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a/OneDrive - University of Bristol/Morphospace paper_Final submission/"/>
    </mc:Choice>
  </mc:AlternateContent>
  <xr:revisionPtr revIDLastSave="0" documentId="13_ncr:1_{5D7A7604-F433-B746-97C2-D52AB81064CC}" xr6:coauthVersionLast="47" xr6:coauthVersionMax="47" xr10:uidLastSave="{00000000-0000-0000-0000-000000000000}"/>
  <bookViews>
    <workbookView xWindow="-6880" yWindow="-28180" windowWidth="44620" windowHeight="27820" xr2:uid="{95545719-BE95-C947-AD1B-B0457FF08B81}"/>
  </bookViews>
  <sheets>
    <sheet name="Index" sheetId="6" r:id="rId1"/>
    <sheet name="1.Mesozoic_Reptiles Dataset" sheetId="1" r:id="rId2"/>
    <sheet name="2.Completeness extinct species" sheetId="9" r:id="rId3"/>
    <sheet name="3.Extant_Aq_Tetrapods Dataset" sheetId="10" r:id="rId4"/>
    <sheet name="4.PCscores_fossil" sheetId="3" r:id="rId5"/>
    <sheet name="5.PCscores_fossil-extant" sheetId="4" r:id="rId6"/>
    <sheet name="6.PCScores_fossil-extantReduced" sheetId="7" r:id="rId7"/>
    <sheet name="7.Extended_Dataset trunk_length" sheetId="11" r:id="rId8"/>
    <sheet name="8.Trunk length analysis" sheetId="12" r:id="rId9"/>
    <sheet name="9.References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9" i="1" l="1"/>
  <c r="AD79" i="1"/>
  <c r="F36" i="11" l="1"/>
  <c r="AL2" i="1" l="1"/>
  <c r="Q128" i="9" l="1"/>
  <c r="Q125" i="9"/>
  <c r="Q122" i="9"/>
  <c r="Q121" i="9"/>
  <c r="Q116" i="9"/>
  <c r="Q108" i="9"/>
  <c r="Q106" i="9"/>
  <c r="Q103" i="9"/>
  <c r="Q91" i="9"/>
  <c r="Q90" i="9"/>
  <c r="Q89" i="9"/>
  <c r="Q86" i="9"/>
  <c r="Q80" i="9"/>
  <c r="Q78" i="9"/>
  <c r="Q77" i="9"/>
  <c r="Q63" i="9"/>
  <c r="Q62" i="9"/>
  <c r="Q59" i="9"/>
  <c r="Q58" i="9"/>
  <c r="Q57" i="9"/>
  <c r="Q45" i="9"/>
  <c r="Q44" i="9"/>
  <c r="Q38" i="9"/>
  <c r="Q36" i="9"/>
  <c r="Q34" i="9"/>
  <c r="Q28" i="9"/>
  <c r="Q23" i="9"/>
  <c r="Q20" i="9"/>
  <c r="Q18" i="9"/>
  <c r="Q17" i="9"/>
  <c r="Q15" i="9"/>
  <c r="Q8" i="9"/>
  <c r="Q7" i="9"/>
  <c r="Q6" i="9"/>
  <c r="Q4" i="9"/>
  <c r="F252" i="11" l="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K192" i="11"/>
  <c r="F192" i="11"/>
  <c r="F191" i="11"/>
  <c r="F190" i="11"/>
  <c r="F189" i="11"/>
  <c r="F188" i="11"/>
  <c r="F187" i="11"/>
  <c r="F186" i="11"/>
  <c r="K185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K173" i="11"/>
  <c r="F173" i="11"/>
  <c r="F172" i="11"/>
  <c r="F171" i="11"/>
  <c r="F170" i="11"/>
  <c r="K169" i="11"/>
  <c r="F169" i="11"/>
  <c r="F168" i="11"/>
  <c r="F167" i="11"/>
  <c r="F166" i="11"/>
  <c r="K165" i="11"/>
  <c r="F165" i="11"/>
  <c r="F164" i="11"/>
  <c r="F163" i="11"/>
  <c r="F162" i="11"/>
  <c r="F161" i="11"/>
  <c r="K160" i="11"/>
  <c r="F160" i="11"/>
  <c r="F159" i="11"/>
  <c r="F158" i="11"/>
  <c r="F157" i="11"/>
  <c r="F156" i="11"/>
  <c r="F155" i="11"/>
  <c r="F154" i="11"/>
  <c r="F153" i="11"/>
  <c r="F152" i="11"/>
  <c r="F151" i="11"/>
  <c r="F150" i="11"/>
  <c r="K149" i="11"/>
  <c r="F149" i="11"/>
  <c r="F148" i="11"/>
  <c r="F147" i="11"/>
  <c r="F146" i="11"/>
  <c r="F145" i="11"/>
  <c r="F144" i="11"/>
  <c r="F143" i="11"/>
  <c r="F142" i="11"/>
  <c r="F141" i="11"/>
  <c r="F140" i="11"/>
  <c r="F139" i="11"/>
  <c r="K138" i="11"/>
  <c r="F138" i="11"/>
  <c r="F137" i="11"/>
  <c r="F136" i="11"/>
  <c r="F135" i="11"/>
  <c r="F134" i="11"/>
  <c r="K133" i="11"/>
  <c r="F133" i="11"/>
  <c r="F132" i="11"/>
  <c r="F131" i="11"/>
  <c r="F130" i="11"/>
  <c r="F129" i="11"/>
  <c r="F128" i="11"/>
  <c r="F127" i="11"/>
  <c r="K126" i="11"/>
  <c r="F126" i="11"/>
  <c r="F125" i="11"/>
  <c r="F124" i="11"/>
  <c r="F123" i="11"/>
  <c r="F122" i="11"/>
  <c r="F121" i="11"/>
  <c r="F120" i="11"/>
  <c r="F119" i="11"/>
  <c r="F118" i="11"/>
  <c r="F117" i="11"/>
  <c r="K116" i="11"/>
  <c r="F116" i="11"/>
  <c r="F115" i="11"/>
  <c r="F114" i="11"/>
  <c r="F113" i="11"/>
  <c r="F112" i="11"/>
  <c r="F111" i="11"/>
  <c r="F110" i="11"/>
  <c r="F109" i="11"/>
  <c r="K108" i="11"/>
  <c r="F108" i="11"/>
  <c r="F107" i="11"/>
  <c r="F106" i="11"/>
  <c r="F105" i="11"/>
  <c r="F104" i="11"/>
  <c r="K103" i="11"/>
  <c r="F103" i="11"/>
  <c r="F102" i="11"/>
  <c r="F101" i="11"/>
  <c r="F100" i="11"/>
  <c r="F99" i="11"/>
  <c r="F98" i="11"/>
  <c r="F97" i="11"/>
  <c r="F93" i="11"/>
  <c r="F92" i="11"/>
  <c r="F91" i="11"/>
  <c r="F90" i="11"/>
  <c r="F89" i="11"/>
  <c r="F88" i="11"/>
  <c r="F87" i="11"/>
  <c r="K86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K68" i="11"/>
  <c r="F68" i="11"/>
  <c r="F67" i="11"/>
  <c r="F66" i="11"/>
  <c r="K65" i="11"/>
  <c r="F65" i="11"/>
  <c r="F64" i="11"/>
  <c r="F63" i="11"/>
  <c r="F62" i="11"/>
  <c r="F61" i="11"/>
  <c r="F60" i="11"/>
  <c r="F59" i="11"/>
  <c r="F58" i="11"/>
  <c r="K57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K40" i="11"/>
  <c r="F40" i="11"/>
  <c r="F39" i="11"/>
  <c r="F38" i="11"/>
  <c r="F37" i="11"/>
  <c r="F35" i="11"/>
  <c r="F34" i="11"/>
  <c r="F33" i="11"/>
  <c r="F32" i="11"/>
  <c r="F31" i="11"/>
  <c r="F30" i="11"/>
  <c r="F29" i="11"/>
  <c r="F28" i="11"/>
  <c r="F27" i="11"/>
  <c r="F26" i="11"/>
  <c r="F25" i="11"/>
  <c r="K24" i="11"/>
  <c r="F24" i="11"/>
  <c r="F23" i="11"/>
  <c r="F22" i="11"/>
  <c r="K21" i="11"/>
  <c r="F21" i="11"/>
  <c r="F20" i="11"/>
  <c r="F19" i="11"/>
  <c r="F18" i="11"/>
  <c r="F17" i="11"/>
  <c r="F16" i="11"/>
  <c r="F15" i="11"/>
  <c r="F14" i="11"/>
  <c r="K13" i="11"/>
  <c r="F13" i="11"/>
  <c r="F12" i="11"/>
  <c r="F11" i="11"/>
  <c r="F10" i="11"/>
  <c r="F9" i="11"/>
  <c r="F8" i="11"/>
  <c r="F7" i="11"/>
  <c r="K96" i="11"/>
  <c r="F96" i="11"/>
  <c r="F95" i="11"/>
  <c r="F94" i="11"/>
  <c r="F6" i="11"/>
  <c r="F5" i="11"/>
  <c r="F4" i="11"/>
  <c r="F3" i="11"/>
  <c r="F2" i="11"/>
  <c r="AC185" i="1" l="1"/>
  <c r="AC2" i="1"/>
  <c r="F99" i="12" l="1"/>
  <c r="F98" i="12"/>
  <c r="H99" i="12"/>
  <c r="H98" i="12"/>
  <c r="F89" i="12"/>
  <c r="H88" i="12"/>
  <c r="F88" i="12"/>
  <c r="F87" i="12"/>
  <c r="H86" i="12"/>
  <c r="F86" i="12"/>
  <c r="H78" i="12"/>
  <c r="F78" i="12"/>
  <c r="H77" i="12"/>
  <c r="F77" i="12"/>
  <c r="H76" i="12"/>
  <c r="F76" i="12"/>
  <c r="F75" i="12"/>
  <c r="H73" i="12"/>
  <c r="F73" i="12"/>
  <c r="H64" i="12"/>
  <c r="F64" i="12"/>
  <c r="H63" i="12"/>
  <c r="F63" i="12"/>
  <c r="H54" i="12"/>
  <c r="F54" i="12"/>
  <c r="H53" i="12"/>
  <c r="F53" i="12"/>
  <c r="H51" i="12"/>
  <c r="F51" i="12"/>
  <c r="H50" i="12"/>
  <c r="F50" i="12"/>
  <c r="H49" i="12"/>
  <c r="F49" i="12"/>
  <c r="H48" i="12"/>
  <c r="F48" i="12"/>
  <c r="H38" i="12"/>
  <c r="F38" i="12"/>
  <c r="H37" i="12"/>
  <c r="F37" i="12"/>
  <c r="H36" i="12"/>
  <c r="F36" i="12"/>
  <c r="H35" i="12"/>
  <c r="F35" i="12"/>
  <c r="H34" i="12"/>
  <c r="F34" i="12"/>
  <c r="H33" i="12"/>
  <c r="F33" i="12"/>
  <c r="H32" i="12"/>
  <c r="F32" i="12"/>
  <c r="F31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I7" i="12"/>
  <c r="H6" i="12"/>
  <c r="F6" i="12"/>
  <c r="H5" i="12"/>
  <c r="F5" i="12"/>
  <c r="H4" i="12"/>
  <c r="F4" i="12"/>
  <c r="Z90" i="1" l="1"/>
  <c r="K90" i="1"/>
  <c r="Y2" i="10" l="1"/>
  <c r="AI59" i="10"/>
  <c r="AG59" i="10"/>
  <c r="AE59" i="10"/>
  <c r="AC59" i="10"/>
  <c r="Z59" i="10"/>
  <c r="Y59" i="10"/>
  <c r="X59" i="10"/>
  <c r="W59" i="10"/>
  <c r="AI58" i="10"/>
  <c r="AG58" i="10"/>
  <c r="AE58" i="10"/>
  <c r="AC58" i="10"/>
  <c r="Z58" i="10"/>
  <c r="Y58" i="10"/>
  <c r="X58" i="10"/>
  <c r="W58" i="10"/>
  <c r="AI57" i="10"/>
  <c r="AG57" i="10"/>
  <c r="AE57" i="10"/>
  <c r="AC57" i="10"/>
  <c r="Z57" i="10"/>
  <c r="Y57" i="10"/>
  <c r="X57" i="10"/>
  <c r="W57" i="10"/>
  <c r="AI56" i="10"/>
  <c r="AG56" i="10"/>
  <c r="AE56" i="10"/>
  <c r="AC56" i="10"/>
  <c r="Z56" i="10"/>
  <c r="Y56" i="10"/>
  <c r="X56" i="10"/>
  <c r="W56" i="10"/>
  <c r="AI55" i="10"/>
  <c r="AG55" i="10"/>
  <c r="AE55" i="10"/>
  <c r="AC55" i="10"/>
  <c r="Z55" i="10"/>
  <c r="Y55" i="10"/>
  <c r="X55" i="10"/>
  <c r="W55" i="10"/>
  <c r="AI54" i="10"/>
  <c r="AG54" i="10"/>
  <c r="AE54" i="10"/>
  <c r="AC54" i="10"/>
  <c r="Z54" i="10"/>
  <c r="Y54" i="10"/>
  <c r="X54" i="10"/>
  <c r="W54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X2" i="10"/>
  <c r="W2" i="10"/>
  <c r="V149" i="1" l="1"/>
  <c r="AP167" i="1" l="1"/>
  <c r="AO167" i="1"/>
  <c r="AN167" i="1"/>
  <c r="AM167" i="1"/>
  <c r="AL167" i="1"/>
  <c r="AK167" i="1"/>
  <c r="AJ167" i="1"/>
  <c r="AI167" i="1"/>
  <c r="AH167" i="1"/>
  <c r="AG167" i="1"/>
  <c r="AF167" i="1"/>
  <c r="AE167" i="1"/>
  <c r="AB167" i="1"/>
  <c r="AD167" i="1"/>
  <c r="AC167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B165" i="1"/>
  <c r="AD165" i="1"/>
  <c r="AC16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B154" i="1"/>
  <c r="AD154" i="1"/>
  <c r="AC15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B164" i="1"/>
  <c r="AD164" i="1"/>
  <c r="AC164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B157" i="1"/>
  <c r="AD157" i="1"/>
  <c r="AC157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B161" i="1"/>
  <c r="AD161" i="1"/>
  <c r="AC161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B159" i="1"/>
  <c r="AD159" i="1"/>
  <c r="AC159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B152" i="1"/>
  <c r="AD152" i="1"/>
  <c r="AC152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B151" i="1"/>
  <c r="AD151" i="1"/>
  <c r="AC151" i="1"/>
  <c r="AA149" i="1"/>
  <c r="Z149" i="1"/>
  <c r="Y149" i="1"/>
  <c r="X149" i="1"/>
  <c r="W149" i="1"/>
  <c r="U149" i="1"/>
  <c r="T149" i="1"/>
  <c r="S149" i="1"/>
  <c r="R149" i="1"/>
  <c r="Q149" i="1"/>
  <c r="P149" i="1"/>
  <c r="O149" i="1"/>
  <c r="N149" i="1"/>
  <c r="M149" i="1"/>
  <c r="L149" i="1"/>
  <c r="K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B148" i="1"/>
  <c r="AD148" i="1"/>
  <c r="AC148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B147" i="1"/>
  <c r="AD147" i="1"/>
  <c r="AC147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B150" i="1"/>
  <c r="AD150" i="1"/>
  <c r="AC150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B146" i="1"/>
  <c r="AD146" i="1"/>
  <c r="AC146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B144" i="1"/>
  <c r="AD144" i="1"/>
  <c r="AC144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B145" i="1"/>
  <c r="AD145" i="1"/>
  <c r="AC145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B143" i="1"/>
  <c r="AD143" i="1"/>
  <c r="AC143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B169" i="1"/>
  <c r="AD169" i="1"/>
  <c r="AC169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B162" i="1"/>
  <c r="AD162" i="1"/>
  <c r="AC162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B158" i="1"/>
  <c r="AD158" i="1"/>
  <c r="AC158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B156" i="1"/>
  <c r="AD156" i="1"/>
  <c r="AC156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B191" i="1"/>
  <c r="AD191" i="1"/>
  <c r="AC191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B190" i="1"/>
  <c r="AD190" i="1"/>
  <c r="AC190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B189" i="1"/>
  <c r="AD189" i="1"/>
  <c r="AC189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B193" i="1"/>
  <c r="AD193" i="1"/>
  <c r="AC193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B192" i="1"/>
  <c r="AD192" i="1"/>
  <c r="AC192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B187" i="1"/>
  <c r="AD187" i="1"/>
  <c r="AC187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B188" i="1"/>
  <c r="AD188" i="1"/>
  <c r="AC188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B172" i="1"/>
  <c r="AD172" i="1"/>
  <c r="AC172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B170" i="1"/>
  <c r="AD170" i="1"/>
  <c r="AC170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B171" i="1"/>
  <c r="AD171" i="1"/>
  <c r="AC171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B173" i="1"/>
  <c r="AD173" i="1"/>
  <c r="AC173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B176" i="1"/>
  <c r="AD176" i="1"/>
  <c r="AC176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B174" i="1"/>
  <c r="AD174" i="1"/>
  <c r="AC174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B175" i="1"/>
  <c r="AD175" i="1"/>
  <c r="AC17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B155" i="1"/>
  <c r="AD155" i="1"/>
  <c r="AC155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B163" i="1"/>
  <c r="AD163" i="1"/>
  <c r="AC163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B160" i="1"/>
  <c r="AD160" i="1"/>
  <c r="AC160" i="1"/>
  <c r="AP4" i="1"/>
  <c r="AO4" i="1"/>
  <c r="AN4" i="1"/>
  <c r="AM4" i="1"/>
  <c r="AL4" i="1"/>
  <c r="AK4" i="1"/>
  <c r="AJ4" i="1"/>
  <c r="AI4" i="1"/>
  <c r="AH4" i="1"/>
  <c r="AG4" i="1"/>
  <c r="AF4" i="1"/>
  <c r="AE4" i="1"/>
  <c r="AB4" i="1"/>
  <c r="AD4" i="1"/>
  <c r="AC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B184" i="1"/>
  <c r="AD184" i="1"/>
  <c r="AC184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B186" i="1"/>
  <c r="AD186" i="1"/>
  <c r="AC186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B185" i="1"/>
  <c r="AD185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B183" i="1"/>
  <c r="AD183" i="1"/>
  <c r="AC183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B182" i="1"/>
  <c r="AD182" i="1"/>
  <c r="AC18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B101" i="1"/>
  <c r="AD101" i="1"/>
  <c r="AC10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B111" i="1"/>
  <c r="AD111" i="1"/>
  <c r="AC111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B180" i="1"/>
  <c r="AD180" i="1"/>
  <c r="AC180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B181" i="1"/>
  <c r="AD181" i="1"/>
  <c r="AC181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B177" i="1"/>
  <c r="AD177" i="1"/>
  <c r="AC177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B178" i="1"/>
  <c r="AD178" i="1"/>
  <c r="AC178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B179" i="1"/>
  <c r="AD179" i="1"/>
  <c r="AC179" i="1"/>
  <c r="AP153" i="1" l="1"/>
  <c r="AO149" i="1"/>
  <c r="AL149" i="1"/>
  <c r="AC153" i="1"/>
  <c r="AC149" i="1"/>
  <c r="AK149" i="1"/>
  <c r="AP149" i="1"/>
  <c r="AG153" i="1"/>
  <c r="AN153" i="1"/>
  <c r="AD153" i="1"/>
  <c r="AD149" i="1"/>
  <c r="AN149" i="1"/>
  <c r="AB153" i="1"/>
  <c r="AJ153" i="1"/>
  <c r="AM153" i="1"/>
  <c r="AG149" i="1"/>
  <c r="AJ149" i="1"/>
  <c r="AF153" i="1"/>
  <c r="AK153" i="1"/>
  <c r="AH149" i="1"/>
  <c r="AE149" i="1"/>
  <c r="AI149" i="1"/>
  <c r="AE153" i="1"/>
  <c r="AI153" i="1"/>
  <c r="AH153" i="1"/>
  <c r="AF149" i="1"/>
  <c r="AL153" i="1"/>
  <c r="AB149" i="1"/>
  <c r="AM149" i="1"/>
  <c r="AO153" i="1"/>
  <c r="AP124" i="1" l="1"/>
  <c r="AO124" i="1"/>
  <c r="AN124" i="1"/>
  <c r="AM124" i="1"/>
  <c r="AL124" i="1"/>
  <c r="AK124" i="1"/>
  <c r="AJ124" i="1"/>
  <c r="AI124" i="1"/>
  <c r="AH124" i="1"/>
  <c r="AG124" i="1"/>
  <c r="AF124" i="1"/>
  <c r="AE124" i="1"/>
  <c r="AB124" i="1"/>
  <c r="AD124" i="1"/>
  <c r="AC124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B95" i="1"/>
  <c r="AD95" i="1"/>
  <c r="AC95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B100" i="1"/>
  <c r="AD100" i="1"/>
  <c r="AC100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B122" i="1"/>
  <c r="AD122" i="1"/>
  <c r="AC122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B113" i="1"/>
  <c r="AD113" i="1"/>
  <c r="AC113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B114" i="1"/>
  <c r="AD114" i="1"/>
  <c r="AC114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B112" i="1"/>
  <c r="AD112" i="1"/>
  <c r="AC112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B135" i="1"/>
  <c r="AD135" i="1"/>
  <c r="AC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B134" i="1"/>
  <c r="AD134" i="1"/>
  <c r="AC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B133" i="1"/>
  <c r="AD133" i="1"/>
  <c r="AC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B131" i="1"/>
  <c r="AD131" i="1"/>
  <c r="AC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B130" i="1"/>
  <c r="AD130" i="1"/>
  <c r="AC130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B103" i="1"/>
  <c r="AD103" i="1"/>
  <c r="AC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B102" i="1"/>
  <c r="AD102" i="1"/>
  <c r="AC102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B105" i="1"/>
  <c r="AD105" i="1"/>
  <c r="AC105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B110" i="1"/>
  <c r="AD110" i="1"/>
  <c r="AC110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B116" i="1"/>
  <c r="AD116" i="1"/>
  <c r="AC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B115" i="1"/>
  <c r="AD115" i="1"/>
  <c r="AC115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B139" i="1"/>
  <c r="AD139" i="1"/>
  <c r="AC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B138" i="1"/>
  <c r="AD138" i="1"/>
  <c r="AC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B137" i="1"/>
  <c r="AD137" i="1"/>
  <c r="AC13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B126" i="1"/>
  <c r="AD126" i="1"/>
  <c r="AC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B125" i="1"/>
  <c r="AD125" i="1"/>
  <c r="AC125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AO108" i="1"/>
  <c r="AM108" i="1"/>
  <c r="AK108" i="1"/>
  <c r="AI108" i="1"/>
  <c r="AH108" i="1"/>
  <c r="AG108" i="1"/>
  <c r="AF108" i="1"/>
  <c r="AE108" i="1"/>
  <c r="AB108" i="1"/>
  <c r="AD108" i="1"/>
  <c r="AC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B107" i="1"/>
  <c r="AD107" i="1"/>
  <c r="AC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B106" i="1"/>
  <c r="AD106" i="1"/>
  <c r="AC106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B129" i="1"/>
  <c r="AD129" i="1"/>
  <c r="AC129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B93" i="1"/>
  <c r="AD93" i="1"/>
  <c r="AC9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B123" i="1"/>
  <c r="AD123" i="1"/>
  <c r="AC123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B121" i="1"/>
  <c r="AD121" i="1"/>
  <c r="AC121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B92" i="1"/>
  <c r="AD92" i="1"/>
  <c r="AC92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B119" i="1"/>
  <c r="AD119" i="1"/>
  <c r="AC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B118" i="1"/>
  <c r="AD118" i="1"/>
  <c r="AC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B117" i="1"/>
  <c r="AD117" i="1"/>
  <c r="AC117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B142" i="1"/>
  <c r="AD142" i="1"/>
  <c r="AC142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B96" i="1"/>
  <c r="AD96" i="1"/>
  <c r="AC96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B98" i="1"/>
  <c r="AD98" i="1"/>
  <c r="AC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B97" i="1"/>
  <c r="AD97" i="1"/>
  <c r="AC97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B141" i="1"/>
  <c r="AD141" i="1"/>
  <c r="AC141" i="1"/>
  <c r="AO128" i="1"/>
  <c r="AM128" i="1"/>
  <c r="AL128" i="1"/>
  <c r="AK128" i="1"/>
  <c r="AI128" i="1"/>
  <c r="AF128" i="1"/>
  <c r="AB128" i="1"/>
  <c r="AD128" i="1"/>
  <c r="AC128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B94" i="1"/>
  <c r="AD94" i="1"/>
  <c r="AC94" i="1"/>
  <c r="AF140" i="1" l="1"/>
  <c r="AJ140" i="1"/>
  <c r="AH140" i="1"/>
  <c r="AD104" i="1"/>
  <c r="AK104" i="1"/>
  <c r="AC140" i="1"/>
  <c r="AN140" i="1"/>
  <c r="AG104" i="1"/>
  <c r="AO104" i="1"/>
  <c r="AI104" i="1"/>
  <c r="AH127" i="1"/>
  <c r="AI99" i="1"/>
  <c r="AD127" i="1"/>
  <c r="AD120" i="1"/>
  <c r="AG120" i="1"/>
  <c r="AK120" i="1"/>
  <c r="AD140" i="1"/>
  <c r="AG140" i="1"/>
  <c r="AK140" i="1"/>
  <c r="AO140" i="1"/>
  <c r="AH109" i="1"/>
  <c r="AG127" i="1"/>
  <c r="AK127" i="1"/>
  <c r="AO127" i="1"/>
  <c r="AE140" i="1"/>
  <c r="AM140" i="1"/>
  <c r="AC104" i="1"/>
  <c r="AF104" i="1"/>
  <c r="AJ104" i="1"/>
  <c r="AN104" i="1"/>
  <c r="AE104" i="1"/>
  <c r="AB140" i="1"/>
  <c r="AC132" i="1"/>
  <c r="AF132" i="1"/>
  <c r="AJ132" i="1"/>
  <c r="AN132" i="1"/>
  <c r="AB136" i="1"/>
  <c r="AL136" i="1"/>
  <c r="AP136" i="1"/>
  <c r="AH104" i="1"/>
  <c r="AE136" i="1"/>
  <c r="AM136" i="1"/>
  <c r="AB120" i="1"/>
  <c r="AL120" i="1"/>
  <c r="AP120" i="1"/>
  <c r="AC120" i="1"/>
  <c r="AF120" i="1"/>
  <c r="AJ120" i="1"/>
  <c r="AN120" i="1"/>
  <c r="AB109" i="1"/>
  <c r="AL109" i="1"/>
  <c r="AP109" i="1"/>
  <c r="AE127" i="1"/>
  <c r="AM127" i="1"/>
  <c r="AM104" i="1"/>
  <c r="AE132" i="1"/>
  <c r="AI132" i="1"/>
  <c r="AM132" i="1"/>
  <c r="AD136" i="1"/>
  <c r="AG136" i="1"/>
  <c r="AK136" i="1"/>
  <c r="AO136" i="1"/>
  <c r="AI136" i="1"/>
  <c r="AC99" i="1"/>
  <c r="AF99" i="1"/>
  <c r="AJ99" i="1"/>
  <c r="AN99" i="1"/>
  <c r="AH99" i="1"/>
  <c r="AB127" i="1"/>
  <c r="AC136" i="1"/>
  <c r="AF136" i="1"/>
  <c r="AJ136" i="1"/>
  <c r="AN136" i="1"/>
  <c r="AG99" i="1"/>
  <c r="AK99" i="1"/>
  <c r="AO99" i="1"/>
  <c r="AE120" i="1"/>
  <c r="AM120" i="1"/>
  <c r="AH120" i="1"/>
  <c r="AE109" i="1"/>
  <c r="AM109" i="1"/>
  <c r="AC109" i="1"/>
  <c r="AF109" i="1"/>
  <c r="AJ109" i="1"/>
  <c r="AN109" i="1"/>
  <c r="AC127" i="1"/>
  <c r="AF127" i="1"/>
  <c r="AJ127" i="1"/>
  <c r="AN127" i="1"/>
  <c r="AI140" i="1"/>
  <c r="AB104" i="1"/>
  <c r="AL104" i="1"/>
  <c r="AP104" i="1"/>
  <c r="AB132" i="1"/>
  <c r="AH132" i="1"/>
  <c r="AL132" i="1"/>
  <c r="AP132" i="1"/>
  <c r="AH136" i="1"/>
  <c r="AD99" i="1"/>
  <c r="AB99" i="1"/>
  <c r="AL99" i="1"/>
  <c r="AP99" i="1"/>
  <c r="AE99" i="1"/>
  <c r="AM99" i="1"/>
  <c r="AI120" i="1"/>
  <c r="AL127" i="1"/>
  <c r="AP127" i="1"/>
  <c r="AI127" i="1"/>
  <c r="AL140" i="1"/>
  <c r="AP140" i="1"/>
  <c r="AO120" i="1"/>
  <c r="AD109" i="1"/>
  <c r="AG109" i="1"/>
  <c r="AK109" i="1"/>
  <c r="AO109" i="1"/>
  <c r="AI109" i="1"/>
  <c r="AD132" i="1"/>
  <c r="AG132" i="1"/>
  <c r="AK132" i="1"/>
  <c r="AO132" i="1"/>
  <c r="Y13" i="1" l="1"/>
  <c r="Y16" i="1"/>
  <c r="Y90" i="1"/>
  <c r="Y9" i="1"/>
  <c r="Y47" i="1"/>
  <c r="Y76" i="1"/>
  <c r="Y27" i="1"/>
  <c r="Y83" i="1"/>
  <c r="Y71" i="1"/>
  <c r="Y63" i="1"/>
  <c r="Y39" i="1"/>
  <c r="AK85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B40" i="1"/>
  <c r="AD40" i="1"/>
  <c r="AC40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B22" i="1"/>
  <c r="AD22" i="1"/>
  <c r="AC22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D18" i="1"/>
  <c r="AC18" i="1"/>
  <c r="AP2" i="1"/>
  <c r="AO2" i="1"/>
  <c r="AN2" i="1"/>
  <c r="AM2" i="1"/>
  <c r="AK2" i="1"/>
  <c r="AJ2" i="1"/>
  <c r="AI2" i="1"/>
  <c r="AH2" i="1"/>
  <c r="AG2" i="1"/>
  <c r="AF2" i="1"/>
  <c r="AE2" i="1"/>
  <c r="AB2" i="1"/>
  <c r="AD2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B80" i="1"/>
  <c r="AD80" i="1"/>
  <c r="AC80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B64" i="1"/>
  <c r="AD64" i="1"/>
  <c r="AC6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B33" i="1"/>
  <c r="AD33" i="1"/>
  <c r="AC33" i="1"/>
  <c r="AP79" i="1"/>
  <c r="AO79" i="1"/>
  <c r="AN79" i="1"/>
  <c r="AM79" i="1"/>
  <c r="AL79" i="1"/>
  <c r="AK79" i="1"/>
  <c r="AJ79" i="1"/>
  <c r="AI79" i="1"/>
  <c r="AH79" i="1"/>
  <c r="AG79" i="1"/>
  <c r="AF79" i="1"/>
  <c r="AB79" i="1"/>
  <c r="AC79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B84" i="1"/>
  <c r="AD84" i="1"/>
  <c r="AC84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B50" i="1"/>
  <c r="AD50" i="1"/>
  <c r="AC50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B28" i="1"/>
  <c r="AD28" i="1"/>
  <c r="AC28" i="1"/>
  <c r="AI6" i="1"/>
  <c r="AH6" i="1"/>
  <c r="AG6" i="1"/>
  <c r="AF6" i="1"/>
  <c r="AB6" i="1"/>
  <c r="AD6" i="1"/>
  <c r="AC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B56" i="1"/>
  <c r="AD56" i="1"/>
  <c r="AC56" i="1"/>
  <c r="AP44" i="1"/>
  <c r="AO44" i="1"/>
  <c r="AN44" i="1"/>
  <c r="W44" i="1"/>
  <c r="V44" i="1"/>
  <c r="U44" i="1"/>
  <c r="R44" i="1"/>
  <c r="Q44" i="1"/>
  <c r="P44" i="1"/>
  <c r="O44" i="1"/>
  <c r="N44" i="1"/>
  <c r="AK44" i="1" s="1"/>
  <c r="M44" i="1"/>
  <c r="L44" i="1"/>
  <c r="K44" i="1"/>
  <c r="AI43" i="1"/>
  <c r="AH43" i="1"/>
  <c r="AG43" i="1"/>
  <c r="AE43" i="1"/>
  <c r="AB43" i="1"/>
  <c r="AD43" i="1"/>
  <c r="AC43" i="1"/>
  <c r="AG42" i="1"/>
  <c r="AI41" i="1"/>
  <c r="AH41" i="1"/>
  <c r="AG41" i="1"/>
  <c r="AF41" i="1"/>
  <c r="AE41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B34" i="1"/>
  <c r="AD34" i="1"/>
  <c r="AC34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B10" i="1"/>
  <c r="AD10" i="1"/>
  <c r="AC1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B59" i="1"/>
  <c r="AD59" i="1"/>
  <c r="AC59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B72" i="1"/>
  <c r="AC72" i="1"/>
  <c r="AD72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B68" i="1"/>
  <c r="AD68" i="1"/>
  <c r="AC68" i="1"/>
  <c r="AA39" i="1"/>
  <c r="Z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B38" i="1"/>
  <c r="AD38" i="1"/>
  <c r="AC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B37" i="1"/>
  <c r="AD37" i="1"/>
  <c r="AC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B36" i="1"/>
  <c r="AD36" i="1"/>
  <c r="AC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B35" i="1"/>
  <c r="AD35" i="1"/>
  <c r="AC35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B20" i="1"/>
  <c r="AD20" i="1"/>
  <c r="AC20" i="1"/>
  <c r="AA63" i="1"/>
  <c r="Z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B62" i="1"/>
  <c r="AD62" i="1"/>
  <c r="AC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B61" i="1"/>
  <c r="AD61" i="1"/>
  <c r="AC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B60" i="1"/>
  <c r="AD60" i="1"/>
  <c r="AC60" i="1"/>
  <c r="AP5" i="1"/>
  <c r="AO5" i="1"/>
  <c r="AN5" i="1"/>
  <c r="AM5" i="1"/>
  <c r="AL5" i="1"/>
  <c r="AK5" i="1"/>
  <c r="AJ5" i="1"/>
  <c r="AI5" i="1"/>
  <c r="AH5" i="1"/>
  <c r="AG5" i="1"/>
  <c r="AF5" i="1"/>
  <c r="AE5" i="1"/>
  <c r="AB5" i="1"/>
  <c r="AD5" i="1"/>
  <c r="AC5" i="1"/>
  <c r="AP3" i="1"/>
  <c r="AO3" i="1"/>
  <c r="AN3" i="1"/>
  <c r="AM3" i="1"/>
  <c r="AL3" i="1"/>
  <c r="AK3" i="1"/>
  <c r="AJ3" i="1"/>
  <c r="AI3" i="1"/>
  <c r="AH3" i="1"/>
  <c r="AG3" i="1"/>
  <c r="AF3" i="1"/>
  <c r="AE3" i="1"/>
  <c r="AB3" i="1"/>
  <c r="AD3" i="1"/>
  <c r="AC3" i="1"/>
  <c r="AA71" i="1"/>
  <c r="Z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AI70" i="1"/>
  <c r="AH70" i="1"/>
  <c r="AG70" i="1"/>
  <c r="AF70" i="1"/>
  <c r="AE70" i="1"/>
  <c r="AB70" i="1"/>
  <c r="AD70" i="1"/>
  <c r="AC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B69" i="1"/>
  <c r="AD69" i="1"/>
  <c r="AC69" i="1"/>
  <c r="AA83" i="1"/>
  <c r="Z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B82" i="1"/>
  <c r="AD82" i="1"/>
  <c r="AC82" i="1"/>
  <c r="AO81" i="1"/>
  <c r="AM81" i="1"/>
  <c r="AK81" i="1"/>
  <c r="AI81" i="1"/>
  <c r="AH81" i="1"/>
  <c r="AG81" i="1"/>
  <c r="AF81" i="1"/>
  <c r="AE81" i="1"/>
  <c r="AB81" i="1"/>
  <c r="AD81" i="1"/>
  <c r="AC81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B67" i="1"/>
  <c r="AD67" i="1"/>
  <c r="AC67" i="1"/>
  <c r="AI21" i="1"/>
  <c r="AH21" i="1"/>
  <c r="AG21" i="1"/>
  <c r="AF21" i="1"/>
  <c r="AE21" i="1"/>
  <c r="AB21" i="1"/>
  <c r="AD21" i="1"/>
  <c r="AC21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B78" i="1"/>
  <c r="AD78" i="1"/>
  <c r="AC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B77" i="1"/>
  <c r="AD77" i="1"/>
  <c r="AC7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B66" i="1"/>
  <c r="AD66" i="1"/>
  <c r="AC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B65" i="1"/>
  <c r="AD65" i="1"/>
  <c r="AC65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B91" i="1"/>
  <c r="AD91" i="1"/>
  <c r="AC91" i="1"/>
  <c r="AM53" i="1"/>
  <c r="AK53" i="1"/>
  <c r="AI53" i="1"/>
  <c r="AF53" i="1"/>
  <c r="AB53" i="1"/>
  <c r="AD53" i="1"/>
  <c r="AC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B52" i="1"/>
  <c r="AD52" i="1"/>
  <c r="AC52" i="1"/>
  <c r="AN32" i="1"/>
  <c r="AL32" i="1"/>
  <c r="AJ32" i="1"/>
  <c r="AI32" i="1"/>
  <c r="AH32" i="1"/>
  <c r="AG32" i="1"/>
  <c r="AF32" i="1"/>
  <c r="AE32" i="1"/>
  <c r="AB32" i="1"/>
  <c r="AC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B31" i="1"/>
  <c r="AD31" i="1"/>
  <c r="AC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B30" i="1"/>
  <c r="AD30" i="1"/>
  <c r="AC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B29" i="1"/>
  <c r="AD29" i="1"/>
  <c r="AC29" i="1"/>
  <c r="AA27" i="1"/>
  <c r="Z27" i="1"/>
  <c r="X27" i="1"/>
  <c r="W27" i="1"/>
  <c r="V27" i="1"/>
  <c r="U27" i="1"/>
  <c r="T27" i="1"/>
  <c r="S27" i="1"/>
  <c r="R27" i="1"/>
  <c r="Q27" i="1"/>
  <c r="P27" i="1"/>
  <c r="O27" i="1"/>
  <c r="N27" i="1"/>
  <c r="M27" i="1"/>
  <c r="AC27" i="1" s="1"/>
  <c r="L27" i="1"/>
  <c r="K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B26" i="1"/>
  <c r="AD26" i="1"/>
  <c r="AC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B25" i="1"/>
  <c r="AC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B24" i="1"/>
  <c r="AD24" i="1"/>
  <c r="AC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C23" i="1"/>
  <c r="AL19" i="1"/>
  <c r="AJ19" i="1"/>
  <c r="AI19" i="1"/>
  <c r="AH19" i="1"/>
  <c r="AG19" i="1"/>
  <c r="AF19" i="1"/>
  <c r="AE19" i="1"/>
  <c r="AB19" i="1"/>
  <c r="AD19" i="1"/>
  <c r="AC19" i="1"/>
  <c r="AA76" i="1"/>
  <c r="Z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AO75" i="1"/>
  <c r="AM75" i="1"/>
  <c r="AK75" i="1"/>
  <c r="AI75" i="1"/>
  <c r="AH75" i="1"/>
  <c r="AG75" i="1"/>
  <c r="AF75" i="1"/>
  <c r="AE75" i="1"/>
  <c r="AB75" i="1"/>
  <c r="AD75" i="1"/>
  <c r="AC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O73" i="1"/>
  <c r="AM73" i="1"/>
  <c r="AI73" i="1"/>
  <c r="AH73" i="1"/>
  <c r="AG73" i="1"/>
  <c r="AF73" i="1"/>
  <c r="AE73" i="1"/>
  <c r="AB73" i="1"/>
  <c r="AD73" i="1"/>
  <c r="AC73" i="1"/>
  <c r="AI55" i="1"/>
  <c r="AG55" i="1"/>
  <c r="AF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B54" i="1"/>
  <c r="AD54" i="1"/>
  <c r="AC54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B49" i="1"/>
  <c r="AD49" i="1"/>
  <c r="AC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B48" i="1"/>
  <c r="AD48" i="1"/>
  <c r="AC48" i="1"/>
  <c r="AA47" i="1"/>
  <c r="Z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B46" i="1"/>
  <c r="AD46" i="1"/>
  <c r="AC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B45" i="1"/>
  <c r="AD45" i="1"/>
  <c r="AC45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AP8" i="1"/>
  <c r="AO8" i="1"/>
  <c r="AN8" i="1"/>
  <c r="AM8" i="1"/>
  <c r="AL8" i="1"/>
  <c r="AK8" i="1"/>
  <c r="AJ8" i="1"/>
  <c r="AI8" i="1"/>
  <c r="AH8" i="1"/>
  <c r="AG8" i="1"/>
  <c r="AF8" i="1"/>
  <c r="AE8" i="1"/>
  <c r="AB8" i="1"/>
  <c r="AD8" i="1"/>
  <c r="AC8" i="1"/>
  <c r="AP7" i="1"/>
  <c r="AO7" i="1"/>
  <c r="AN7" i="1"/>
  <c r="AM7" i="1"/>
  <c r="AL7" i="1"/>
  <c r="AK7" i="1"/>
  <c r="AJ7" i="1"/>
  <c r="AI7" i="1"/>
  <c r="AH7" i="1"/>
  <c r="AG7" i="1"/>
  <c r="AF7" i="1"/>
  <c r="AE7" i="1"/>
  <c r="AB7" i="1"/>
  <c r="AD7" i="1"/>
  <c r="AC7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B51" i="1"/>
  <c r="AD51" i="1"/>
  <c r="AC51" i="1"/>
  <c r="AA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B89" i="1"/>
  <c r="AD89" i="1"/>
  <c r="AC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B88" i="1"/>
  <c r="AD88" i="1"/>
  <c r="AC88" i="1"/>
  <c r="AM87" i="1"/>
  <c r="AL87" i="1"/>
  <c r="AK87" i="1"/>
  <c r="AJ87" i="1"/>
  <c r="AI87" i="1"/>
  <c r="AH87" i="1"/>
  <c r="AG87" i="1"/>
  <c r="AF87" i="1"/>
  <c r="AE87" i="1"/>
  <c r="AB87" i="1"/>
  <c r="AD87" i="1"/>
  <c r="AC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B58" i="1"/>
  <c r="AD58" i="1"/>
  <c r="AC58" i="1"/>
  <c r="AM57" i="1"/>
  <c r="AL57" i="1"/>
  <c r="AK57" i="1"/>
  <c r="AI57" i="1"/>
  <c r="AF57" i="1"/>
  <c r="AB57" i="1"/>
  <c r="AD57" i="1"/>
  <c r="AC57" i="1"/>
  <c r="AO17" i="1"/>
  <c r="AM17" i="1"/>
  <c r="AK17" i="1"/>
  <c r="AI17" i="1"/>
  <c r="AH17" i="1"/>
  <c r="AG17" i="1"/>
  <c r="AF17" i="1"/>
  <c r="AE17" i="1"/>
  <c r="AB17" i="1"/>
  <c r="AD17" i="1"/>
  <c r="AC17" i="1"/>
  <c r="AA16" i="1"/>
  <c r="Z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D15" i="1"/>
  <c r="AC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B14" i="1"/>
  <c r="AD14" i="1"/>
  <c r="AC14" i="1"/>
  <c r="AA13" i="1"/>
  <c r="Z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B12" i="1"/>
  <c r="AD12" i="1"/>
  <c r="AC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B11" i="1"/>
  <c r="AD11" i="1"/>
  <c r="AC11" i="1"/>
  <c r="AP85" i="1"/>
  <c r="AO85" i="1"/>
  <c r="AN85" i="1"/>
  <c r="AM85" i="1"/>
  <c r="AL85" i="1"/>
  <c r="AJ85" i="1"/>
  <c r="AI85" i="1"/>
  <c r="AH85" i="1"/>
  <c r="AG85" i="1"/>
  <c r="AF85" i="1"/>
  <c r="AE85" i="1"/>
  <c r="AB85" i="1"/>
  <c r="AD85" i="1"/>
  <c r="AC85" i="1"/>
  <c r="AJ83" i="1" l="1"/>
  <c r="AF44" i="1"/>
  <c r="AG44" i="1"/>
  <c r="AI44" i="1"/>
  <c r="AC16" i="1"/>
  <c r="AN83" i="1"/>
  <c r="AJ16" i="1"/>
  <c r="AM16" i="1"/>
  <c r="AC83" i="1"/>
  <c r="AE44" i="1"/>
  <c r="AP16" i="1"/>
  <c r="AP13" i="1"/>
  <c r="AG83" i="1"/>
  <c r="AN39" i="1"/>
  <c r="AB13" i="1"/>
  <c r="AD13" i="1"/>
  <c r="AN13" i="1"/>
  <c r="AF13" i="1"/>
  <c r="AB76" i="1"/>
  <c r="AD76" i="1"/>
  <c r="AC13" i="1"/>
  <c r="AH13" i="1"/>
  <c r="AN9" i="1"/>
  <c r="AN27" i="1"/>
  <c r="AK16" i="1"/>
  <c r="AP47" i="1"/>
  <c r="AB16" i="1"/>
  <c r="AD16" i="1"/>
  <c r="AI76" i="1"/>
  <c r="AK76" i="1"/>
  <c r="AN76" i="1"/>
  <c r="AE63" i="1"/>
  <c r="AC63" i="1"/>
  <c r="AJ13" i="1"/>
  <c r="AM13" i="1"/>
  <c r="AH90" i="1"/>
  <c r="AJ90" i="1"/>
  <c r="AF90" i="1"/>
  <c r="AB47" i="1"/>
  <c r="AD47" i="1"/>
  <c r="AE47" i="1"/>
  <c r="AF47" i="1"/>
  <c r="AC76" i="1"/>
  <c r="AE76" i="1"/>
  <c r="AF83" i="1"/>
  <c r="AO83" i="1"/>
  <c r="AJ71" i="1"/>
  <c r="AF71" i="1"/>
  <c r="AI63" i="1"/>
  <c r="AK63" i="1"/>
  <c r="AP63" i="1"/>
  <c r="AK13" i="1"/>
  <c r="AO90" i="1"/>
  <c r="AD9" i="1"/>
  <c r="AE9" i="1"/>
  <c r="AC47" i="1"/>
  <c r="AH47" i="1"/>
  <c r="AN47" i="1"/>
  <c r="AM47" i="1"/>
  <c r="AG76" i="1"/>
  <c r="AL76" i="1"/>
  <c r="AD27" i="1"/>
  <c r="AG27" i="1"/>
  <c r="AB83" i="1"/>
  <c r="AP83" i="1"/>
  <c r="AB71" i="1"/>
  <c r="AD71" i="1"/>
  <c r="AO71" i="1"/>
  <c r="AD39" i="1"/>
  <c r="AG39" i="1"/>
  <c r="AH16" i="1"/>
  <c r="AE90" i="1"/>
  <c r="AP90" i="1"/>
  <c r="AC9" i="1"/>
  <c r="AG9" i="1"/>
  <c r="AK47" i="1"/>
  <c r="AC71" i="1"/>
  <c r="AE71" i="1"/>
  <c r="AK71" i="1"/>
  <c r="AP71" i="1"/>
  <c r="AF63" i="1"/>
  <c r="AC39" i="1"/>
  <c r="AJ39" i="1"/>
  <c r="AF39" i="1"/>
  <c r="AH39" i="1"/>
  <c r="AN63" i="1"/>
  <c r="AE16" i="1"/>
  <c r="AI16" i="1"/>
  <c r="AB90" i="1"/>
  <c r="AD90" i="1"/>
  <c r="AI90" i="1"/>
  <c r="AK90" i="1"/>
  <c r="AL9" i="1"/>
  <c r="AH9" i="1"/>
  <c r="AJ9" i="1"/>
  <c r="AF9" i="1"/>
  <c r="AO9" i="1"/>
  <c r="AJ47" i="1"/>
  <c r="AI47" i="1"/>
  <c r="AJ27" i="1"/>
  <c r="AF27" i="1"/>
  <c r="AO27" i="1"/>
  <c r="AI71" i="1"/>
  <c r="AH63" i="1"/>
  <c r="AJ63" i="1"/>
  <c r="AL63" i="1"/>
  <c r="AL39" i="1"/>
  <c r="AO39" i="1"/>
  <c r="AD44" i="1"/>
  <c r="AH27" i="1"/>
  <c r="AM90" i="1"/>
  <c r="AH83" i="1"/>
  <c r="AI83" i="1"/>
  <c r="AK83" i="1"/>
  <c r="AH44" i="1"/>
  <c r="AE13" i="1"/>
  <c r="AI13" i="1"/>
  <c r="AN16" i="1"/>
  <c r="AF16" i="1"/>
  <c r="AC90" i="1"/>
  <c r="AG90" i="1"/>
  <c r="AL90" i="1"/>
  <c r="AI9" i="1"/>
  <c r="AK9" i="1"/>
  <c r="AP9" i="1"/>
  <c r="AH76" i="1"/>
  <c r="AJ76" i="1"/>
  <c r="AF76" i="1"/>
  <c r="AO76" i="1"/>
  <c r="AE27" i="1"/>
  <c r="AI27" i="1"/>
  <c r="AK27" i="1"/>
  <c r="AP27" i="1"/>
  <c r="AD83" i="1"/>
  <c r="AG71" i="1"/>
  <c r="AN71" i="1"/>
  <c r="AB63" i="1"/>
  <c r="AD63" i="1"/>
  <c r="AG63" i="1"/>
  <c r="AM63" i="1"/>
  <c r="AE39" i="1"/>
  <c r="AI39" i="1"/>
  <c r="AK39" i="1"/>
  <c r="AP39" i="1"/>
  <c r="AC44" i="1"/>
  <c r="AG13" i="1"/>
  <c r="AO13" i="1"/>
  <c r="AG16" i="1"/>
  <c r="AO16" i="1"/>
  <c r="AB9" i="1"/>
  <c r="AG47" i="1"/>
  <c r="AO47" i="1"/>
  <c r="AP76" i="1"/>
  <c r="AB27" i="1"/>
  <c r="AL27" i="1"/>
  <c r="AL83" i="1"/>
  <c r="AH71" i="1"/>
  <c r="AL71" i="1"/>
  <c r="AO63" i="1"/>
  <c r="AB39" i="1"/>
  <c r="AB44" i="1"/>
  <c r="AL44" i="1"/>
  <c r="AL16" i="1"/>
  <c r="AN90" i="1"/>
  <c r="AM9" i="1"/>
  <c r="AL47" i="1"/>
  <c r="AM76" i="1"/>
  <c r="AM27" i="1"/>
  <c r="AE83" i="1"/>
  <c r="AM83" i="1"/>
  <c r="AM71" i="1"/>
  <c r="AM39" i="1"/>
  <c r="AM44" i="1"/>
  <c r="AJ44" i="1"/>
  <c r="AL13" i="1"/>
</calcChain>
</file>

<file path=xl/sharedStrings.xml><?xml version="1.0" encoding="utf-8"?>
<sst xmlns="http://schemas.openxmlformats.org/spreadsheetml/2006/main" count="6671" uniqueCount="1276">
  <si>
    <t>Taxon</t>
  </si>
  <si>
    <t>Group</t>
  </si>
  <si>
    <t>FAD</t>
  </si>
  <si>
    <t>LAD</t>
  </si>
  <si>
    <t>First stage</t>
  </si>
  <si>
    <t>Last stage</t>
  </si>
  <si>
    <t>Specimen</t>
  </si>
  <si>
    <t>Reference</t>
  </si>
  <si>
    <t>Total</t>
  </si>
  <si>
    <t>Humerus</t>
  </si>
  <si>
    <t>Humerus flare</t>
  </si>
  <si>
    <t>Radius</t>
  </si>
  <si>
    <t>Femur</t>
  </si>
  <si>
    <t>Femur flare</t>
  </si>
  <si>
    <t>Tibia</t>
  </si>
  <si>
    <t>Manus area</t>
  </si>
  <si>
    <t>Pes area</t>
  </si>
  <si>
    <t>Wangosaurus brevirostris</t>
  </si>
  <si>
    <t>Sauropterygia</t>
  </si>
  <si>
    <t>PIstosauroid</t>
  </si>
  <si>
    <t>Ladinian</t>
  </si>
  <si>
    <t xml:space="preserve">Ladinian </t>
  </si>
  <si>
    <t>Triassic</t>
  </si>
  <si>
    <t>GMPKU-P-1529</t>
  </si>
  <si>
    <t>Ma et al., 2015</t>
  </si>
  <si>
    <t>NA</t>
  </si>
  <si>
    <t>Diandongosaurus acutidentatus</t>
  </si>
  <si>
    <t>Anisian</t>
  </si>
  <si>
    <t>IVPP V 17761</t>
  </si>
  <si>
    <t>Shang et al., 2011</t>
  </si>
  <si>
    <t>NMNS00093-F034398</t>
  </si>
  <si>
    <t>Sato et al., 2014</t>
  </si>
  <si>
    <t>Average</t>
  </si>
  <si>
    <t>Dianmeisaurus gracilis</t>
  </si>
  <si>
    <t>IVPP V 18630</t>
  </si>
  <si>
    <t>IVPP V 17054</t>
  </si>
  <si>
    <t>Shang et al, 2017</t>
  </si>
  <si>
    <t>Dianopachysaurus dingi</t>
  </si>
  <si>
    <t>Pachypleurosauria</t>
  </si>
  <si>
    <t>LPV 31365</t>
  </si>
  <si>
    <t>Liu et al., 2011</t>
  </si>
  <si>
    <t>Placodus gigas</t>
  </si>
  <si>
    <t>Placodontia</t>
  </si>
  <si>
    <t>GPIT cast of SMF R1035</t>
  </si>
  <si>
    <t>Personal observation</t>
  </si>
  <si>
    <t>Placodus inexpectatus</t>
  </si>
  <si>
    <t>GMPKU-P-1054</t>
  </si>
  <si>
    <t>Jiang et al., 2008a</t>
  </si>
  <si>
    <t>Wumengosaurus delicatomandibularis</t>
  </si>
  <si>
    <t>GMPKU-P-1209</t>
  </si>
  <si>
    <t>Jiang et al., 2008c</t>
  </si>
  <si>
    <t>GMPKU-P-1210</t>
  </si>
  <si>
    <t xml:space="preserve">IVPP V15314 </t>
  </si>
  <si>
    <t xml:space="preserve">ZMNH M8758 </t>
  </si>
  <si>
    <t>Wu, 2011</t>
  </si>
  <si>
    <t>Nothosaurus giganteus</t>
  </si>
  <si>
    <t xml:space="preserve">Nothosauridae </t>
  </si>
  <si>
    <t>Carnian</t>
  </si>
  <si>
    <t>PIMUZ T4829</t>
  </si>
  <si>
    <t>Ceresiosaurus calcagnii</t>
  </si>
  <si>
    <t>PIMUZ T2464</t>
  </si>
  <si>
    <t>Neusticosaurus edwardsii</t>
  </si>
  <si>
    <t>PIMUZ T3460</t>
  </si>
  <si>
    <t>PIMUZ T3935</t>
  </si>
  <si>
    <t>Neusticosaurus peyeri</t>
  </si>
  <si>
    <t>PIMUZ T3393</t>
  </si>
  <si>
    <t>Neusticosaurus pusillus</t>
  </si>
  <si>
    <t>PIMUZ T3934</t>
  </si>
  <si>
    <t>Paraplacodus broilii</t>
  </si>
  <si>
    <t>PIMUZ T4755</t>
  </si>
  <si>
    <t>Personal observation;  Li &amp; Rieppel, 2000</t>
  </si>
  <si>
    <t>PIMUZ T4774</t>
  </si>
  <si>
    <t>Serpianosaurus mirigiolensis</t>
  </si>
  <si>
    <t>BES SC 1280</t>
  </si>
  <si>
    <t>BES SC 2</t>
  </si>
  <si>
    <t>PIMUZ T3931</t>
  </si>
  <si>
    <t>Glyphoderma kangi</t>
  </si>
  <si>
    <t>ZMNH M 8729 Holotype</t>
  </si>
  <si>
    <t>Keichousaurus hui</t>
  </si>
  <si>
    <t xml:space="preserve">GXD-7613 </t>
  </si>
  <si>
    <t>30-R39</t>
  </si>
  <si>
    <t>IVPP V 7919</t>
  </si>
  <si>
    <t>SMNS 81780</t>
  </si>
  <si>
    <t>Lariosaurus balsami</t>
  </si>
  <si>
    <t>GPIT-RE-1887 (Cast)</t>
  </si>
  <si>
    <t>Lariosaurus valceresii</t>
  </si>
  <si>
    <t>P 500</t>
  </si>
  <si>
    <t>Lariosaurus xingyiensis</t>
  </si>
  <si>
    <t>IVPP V11866</t>
  </si>
  <si>
    <t xml:space="preserve">XNGM WS-30-R19 </t>
  </si>
  <si>
    <t>Lin et al, 2017</t>
  </si>
  <si>
    <t>Nothosaurus youngi</t>
  </si>
  <si>
    <t>WS-30-R24</t>
  </si>
  <si>
    <t>IVPP V 13590</t>
  </si>
  <si>
    <t>Yunguisaurus liae</t>
  </si>
  <si>
    <t>ZMNH M8738</t>
  </si>
  <si>
    <t>Psephochelys polyosteoderma</t>
  </si>
  <si>
    <t>EBGL 009</t>
  </si>
  <si>
    <t>Wang et al., 2019</t>
  </si>
  <si>
    <t>Sinocyamodus xinpuensis</t>
  </si>
  <si>
    <t>IVPP V11872</t>
  </si>
  <si>
    <t>IVPP V17051</t>
  </si>
  <si>
    <t>Wang et al., 2018</t>
  </si>
  <si>
    <t>Henodus chelyops</t>
  </si>
  <si>
    <t>SMNS 59705</t>
  </si>
  <si>
    <t>Psephoderma alpinum</t>
  </si>
  <si>
    <t>Norian</t>
  </si>
  <si>
    <t>Rhaetian</t>
  </si>
  <si>
    <t>ST82003</t>
  </si>
  <si>
    <t>Renesto &amp; Tintori, 1995</t>
  </si>
  <si>
    <t>Thalassiodracon hawkinsii</t>
  </si>
  <si>
    <t>Pliosauridae</t>
  </si>
  <si>
    <t>Hettangian</t>
  </si>
  <si>
    <t>Jurassic</t>
  </si>
  <si>
    <t>NHMUK 2018</t>
  </si>
  <si>
    <t>NHMUK 2020</t>
  </si>
  <si>
    <t>average</t>
  </si>
  <si>
    <t>BRSMG Cb 2335</t>
  </si>
  <si>
    <t>Smith, 2007</t>
  </si>
  <si>
    <t>LEICS G221.1851</t>
  </si>
  <si>
    <t>O'keefe 2002; Smith, 2007</t>
  </si>
  <si>
    <t>Archaeonectrus rostratus</t>
  </si>
  <si>
    <t>Sinemurian</t>
  </si>
  <si>
    <t>NHMUK 38525</t>
  </si>
  <si>
    <t>Attenborosaurus conybeari</t>
  </si>
  <si>
    <t>NHMUK R1339</t>
  </si>
  <si>
    <t>Plesiosaurus dolichodeirus</t>
  </si>
  <si>
    <t>NHMUK 22656</t>
  </si>
  <si>
    <r>
      <rPr>
        <sz val="12"/>
        <color theme="1"/>
        <rFont val="Calibri (Body)_x0000_"/>
      </rPr>
      <t>Storrs, 1997</t>
    </r>
    <r>
      <rPr>
        <sz val="12"/>
        <color theme="1"/>
        <rFont val="Calibri"/>
        <family val="2"/>
        <scheme val="minor"/>
      </rPr>
      <t>; O'keefe, 2002</t>
    </r>
  </si>
  <si>
    <t>OXFUM J10304</t>
  </si>
  <si>
    <t>Plesiosaurus sp</t>
  </si>
  <si>
    <t>Hauffiosaurus zanoni</t>
  </si>
  <si>
    <t>Toarcian</t>
  </si>
  <si>
    <t>Hauff uncatalogued</t>
  </si>
  <si>
    <t>Meyerasaurus victor</t>
  </si>
  <si>
    <t>SMNS 12478</t>
  </si>
  <si>
    <t>Microcleidus brachypterygius</t>
  </si>
  <si>
    <t>Plesiosauroidea, Microcleididae</t>
  </si>
  <si>
    <t>GPIT-RE-9428 (ex GPIT/477/1/1)</t>
  </si>
  <si>
    <t>SMNS 51143</t>
  </si>
  <si>
    <t>SMNS 51147</t>
  </si>
  <si>
    <t>Rhomaleosaurus cramptoni</t>
  </si>
  <si>
    <t>NMING F8785</t>
  </si>
  <si>
    <t>O'keefe, 2002; Smith, 2007</t>
  </si>
  <si>
    <t>Seeleyosaurus guilelmiimperatoris</t>
  </si>
  <si>
    <t>SMNS 51015 (cast of 12039)</t>
  </si>
  <si>
    <t>Plesiopterys wildi</t>
  </si>
  <si>
    <t>SMNS 16812</t>
  </si>
  <si>
    <t>Cryptoclidus eurymerus</t>
  </si>
  <si>
    <t>Criptoclididae</t>
  </si>
  <si>
    <t>Callovian</t>
  </si>
  <si>
    <t>GPIT-RE-3183 (ex 1754 /1)</t>
  </si>
  <si>
    <t>Liopleurodon ferox</t>
  </si>
  <si>
    <t>Oxfordian</t>
  </si>
  <si>
    <t>GPIT-RE-3184 (ex GPIT 1754/2)</t>
  </si>
  <si>
    <t xml:space="preserve">Muraenosaurus leedsii </t>
  </si>
  <si>
    <t>NHMUK R2421</t>
  </si>
  <si>
    <t>Andrews, 1910</t>
  </si>
  <si>
    <t>NHMUK R2863</t>
  </si>
  <si>
    <t>Andrews, 1910; O'Keefe 2002</t>
  </si>
  <si>
    <t>NHMUK R 2678</t>
  </si>
  <si>
    <t>Peloneustes philarchus</t>
  </si>
  <si>
    <t>GPIT-RE-3182 (ex 1754/3)</t>
  </si>
  <si>
    <t>Brancasaurus brancai</t>
  </si>
  <si>
    <t>Berriasian</t>
  </si>
  <si>
    <t>Cretaceous</t>
  </si>
  <si>
    <t>GPMM A3.B4</t>
  </si>
  <si>
    <t>Sachs et al., 2016</t>
  </si>
  <si>
    <t>Kronosaurus boyacensis</t>
  </si>
  <si>
    <t>Aptian</t>
  </si>
  <si>
    <t>MJACM 1</t>
  </si>
  <si>
    <t>Hampe, 1992; Hampe &amp; Leimkuhler, 1996</t>
  </si>
  <si>
    <t>Nichollssaura borealis</t>
  </si>
  <si>
    <t>Albian</t>
  </si>
  <si>
    <t>TMP 94.122.01</t>
  </si>
  <si>
    <t>Druckenmiller &amp; Russell, 2008</t>
  </si>
  <si>
    <t>Thalassomedon haningtoni</t>
  </si>
  <si>
    <t>Plesiosauroidea, Elasmosauridae</t>
  </si>
  <si>
    <t>Cenomanian</t>
  </si>
  <si>
    <t>DMNH 1588</t>
  </si>
  <si>
    <t>Turonian</t>
  </si>
  <si>
    <t>Libonectes atlasense</t>
  </si>
  <si>
    <t>SMNK-PAL 3978</t>
  </si>
  <si>
    <t>Polycotylus latipinnis</t>
  </si>
  <si>
    <t>Santonian</t>
  </si>
  <si>
    <t>Maastrichtian</t>
  </si>
  <si>
    <t>LACM 129629</t>
  </si>
  <si>
    <t>O'Keefe &amp; Chiappe, 2011</t>
  </si>
  <si>
    <t>Styxosaurus sp</t>
  </si>
  <si>
    <t>Campanian</t>
  </si>
  <si>
    <t>SDSM 451</t>
  </si>
  <si>
    <t>Welles &amp; Bump, 1949;  Welles, 1952</t>
  </si>
  <si>
    <t>Albertonectes vanderveldei</t>
  </si>
  <si>
    <t>TMP 2007-011.0001</t>
  </si>
  <si>
    <t>Dolichorhynchops osborni</t>
  </si>
  <si>
    <t>FSHM VP 404</t>
  </si>
  <si>
    <t>Hydrotherosaurus alexandrae</t>
  </si>
  <si>
    <t>UCMP 33912</t>
  </si>
  <si>
    <t>Morenosaurus stocki</t>
  </si>
  <si>
    <t>LACM/CIT 2802</t>
  </si>
  <si>
    <t>Welles, 1943; Welles, 1952</t>
  </si>
  <si>
    <t>Lower jaw</t>
  </si>
  <si>
    <t xml:space="preserve">Neck </t>
  </si>
  <si>
    <t>Tail</t>
  </si>
  <si>
    <t>Manus</t>
  </si>
  <si>
    <t>Forelimb</t>
  </si>
  <si>
    <t>Pes</t>
  </si>
  <si>
    <t>Hindlimb</t>
  </si>
  <si>
    <t>Cartorhynchus lenticarpus</t>
  </si>
  <si>
    <t>Ichthyosauromorpha</t>
  </si>
  <si>
    <t>Olenekian</t>
  </si>
  <si>
    <t>AGM CH-628-16</t>
  </si>
  <si>
    <t>Motani et al., 2015</t>
  </si>
  <si>
    <t>Sclerocormus parviceps</t>
  </si>
  <si>
    <t>Jiang et al., 2016</t>
  </si>
  <si>
    <t>Utatsusaurus hataii</t>
  </si>
  <si>
    <t>IGPS 95941, IGPS 95942 and reconstruction</t>
  </si>
  <si>
    <t>Shikama, 1978; Motani, 1998</t>
  </si>
  <si>
    <t>Chaohusaurus chaoxianensis</t>
  </si>
  <si>
    <t>AGM CH-628-22</t>
  </si>
  <si>
    <t>Motani et al., 2014; Motani et al., 2015</t>
  </si>
  <si>
    <t>Huang et al., 2019</t>
  </si>
  <si>
    <t>Chaohusaurus brevifemoralis</t>
  </si>
  <si>
    <t>Xinminosaurus catactes</t>
  </si>
  <si>
    <t xml:space="preserve">GMPKU-P-1071 </t>
  </si>
  <si>
    <t>Mixosaurus cornalianus</t>
  </si>
  <si>
    <t>PIMUZ T4858</t>
  </si>
  <si>
    <t>MCFB 4</t>
  </si>
  <si>
    <t>Barracudasauroides panxianensis</t>
  </si>
  <si>
    <t>MHNT.PAL.2006.80.6</t>
  </si>
  <si>
    <t>Mixosaurus xindianensis</t>
  </si>
  <si>
    <t>YIGM SPC V-0732</t>
  </si>
  <si>
    <t>Chen &amp; Cheng, 2010</t>
  </si>
  <si>
    <t>Phalarodon atavus</t>
  </si>
  <si>
    <t>LPV 30872</t>
  </si>
  <si>
    <t>Besanosaurus leptorhynchus</t>
  </si>
  <si>
    <t>ichthyosauromorpha</t>
  </si>
  <si>
    <t>BES SC 999</t>
  </si>
  <si>
    <t xml:space="preserve">Dal Sasso &amp; Pinna, 1996 </t>
  </si>
  <si>
    <t>Shonisaurus popularis</t>
  </si>
  <si>
    <t>Camp, 1980</t>
  </si>
  <si>
    <t>Guanlingsaurus  lingae</t>
  </si>
  <si>
    <t>GMR 014</t>
  </si>
  <si>
    <t>Guizhouichthyosaurus tangae</t>
  </si>
  <si>
    <t>TR 00001</t>
  </si>
  <si>
    <t>IVPP V 11853</t>
  </si>
  <si>
    <t>Shang &amp; Li, 2009</t>
  </si>
  <si>
    <t>Qianichthyosaurus zhoui</t>
  </si>
  <si>
    <t>CMNH V1412/C1120</t>
  </si>
  <si>
    <t>Nichols et al., 2002</t>
  </si>
  <si>
    <t>YIGMR XTw-Q3</t>
  </si>
  <si>
    <t>Xiaofeng et al., 2008</t>
  </si>
  <si>
    <t>Suevoleviathan integer</t>
  </si>
  <si>
    <t>SMNS 15390</t>
  </si>
  <si>
    <t>Temnodontosaurus trigonodon</t>
  </si>
  <si>
    <t>SMNS 15950</t>
  </si>
  <si>
    <t>SMNS 50000</t>
  </si>
  <si>
    <t>Leptonectes tenuirostris</t>
  </si>
  <si>
    <t>Hettagian</t>
  </si>
  <si>
    <t>Pliensbachian</t>
  </si>
  <si>
    <t>NHMUK R498</t>
  </si>
  <si>
    <t>NMW M 3564</t>
  </si>
  <si>
    <t>Hauffiopteryx typicus</t>
  </si>
  <si>
    <t>GPIT/RE/9417 (ex GPIT 1491/4)</t>
  </si>
  <si>
    <t>Excalibosaurus costini</t>
  </si>
  <si>
    <t>ROM 47697</t>
  </si>
  <si>
    <t>McGowan &amp; Motani, 2003</t>
  </si>
  <si>
    <t>Eurhinosaurus longirostris</t>
  </si>
  <si>
    <t>SMNS 14931</t>
  </si>
  <si>
    <t>GPIT-RE-9417 (ex GPIT 1025/18/1)</t>
  </si>
  <si>
    <t>Stenopterygius quadriscissus</t>
  </si>
  <si>
    <t>SMNS 16811</t>
  </si>
  <si>
    <t>Von Huene, 1931; Maisch, 2008</t>
  </si>
  <si>
    <t>SMNS 50963</t>
  </si>
  <si>
    <t>Stenopterygius triscissus</t>
  </si>
  <si>
    <t>SMNS 14846</t>
  </si>
  <si>
    <t>Stenopterygius uniter</t>
  </si>
  <si>
    <t>SMNS 17500</t>
  </si>
  <si>
    <t>SMNS 57532</t>
  </si>
  <si>
    <t xml:space="preserve">Ichthyosaurus communis   </t>
  </si>
  <si>
    <t>OXFUM J 13799</t>
  </si>
  <si>
    <t>Ichthyosaurus somersetensis</t>
  </si>
  <si>
    <t>ANSP 15766</t>
  </si>
  <si>
    <t>Massare &amp; Lomax, 2018</t>
  </si>
  <si>
    <t>Ichthyosaurus larkini</t>
  </si>
  <si>
    <t>BRSUG 25300</t>
  </si>
  <si>
    <t>Lomax &amp; Massare, 2017</t>
  </si>
  <si>
    <t>Ophthalmosaurus icenicus</t>
  </si>
  <si>
    <t>GPIT/RE/9410</t>
  </si>
  <si>
    <t>Cryopterygius kristiansenae</t>
  </si>
  <si>
    <t>Tithonian</t>
  </si>
  <si>
    <t xml:space="preserve">PMO 214.578 </t>
  </si>
  <si>
    <t>Druckenmiller et al. 2012</t>
  </si>
  <si>
    <t>Caypullysaurus bonapartei</t>
  </si>
  <si>
    <t>MAC-N-32; MLP 83-XI-16-1</t>
  </si>
  <si>
    <t>Platypterygius hercynicus</t>
  </si>
  <si>
    <t>SGS specimen</t>
  </si>
  <si>
    <t>Group 2</t>
  </si>
  <si>
    <t>Clarazia schinzi</t>
  </si>
  <si>
    <t>Thalattosauria</t>
  </si>
  <si>
    <t>Askeptosaurus italicus</t>
  </si>
  <si>
    <t>PIMUZ T4831</t>
  </si>
  <si>
    <t>Anshunsaurus huangguoshuensis</t>
  </si>
  <si>
    <t>IVPP V11834</t>
  </si>
  <si>
    <t>Liu &amp; Rieppel, 2005</t>
  </si>
  <si>
    <t>Miodentosaurus brevis</t>
  </si>
  <si>
    <t>ZMNH M874</t>
  </si>
  <si>
    <t>Zhao et al., 2010</t>
  </si>
  <si>
    <t>Endennasaurus acutirostris</t>
  </si>
  <si>
    <t>MBSN 5170</t>
  </si>
  <si>
    <t>Hupehsuchus nanchangensis</t>
  </si>
  <si>
    <t>Hupehsuchia</t>
  </si>
  <si>
    <t>IVPP V3232</t>
  </si>
  <si>
    <t>Eretmophis carroldongi</t>
  </si>
  <si>
    <t>WGSC V26020</t>
  </si>
  <si>
    <t>Helveticosurus zollingeri</t>
  </si>
  <si>
    <t>Saurosphargidae</t>
  </si>
  <si>
    <t>PIMUZ T4352</t>
  </si>
  <si>
    <t>IVPP V 15638</t>
  </si>
  <si>
    <t>Tanystropheus longobardicus</t>
  </si>
  <si>
    <t>Tanystropheidae</t>
  </si>
  <si>
    <t>PIMUZ T 2128</t>
  </si>
  <si>
    <t>Wild, 1973; Personal observation</t>
  </si>
  <si>
    <t>Tanytrachelos ahynis</t>
  </si>
  <si>
    <t>YPM 7622</t>
  </si>
  <si>
    <t>Olsen, 1979; Smith, 2011</t>
  </si>
  <si>
    <t>Dinocephalosaurus orientalis</t>
  </si>
  <si>
    <t>IVPP 13898</t>
  </si>
  <si>
    <t>Atopodentatus unicus</t>
  </si>
  <si>
    <t>WIGM SPC V1107</t>
  </si>
  <si>
    <t>Cheng et al., 2014</t>
  </si>
  <si>
    <t>Odontochelys semitestacea</t>
  </si>
  <si>
    <t>Pantestudines</t>
  </si>
  <si>
    <t>IVPP V 13240</t>
  </si>
  <si>
    <t>Li et al., 2008</t>
  </si>
  <si>
    <t>Proganochelys quenstedti</t>
  </si>
  <si>
    <t>SMNS 16980</t>
  </si>
  <si>
    <t>Gaffney, 1990</t>
  </si>
  <si>
    <t>Eorhynchochelys sinensis</t>
  </si>
  <si>
    <t>SMMP 000016</t>
  </si>
  <si>
    <t>Li et al., 2018</t>
  </si>
  <si>
    <t>Platysuchus multicrobiculatus</t>
  </si>
  <si>
    <t>Thalattosuchia</t>
  </si>
  <si>
    <t>Pliensbachien</t>
  </si>
  <si>
    <t>SMNS 9930 (holotype)</t>
  </si>
  <si>
    <t>Pelagosaurus typus</t>
  </si>
  <si>
    <t>SMNS 52034</t>
  </si>
  <si>
    <t>Steneosaurus bollensis</t>
  </si>
  <si>
    <t>SMNS 54063</t>
  </si>
  <si>
    <t>Metriorhynchus superciliosus</t>
  </si>
  <si>
    <t>NHMUK R 6859; GPIT/RE/09394</t>
  </si>
  <si>
    <t>Personal observation; Andrews, 1913</t>
  </si>
  <si>
    <t>Cricosaurus suevicus</t>
  </si>
  <si>
    <t>Kimmeridgian</t>
  </si>
  <si>
    <t>SMNS 9808</t>
  </si>
  <si>
    <t>Cricosaurus bambergensis</t>
  </si>
  <si>
    <t>NKMB-P-Watt14/274</t>
  </si>
  <si>
    <t>Sachs et al., 2019</t>
  </si>
  <si>
    <t>Dakosaurus maximus</t>
  </si>
  <si>
    <t>Painten s.n.</t>
  </si>
  <si>
    <t>Kallimodon pulchellus</t>
  </si>
  <si>
    <t>Rhynchocephalia</t>
  </si>
  <si>
    <t>Sapheosauridae</t>
  </si>
  <si>
    <t>SNSB-BSPG 1887 VI 1</t>
  </si>
  <si>
    <t>Cocude-Michel, 1963</t>
  </si>
  <si>
    <t xml:space="preserve">Kallimodon cerinensis </t>
  </si>
  <si>
    <t>Specimen nº 2 EM</t>
  </si>
  <si>
    <t>Sapheosaurus thiollierei</t>
  </si>
  <si>
    <t>MHNL 15645</t>
  </si>
  <si>
    <t>Vadasaurus herzogi</t>
  </si>
  <si>
    <t>Pleurosuridae</t>
  </si>
  <si>
    <t>AMNH FARB 32768</t>
  </si>
  <si>
    <t>Bever &amp; Norell, 2017</t>
  </si>
  <si>
    <t>Palaeopleurosaurus posidoniae</t>
  </si>
  <si>
    <t>SMNS 50722</t>
  </si>
  <si>
    <t>Caroll, 1985</t>
  </si>
  <si>
    <t>Pleurosaurus ginsburgi</t>
  </si>
  <si>
    <t>MNHN.F.CNJ67</t>
  </si>
  <si>
    <t>Fabre, 1974</t>
  </si>
  <si>
    <t>Pleurosaurus goldfussi</t>
  </si>
  <si>
    <t>Eurysternum wagleri</t>
  </si>
  <si>
    <t>IGPS 651</t>
  </si>
  <si>
    <t>Idiochelys fitzingeri</t>
  </si>
  <si>
    <t>MHNL 20015635</t>
  </si>
  <si>
    <t>Platychelys oberndorferi</t>
  </si>
  <si>
    <t>IGPS 650</t>
  </si>
  <si>
    <t>Xinjiangchelys wusu</t>
  </si>
  <si>
    <t>Bathonian</t>
  </si>
  <si>
    <t>PMOL-SGP A0100-2</t>
  </si>
  <si>
    <t>Rabi et al., 2013</t>
  </si>
  <si>
    <t>PMOL-SGP A0100-3</t>
  </si>
  <si>
    <t>Aigialosaurus bucchichi</t>
  </si>
  <si>
    <t>Mosasauroidea</t>
  </si>
  <si>
    <t>NMW</t>
  </si>
  <si>
    <t>Carroll &amp; DeBraga, 1992</t>
  </si>
  <si>
    <t>Halisaurus sternbergii</t>
  </si>
  <si>
    <t>UPI R 163</t>
  </si>
  <si>
    <t>Clidastes prophyton</t>
  </si>
  <si>
    <t>Mosasaurus lemonnieri</t>
  </si>
  <si>
    <t>IRSBN 3119</t>
  </si>
  <si>
    <t>Plotosaurus bennisoni</t>
  </si>
  <si>
    <t>Lindgren et al., 2007; Lindgren et al., 2008</t>
  </si>
  <si>
    <t>Platecarpus tympaniticus</t>
  </si>
  <si>
    <t>LACM 128319</t>
  </si>
  <si>
    <r>
      <t xml:space="preserve">Lindgren et al., 2010; </t>
    </r>
    <r>
      <rPr>
        <sz val="12"/>
        <color theme="1"/>
        <rFont val="Calibri (Body)_x0000_"/>
      </rPr>
      <t>Konishi et al., 2012b</t>
    </r>
  </si>
  <si>
    <t>FHSM 322</t>
  </si>
  <si>
    <t xml:space="preserve">Tylosaurus proriger </t>
  </si>
  <si>
    <t>AMNH FR221</t>
  </si>
  <si>
    <t>Osborn, 1899</t>
  </si>
  <si>
    <t>FHSM VP-3</t>
  </si>
  <si>
    <t>Jeholochelys lingyuanensis</t>
  </si>
  <si>
    <t>Barremian</t>
  </si>
  <si>
    <t>PMOL-AR00213</t>
  </si>
  <si>
    <t>Shao et al., 2018</t>
  </si>
  <si>
    <t>Ordosemys liaoxiensis</t>
  </si>
  <si>
    <t>GM V3001</t>
  </si>
  <si>
    <t>Tong et al., 2004</t>
  </si>
  <si>
    <t>Hoyasemys jimenezi</t>
  </si>
  <si>
    <t>Hauterevian</t>
  </si>
  <si>
    <t>MCCM−LH 84</t>
  </si>
  <si>
    <t>Protostega gigas</t>
  </si>
  <si>
    <t>Archelon ischyros</t>
  </si>
  <si>
    <t>YPM 3000</t>
  </si>
  <si>
    <t>Rhinochelys nammourensis</t>
  </si>
  <si>
    <t>ESC-2</t>
  </si>
  <si>
    <t>Tong et al., 2006</t>
  </si>
  <si>
    <t>Toxochelys latiremis</t>
  </si>
  <si>
    <t>cast of small specimen by Triebold Paleontology, Inc.</t>
  </si>
  <si>
    <t>Composite of ROM 28563 and YPM</t>
  </si>
  <si>
    <t>Nicholls, 1988; Hay, 1908</t>
  </si>
  <si>
    <t>McHenry, C.R. (2009) Devourer of gods, the palaeoecology of the Cretaceous pliosaur Kronosaurus queenslandicus. Newcastle.</t>
  </si>
  <si>
    <t>Smith, A.S. (2007) Anatomy and Systematics of the Rhomaleosauridae (Sauropterygia: Plesiosauria). National University of Ireland.</t>
  </si>
  <si>
    <t>Locomotory Mode</t>
  </si>
  <si>
    <t>Alligator mississipiens</t>
  </si>
  <si>
    <t>Undulation</t>
  </si>
  <si>
    <t>Reptile</t>
  </si>
  <si>
    <t>Amblyrhynchus cristatus</t>
  </si>
  <si>
    <t>Andrias japonicus</t>
  </si>
  <si>
    <t>Amphibian</t>
  </si>
  <si>
    <t>Aptenodytes patagonicus</t>
  </si>
  <si>
    <t>Forelimb oscillation</t>
  </si>
  <si>
    <t>Ave (pengüin)</t>
  </si>
  <si>
    <t>Arctocephalus pusillus</t>
  </si>
  <si>
    <t>Mammal (Otariidae)</t>
  </si>
  <si>
    <t>Arvicola terrestris</t>
  </si>
  <si>
    <t>Paddling</t>
  </si>
  <si>
    <t>Mammal (rodentia)</t>
  </si>
  <si>
    <t>Bufo bufo</t>
  </si>
  <si>
    <t>Rowing</t>
  </si>
  <si>
    <t>Caiman latirostris</t>
  </si>
  <si>
    <t>Castor canadiensis</t>
  </si>
  <si>
    <t>Mammal</t>
  </si>
  <si>
    <t>Castor fiber</t>
  </si>
  <si>
    <t>Chelodina longicollis</t>
  </si>
  <si>
    <t>Chelonia mydas</t>
  </si>
  <si>
    <t>Chelus fimbriata</t>
  </si>
  <si>
    <t>Chelydra serpentina</t>
  </si>
  <si>
    <t>Chitra chitra</t>
  </si>
  <si>
    <t>Crocodylus porosus</t>
  </si>
  <si>
    <t>Cornufer guppyi</t>
  </si>
  <si>
    <t>Crocodylus intermedius</t>
  </si>
  <si>
    <t>Cryptobranchus alleganiensis</t>
  </si>
  <si>
    <t>Dermochelys coriacea</t>
  </si>
  <si>
    <t>Renous &amp; Bels 1993</t>
  </si>
  <si>
    <t>Desmana moschata</t>
  </si>
  <si>
    <t>Enhydra lutris</t>
  </si>
  <si>
    <t>Eremtochelys imbricata</t>
  </si>
  <si>
    <t>Eudyptes chrysocome</t>
  </si>
  <si>
    <t>Fratercula arctica</t>
  </si>
  <si>
    <t>Halichoerus grypus</t>
  </si>
  <si>
    <t>Mammal (Phocidae)</t>
  </si>
  <si>
    <t>Hexaprotodon liberiensis</t>
  </si>
  <si>
    <t>Hippopotamus amphibus</t>
  </si>
  <si>
    <t>Hydrochoerus hydrochaeris</t>
  </si>
  <si>
    <t>Hydromys sp</t>
  </si>
  <si>
    <t>Kinosternon acutum</t>
  </si>
  <si>
    <t>Kinosternon subrubrum</t>
  </si>
  <si>
    <t>Lissemys punctata</t>
  </si>
  <si>
    <t>Lutra lutra</t>
  </si>
  <si>
    <t>Mesoclemmys nasuta</t>
  </si>
  <si>
    <t>Myocastor coypus</t>
  </si>
  <si>
    <t>Neovison vison</t>
  </si>
  <si>
    <t>Odobenus rosmarus</t>
  </si>
  <si>
    <t>Mammal (Odobenidae)</t>
  </si>
  <si>
    <t>Ondatra zybethicus</t>
  </si>
  <si>
    <t>Ornithorhynchus anatinus</t>
  </si>
  <si>
    <t>Otaria byronia</t>
  </si>
  <si>
    <t>Forelimb_oscillation</t>
  </si>
  <si>
    <t>Phoca vitulina</t>
  </si>
  <si>
    <t>Potamogale velox</t>
  </si>
  <si>
    <t>Pteronura brasiliensis</t>
  </si>
  <si>
    <t>Rana temporaria</t>
  </si>
  <si>
    <t>Spheniscus demersus</t>
  </si>
  <si>
    <t>Staurotypus triporcatus</t>
  </si>
  <si>
    <t>Tapirus indicus</t>
  </si>
  <si>
    <t>Tomistoma schlegelii</t>
  </si>
  <si>
    <t>Tryonyx triunguis</t>
  </si>
  <si>
    <t>Varanus niloticus</t>
  </si>
  <si>
    <t>Amphiuma means</t>
  </si>
  <si>
    <t>Delphinus delphis</t>
  </si>
  <si>
    <t>Caudal_oscillation</t>
  </si>
  <si>
    <t>Dugong dugon</t>
  </si>
  <si>
    <t>Phocoena phocoena</t>
  </si>
  <si>
    <t>Trichechus manatus</t>
  </si>
  <si>
    <t>Trichechus senegalensis</t>
  </si>
  <si>
    <t>Reference for Locomotory Mode</t>
  </si>
  <si>
    <t>Het-Sin</t>
  </si>
  <si>
    <t>San-Maas</t>
  </si>
  <si>
    <t>Cen-Con</t>
  </si>
  <si>
    <t>Ani-Lad</t>
  </si>
  <si>
    <t>Aal-Call</t>
  </si>
  <si>
    <t>Car</t>
  </si>
  <si>
    <t>Pli-Toa</t>
  </si>
  <si>
    <t>Nor-Rha</t>
  </si>
  <si>
    <t>Ind-Ole</t>
  </si>
  <si>
    <t>Het-Sin/Pli-Toa</t>
  </si>
  <si>
    <t>Car/Nor-Rha</t>
  </si>
  <si>
    <t>Ani-Lad/Car</t>
  </si>
  <si>
    <t>Oxf-Tith</t>
  </si>
  <si>
    <t>Aal-Call/Oxf-Tith</t>
  </si>
  <si>
    <t xml:space="preserve">Personal observation; age range Foffa et al., 2018 </t>
  </si>
  <si>
    <t>Ber-Alb/Cen-Con</t>
  </si>
  <si>
    <t>Ber-Alb</t>
  </si>
  <si>
    <t>Oxf-Tith/Ber-Alb</t>
  </si>
  <si>
    <t>Elasmosauridae</t>
  </si>
  <si>
    <t>Basal_sauropterygia</t>
  </si>
  <si>
    <t>Nothosauroidea</t>
  </si>
  <si>
    <t>Microcleididae</t>
  </si>
  <si>
    <t>Pistosauroidea</t>
  </si>
  <si>
    <t>Ophthalmosauridae</t>
  </si>
  <si>
    <t>Aigialosauridae</t>
  </si>
  <si>
    <t>Mosasaurinae</t>
  </si>
  <si>
    <t>Halisaurinae</t>
  </si>
  <si>
    <t>Russellosaurinae</t>
  </si>
  <si>
    <t>Basal_pantestudines</t>
  </si>
  <si>
    <t>Teleosauroidea</t>
  </si>
  <si>
    <t>Askeptosauroidea</t>
  </si>
  <si>
    <t>Thalattosauroidea</t>
  </si>
  <si>
    <t>Basal_Cryptodira</t>
  </si>
  <si>
    <t>Eucryptodira</t>
  </si>
  <si>
    <t>Pleurodira</t>
  </si>
  <si>
    <t>Metriorhynchoidea</t>
  </si>
  <si>
    <t>Basal_plesiosauroidea</t>
  </si>
  <si>
    <t>Leptocleidia</t>
  </si>
  <si>
    <t>Early_Jurassic_Neoichthyosauria</t>
  </si>
  <si>
    <t>Early_intermediate</t>
  </si>
  <si>
    <t>Late_intermediate</t>
  </si>
  <si>
    <t>Basal</t>
  </si>
  <si>
    <t>Panchelonioidea</t>
  </si>
  <si>
    <t>Basal_eosauropterygia</t>
  </si>
  <si>
    <t>Variance homogeneity</t>
  </si>
  <si>
    <t>Mean and group comparisons</t>
  </si>
  <si>
    <t>Median</t>
  </si>
  <si>
    <t>Q1</t>
  </si>
  <si>
    <t>Q3</t>
  </si>
  <si>
    <t>Mean</t>
  </si>
  <si>
    <t>SD</t>
  </si>
  <si>
    <t>Var</t>
  </si>
  <si>
    <t>n</t>
  </si>
  <si>
    <t>Comparisons</t>
  </si>
  <si>
    <t>F-test</t>
  </si>
  <si>
    <t>Ansari-Bradley Test</t>
  </si>
  <si>
    <t>Welch Two Sample t-test</t>
  </si>
  <si>
    <t>Mann-Whitney U test</t>
  </si>
  <si>
    <t>p-value = 0.1053</t>
  </si>
  <si>
    <t>p-value = 0.2926</t>
  </si>
  <si>
    <t>p-value = 0.5219</t>
  </si>
  <si>
    <t>p-value = 0.7585</t>
  </si>
  <si>
    <t>p-value = 0.3032</t>
  </si>
  <si>
    <t>p-value = 0.2338</t>
  </si>
  <si>
    <t>p-value = 0.3803</t>
  </si>
  <si>
    <t>p-value = 0.1549</t>
  </si>
  <si>
    <t>p-value = 0.4154</t>
  </si>
  <si>
    <t>p-value = 0.1254</t>
  </si>
  <si>
    <t>p-value = 0.6777</t>
  </si>
  <si>
    <t xml:space="preserve"> p-value = 0.9561</t>
  </si>
  <si>
    <t>p-value = 0.9985</t>
  </si>
  <si>
    <t xml:space="preserve">Sauropterygia </t>
  </si>
  <si>
    <t>p-value = 0.6503</t>
  </si>
  <si>
    <t>p-value = 0.9651</t>
  </si>
  <si>
    <t>Car-Rha</t>
  </si>
  <si>
    <t>p-value = 0.4134</t>
  </si>
  <si>
    <t>Het-Toa</t>
  </si>
  <si>
    <t>p-value = 0.9239</t>
  </si>
  <si>
    <t>p-value = 0.6336</t>
  </si>
  <si>
    <t>p-value = 0.6437</t>
  </si>
  <si>
    <t>Cen-Maas</t>
  </si>
  <si>
    <t>p-value = 0.6675</t>
  </si>
  <si>
    <t>p-value = 0.1215</t>
  </si>
  <si>
    <t>p-value = 0.2742</t>
  </si>
  <si>
    <t>p-value = 0.0587</t>
  </si>
  <si>
    <t>p-value = 0.8658</t>
  </si>
  <si>
    <t xml:space="preserve"> p-value = 0.2775</t>
  </si>
  <si>
    <t>p-value = 0.6192</t>
  </si>
  <si>
    <t>p-value = 0.7193</t>
  </si>
  <si>
    <t>p-value = 0.1955</t>
  </si>
  <si>
    <t>p-value = 0.5267</t>
  </si>
  <si>
    <t>p-value = 0.5137</t>
  </si>
  <si>
    <t xml:space="preserve">Thalattosuchia </t>
  </si>
  <si>
    <t>p-value = 0.8834</t>
  </si>
  <si>
    <t>p-value = 0.9791</t>
  </si>
  <si>
    <t>p-value = 0.7367</t>
  </si>
  <si>
    <t>p-value = 0.2354</t>
  </si>
  <si>
    <t>TRUNK LENGTH TIME-BASED ANALYSES: ALL MESOZOIC MARINE REPTILES</t>
  </si>
  <si>
    <t>TRUNK LENGTH TIME-BASED ANALYSES: GROUP-SPECIFIC</t>
  </si>
  <si>
    <t>Ind-Ole/Ani-Lad</t>
  </si>
  <si>
    <t>Nor-Rha/Het-Sin</t>
  </si>
  <si>
    <t>Pli-Toa/Aal-Call</t>
  </si>
  <si>
    <t>Triassic/Jurassic</t>
  </si>
  <si>
    <t>Jurassic/Cretaceous</t>
  </si>
  <si>
    <t>Triassic/Cretaceous</t>
  </si>
  <si>
    <t>Cen-Con/San-Maas</t>
  </si>
  <si>
    <t>Ani-Lad/Car-Rha</t>
  </si>
  <si>
    <t>Car-Rha/Het-Toa</t>
  </si>
  <si>
    <t>Het-Toa/Aal-Call</t>
  </si>
  <si>
    <t>Ber-Alb/Cen-Maas</t>
  </si>
  <si>
    <t>Cen-Maas/Het-Toa</t>
  </si>
  <si>
    <t>Ind-Ole/Car-Rha</t>
  </si>
  <si>
    <t>Het-Toa/Oxf-Tith</t>
  </si>
  <si>
    <t>Car-Rha/Oxf-Tith</t>
  </si>
  <si>
    <t>Oxf-Tith/Ver-Alb</t>
  </si>
  <si>
    <t>Oxf-Tith/Het-Toa</t>
  </si>
  <si>
    <t>Car-Rha/Ani-Lad</t>
  </si>
  <si>
    <t>Sample size</t>
  </si>
  <si>
    <t>p-value = 0.0662</t>
  </si>
  <si>
    <t>p-value = 0.7980</t>
  </si>
  <si>
    <t>p-value = 0.0397</t>
  </si>
  <si>
    <t>p-value = 0.0095</t>
  </si>
  <si>
    <t>p-value = 0.0010</t>
  </si>
  <si>
    <t>p-value = 0.0041</t>
  </si>
  <si>
    <t>p-value = 0.0001</t>
  </si>
  <si>
    <r>
      <t>p-value = 3.17 10</t>
    </r>
    <r>
      <rPr>
        <b/>
        <vertAlign val="superscript"/>
        <sz val="12"/>
        <color theme="1"/>
        <rFont val="Calibri"/>
        <family val="2"/>
      </rPr>
      <t>-6</t>
    </r>
  </si>
  <si>
    <t xml:space="preserve"> p-value = 0.0258</t>
  </si>
  <si>
    <t>p-value = 0.0270</t>
  </si>
  <si>
    <t>p-value = 0.0516</t>
  </si>
  <si>
    <t>p-value = 0.0461</t>
  </si>
  <si>
    <t>p-value = 0.0733</t>
  </si>
  <si>
    <t>p-value = 0.0005</t>
  </si>
  <si>
    <t>p-value = 0.0247</t>
  </si>
  <si>
    <t>p-value = 0.0399</t>
  </si>
  <si>
    <t>p-value = 0.0124</t>
  </si>
  <si>
    <t>p-value = 0.0576</t>
  </si>
  <si>
    <t>p-value = 0.0048</t>
  </si>
  <si>
    <t>p-value = 0.0253</t>
  </si>
  <si>
    <t>p-value = 0.0251</t>
  </si>
  <si>
    <t>p-value = 0.0705</t>
  </si>
  <si>
    <t>p-value = 0.0158</t>
  </si>
  <si>
    <t>p-value = 0.0990</t>
  </si>
  <si>
    <r>
      <t>p-value = 2.72 10</t>
    </r>
    <r>
      <rPr>
        <b/>
        <vertAlign val="superscript"/>
        <sz val="12"/>
        <color theme="1"/>
        <rFont val="Calibri"/>
        <family val="2"/>
      </rPr>
      <t>-5</t>
    </r>
  </si>
  <si>
    <r>
      <t>p-value = 1.51 10</t>
    </r>
    <r>
      <rPr>
        <b/>
        <vertAlign val="superscript"/>
        <sz val="12"/>
        <color theme="1"/>
        <rFont val="Calibri"/>
        <family val="2"/>
      </rPr>
      <t>-5</t>
    </r>
  </si>
  <si>
    <r>
      <t>p-value = 5.69 10</t>
    </r>
    <r>
      <rPr>
        <b/>
        <vertAlign val="superscript"/>
        <sz val="12"/>
        <color theme="1"/>
        <rFont val="Calibri"/>
        <family val="2"/>
      </rPr>
      <t>-5</t>
    </r>
  </si>
  <si>
    <t>p-value = 0.0004</t>
  </si>
  <si>
    <t>KUVP 1022</t>
  </si>
  <si>
    <t>PIMUZ A/III 211</t>
  </si>
  <si>
    <t>Largocephalosaurus qianensis</t>
  </si>
  <si>
    <t>Age</t>
  </si>
  <si>
    <t>Aristonectes quiriquinensis</t>
  </si>
  <si>
    <t>SGO.PV.957</t>
  </si>
  <si>
    <t xml:space="preserve">Avalonnectes arturi </t>
  </si>
  <si>
    <t>NHMUK 14550</t>
  </si>
  <si>
    <t>Bobosaurus forojuliensis</t>
  </si>
  <si>
    <t>MFSN 27285</t>
  </si>
  <si>
    <t xml:space="preserve">Callawayasaurus colombiensis </t>
  </si>
  <si>
    <t>UCMP 38349</t>
  </si>
  <si>
    <t>Welles, 1962</t>
  </si>
  <si>
    <t>Colymbosaurus trochanterius</t>
  </si>
  <si>
    <t>CAMSM J.29596, J.63919</t>
  </si>
  <si>
    <t>Benson &amp; Bowdler, 2014</t>
  </si>
  <si>
    <t xml:space="preserve">Corosaurus alcovensis </t>
  </si>
  <si>
    <t>UW 5485</t>
  </si>
  <si>
    <t>Cyamodus orientalis</t>
  </si>
  <si>
    <t>ZMNH M8820</t>
  </si>
  <si>
    <t>Dactylosaurus schroederi</t>
  </si>
  <si>
    <t>SMF R 4097</t>
  </si>
  <si>
    <t>Sues &amp; Carrol, 1985</t>
  </si>
  <si>
    <t xml:space="preserve">Elasmosaurus platyurus </t>
  </si>
  <si>
    <t>ANSP 10081</t>
  </si>
  <si>
    <t>Sachs, 2005; Soul &amp; Benson, 2017</t>
  </si>
  <si>
    <t xml:space="preserve">Eoplesiosaurus antiquior </t>
  </si>
  <si>
    <t>TTNCM 8348</t>
  </si>
  <si>
    <t>Hauffiosaurus longirostris</t>
  </si>
  <si>
    <t>MCZ 1033</t>
  </si>
  <si>
    <t>White, 1940; Fischer et al., 2017</t>
  </si>
  <si>
    <t>Hauffiosaurus tomistomimus</t>
  </si>
  <si>
    <t>MMUM LL 8004</t>
  </si>
  <si>
    <t>Benson et al., 2011; Soul &amp; Benson, 2017</t>
  </si>
  <si>
    <t xml:space="preserve">Kaiwhekea katiki </t>
  </si>
  <si>
    <t>OU 12649</t>
  </si>
  <si>
    <t>Cruickshank &amp; Fordyce, 2002</t>
  </si>
  <si>
    <t xml:space="preserve">Kronosaurus queenslandicus </t>
  </si>
  <si>
    <t>MCZ 1285</t>
  </si>
  <si>
    <t>McHenry, 2009</t>
  </si>
  <si>
    <t xml:space="preserve">Lindwurmia thiuda </t>
  </si>
  <si>
    <t>SMH Uncat</t>
  </si>
  <si>
    <t>Luskhan itilensis</t>
  </si>
  <si>
    <t>YKM 68344/1_262</t>
  </si>
  <si>
    <t>Fischer et al., 2017</t>
  </si>
  <si>
    <t xml:space="preserve">Macroplata tenuiceps </t>
  </si>
  <si>
    <t>NHMUK R5488</t>
  </si>
  <si>
    <t>Ketchum &amp; Smith, 2010</t>
  </si>
  <si>
    <t xml:space="preserve">Manemergus anguirostris </t>
  </si>
  <si>
    <t>SMNK 3861</t>
  </si>
  <si>
    <t>Microcleidus homalospondylus</t>
  </si>
  <si>
    <t>NHMUK 36184</t>
  </si>
  <si>
    <t>Watson, 1909; Benson et al., 2012</t>
  </si>
  <si>
    <t>Microcleidus sp</t>
  </si>
  <si>
    <t>SMNS 51945</t>
  </si>
  <si>
    <t>Microcleidus tournemirensis</t>
  </si>
  <si>
    <t>MMM J. T. 86-100</t>
  </si>
  <si>
    <t>Nothosaurus marchicus</t>
  </si>
  <si>
    <t>MB R 27</t>
  </si>
  <si>
    <t xml:space="preserve">Panzhousaurus rotundirostris </t>
  </si>
  <si>
    <t>GMPKU-P-1059</t>
  </si>
  <si>
    <t>Jiang et al., 2018</t>
  </si>
  <si>
    <t>Qianxisaurus chajiangensis</t>
  </si>
  <si>
    <t>NMNS KIKO-F044630</t>
  </si>
  <si>
    <t>Cheng et al., 2012</t>
  </si>
  <si>
    <t>Rhomaleosaurus zetlandicus</t>
  </si>
  <si>
    <t>WM 851.S</t>
  </si>
  <si>
    <t>Watson, 1910; Vincent &amp; Smith, 2009</t>
  </si>
  <si>
    <t>Sachicasaurus vitae</t>
  </si>
  <si>
    <t>MP111209-1 </t>
  </si>
  <si>
    <t>Paramo-Fonseca, 2018</t>
  </si>
  <si>
    <t>Stenorhynchosaurus munozi</t>
  </si>
  <si>
    <t>VL 17052004</t>
  </si>
  <si>
    <t>Trinacromerum bentonianum</t>
  </si>
  <si>
    <t>SM 3025</t>
  </si>
  <si>
    <t>Thurmond, 1968</t>
  </si>
  <si>
    <t>Athabascasaurus bitumineus</t>
  </si>
  <si>
    <t>TMP 200.29.01</t>
  </si>
  <si>
    <t>Druckenmiller &amp; Maxwell, 2010</t>
  </si>
  <si>
    <t>Cymbospondylus petrinus</t>
  </si>
  <si>
    <t>Eohupehsuchus brevicollis</t>
  </si>
  <si>
    <t>WGSC V26003</t>
  </si>
  <si>
    <t>Nanchangosaurus suni</t>
  </si>
  <si>
    <t>WGSC 26006</t>
  </si>
  <si>
    <t>Nannopterygius enthekiodon</t>
  </si>
  <si>
    <t>NHMUK PV 46497</t>
  </si>
  <si>
    <t>Parahupehsuchus longus</t>
  </si>
  <si>
    <t>WGSC 26005</t>
  </si>
  <si>
    <t>Cheng et al.,  2014</t>
  </si>
  <si>
    <t>Platypterygius platydactylus</t>
  </si>
  <si>
    <t>Holotype</t>
  </si>
  <si>
    <t>Aigialosaurus dalmaticus</t>
  </si>
  <si>
    <t>BSP 190II501</t>
  </si>
  <si>
    <t>Eonatator coellensis</t>
  </si>
  <si>
    <t>Páramo-Fonseca, 2013</t>
  </si>
  <si>
    <t xml:space="preserve">Hainosaurus bernardi </t>
  </si>
  <si>
    <t>IRSNB R23 (ex R1564)</t>
  </si>
  <si>
    <t>Lingham-Soliar, 1992</t>
  </si>
  <si>
    <t>Portunatasaurus krambergeri</t>
  </si>
  <si>
    <t>HPM 10807</t>
  </si>
  <si>
    <t>Mekarski et al., 2019</t>
  </si>
  <si>
    <t>Prognathodon overtoni</t>
  </si>
  <si>
    <t>TMP.2007.034.0001</t>
  </si>
  <si>
    <t>Konishi et al., 2011</t>
  </si>
  <si>
    <t>Prognathodon sp</t>
  </si>
  <si>
    <t>ERMNH HFV 197-A</t>
  </si>
  <si>
    <t>Lindgren et al., 2013</t>
  </si>
  <si>
    <t>Allopleuron hoffmani</t>
  </si>
  <si>
    <t>NHMM 000001</t>
  </si>
  <si>
    <t>Mulder, 2003</t>
  </si>
  <si>
    <t>Changmachelys bohlini</t>
  </si>
  <si>
    <t>GSGM 05-CM-016</t>
  </si>
  <si>
    <t>Brinkman et al., 2013</t>
  </si>
  <si>
    <t>Desmatochelys lowii</t>
  </si>
  <si>
    <t>MUZ-562</t>
  </si>
  <si>
    <t>López-Conde et al., 2019</t>
  </si>
  <si>
    <t>Liaochelys jianchangensis</t>
  </si>
  <si>
    <t>PMOL-AR00160</t>
  </si>
  <si>
    <t>Zhou, 2010b</t>
  </si>
  <si>
    <t>Manchurochelys manchoukuoensis</t>
  </si>
  <si>
    <t>LPM-R00008</t>
  </si>
  <si>
    <t>Zhou, 2010a</t>
  </si>
  <si>
    <t>Mesodermochelys undulatus</t>
  </si>
  <si>
    <t>Mounted composite of HGM 5 and HGM 342</t>
  </si>
  <si>
    <t>Notoemys laticentralis</t>
  </si>
  <si>
    <t>MOZ-P-4040</t>
  </si>
  <si>
    <t>Fernández de la Fuente, 1993</t>
  </si>
  <si>
    <t>Palaeomedusa testa</t>
  </si>
  <si>
    <t>IGPS 649</t>
  </si>
  <si>
    <t>Perochelys lamadongensis</t>
  </si>
  <si>
    <t>IVPP V 18048</t>
  </si>
  <si>
    <t>Li et al., 2015</t>
  </si>
  <si>
    <t>Sinemys brevispinus</t>
  </si>
  <si>
    <t>IVPP V1034</t>
  </si>
  <si>
    <t>Tong &amp; Brinkman, 2013</t>
  </si>
  <si>
    <t>JM SCHA 70</t>
  </si>
  <si>
    <t>Joyce, 2000</t>
  </si>
  <si>
    <t>Aeolodon priscus</t>
  </si>
  <si>
    <t>MNHN.F.CNJ 78</t>
  </si>
  <si>
    <t>Cricosaurus sp</t>
  </si>
  <si>
    <t>Valanginian</t>
  </si>
  <si>
    <t>Rhacheosaurus gracilis</t>
  </si>
  <si>
    <t>NHMUK R 3948</t>
  </si>
  <si>
    <t>Concavispina biseridens</t>
  </si>
  <si>
    <t>ZMNH M8804</t>
  </si>
  <si>
    <t>Gunakadeit joseeae</t>
  </si>
  <si>
    <t>UAMES 23258</t>
  </si>
  <si>
    <t>Druckenmiller et al., 2020</t>
  </si>
  <si>
    <t>Xinpusarus kohi</t>
  </si>
  <si>
    <t>GMPKU 2000/005</t>
  </si>
  <si>
    <t>Jiang et al., 2004</t>
  </si>
  <si>
    <t>Xinpusaurus suni</t>
  </si>
  <si>
    <t>Yin et al., 2000</t>
  </si>
  <si>
    <t>Xinpusaurus xingyiensis</t>
  </si>
  <si>
    <t>XNGM WS-53_R3</t>
  </si>
  <si>
    <t>Li et al., 2016</t>
  </si>
  <si>
    <t>Ankylosphenodon pachyostosus</t>
  </si>
  <si>
    <t>IGM 7441</t>
  </si>
  <si>
    <t>Reynoso, 2000</t>
  </si>
  <si>
    <t>Dim.1</t>
  </si>
  <si>
    <t>Dim.2</t>
  </si>
  <si>
    <t>Dim.3</t>
  </si>
  <si>
    <t>Dim.4</t>
  </si>
  <si>
    <t>Dim.5</t>
  </si>
  <si>
    <t>Brachauchenius sp</t>
  </si>
  <si>
    <t>Guanlingsaurus lingae</t>
  </si>
  <si>
    <t>Largocephalosaurus polycarpon</t>
  </si>
  <si>
    <t>Cocodrylus porosus</t>
  </si>
  <si>
    <t>MNNL 15640</t>
  </si>
  <si>
    <t>Character ------------&gt;</t>
  </si>
  <si>
    <t>Trunk</t>
  </si>
  <si>
    <t>Humerus length</t>
  </si>
  <si>
    <t>Humerus distal width</t>
  </si>
  <si>
    <t>Manus length</t>
  </si>
  <si>
    <t>Femur length</t>
  </si>
  <si>
    <t>Femur distal width</t>
  </si>
  <si>
    <t>Pes length</t>
  </si>
  <si>
    <t>% Completeness</t>
  </si>
  <si>
    <t>Weight/score ------------&gt;</t>
  </si>
  <si>
    <t>x</t>
  </si>
  <si>
    <t>✓</t>
  </si>
  <si>
    <t>Contents</t>
  </si>
  <si>
    <t>Description</t>
  </si>
  <si>
    <t>References</t>
  </si>
  <si>
    <t>Mesozoic_Reptiles Dataset</t>
  </si>
  <si>
    <t>Table of completeness per taxon for Mesosoiz marine reptiles</t>
  </si>
  <si>
    <t>Extant_Aq_Tetrapods Dataset</t>
  </si>
  <si>
    <t>PCscores_fossil</t>
  </si>
  <si>
    <t>PCscores_fossil-extant</t>
  </si>
  <si>
    <t>PCScores_fossil-extantReduced</t>
  </si>
  <si>
    <t>Extended_Dataset trunk_length</t>
  </si>
  <si>
    <t>Principal component coordinate values per taxon corresponding to the morphospace of fossil taxa (Mesozoic marine reptiles)</t>
  </si>
  <si>
    <t>Principal component coordinate values per taxon corresponding to the morphospace of fossil taxa and living aquatic tetrapods using the full list of functional characters</t>
  </si>
  <si>
    <t>Principal component coordinate values per taxon corresponding to the morphospace of fossil taxa and living aquatic tetrapods using a reduce list of characters, excluding the hindlimb</t>
  </si>
  <si>
    <t>Trunk length analysis</t>
  </si>
  <si>
    <t>Extended dataset trunk lengths (species, specimen number, references and measurements) for Mesozoic marine reptiles</t>
  </si>
  <si>
    <t>Mean, interquartile distance, standard deviation and comparative statistics for the trunk lengths for Mesozoic marine reptiles.</t>
  </si>
  <si>
    <t>✓*</t>
  </si>
  <si>
    <t xml:space="preserve">✓* </t>
  </si>
  <si>
    <t>Anatomical segment is present  and complete</t>
  </si>
  <si>
    <t>Anatomical segment is present but a few distal elements are missing  (less than 50%)</t>
  </si>
  <si>
    <t>Anatomical segment is totally absent or less than 50% of the elements are present</t>
  </si>
  <si>
    <t>Notation</t>
  </si>
  <si>
    <r>
      <t>Andrews, 1910 (</t>
    </r>
    <r>
      <rPr>
        <i/>
        <sz val="12"/>
        <color theme="1"/>
        <rFont val="Calibri (Body)_x0000_"/>
      </rPr>
      <t>M. dubrovensis</t>
    </r>
    <r>
      <rPr>
        <sz val="12"/>
        <color theme="1"/>
        <rFont val="Calibri (Body)_x0000_"/>
      </rPr>
      <t>)</t>
    </r>
  </si>
  <si>
    <t>Lowerjaw ratio</t>
  </si>
  <si>
    <t>Neck ratio</t>
  </si>
  <si>
    <t>Tail ratio</t>
  </si>
  <si>
    <t>Brachial index</t>
  </si>
  <si>
    <t>Crural index</t>
  </si>
  <si>
    <t>Fore/Hind ratio</t>
  </si>
  <si>
    <t>Humeral flare</t>
  </si>
  <si>
    <t>Femoral flare</t>
  </si>
  <si>
    <t>Forelimb ratio</t>
  </si>
  <si>
    <t>Hindlimb ratio</t>
  </si>
  <si>
    <t>Manus ratio</t>
  </si>
  <si>
    <t>Pes ratio</t>
  </si>
  <si>
    <t>Manus AR</t>
  </si>
  <si>
    <t>Pes AR</t>
  </si>
  <si>
    <t>Manus/Pes ratio</t>
  </si>
  <si>
    <t xml:space="preserve">Fish, 1984 </t>
  </si>
  <si>
    <t>Bartholemew et al., 1976</t>
  </si>
  <si>
    <t>Omura et al., 2015</t>
  </si>
  <si>
    <t>Gingerich, 2003</t>
  </si>
  <si>
    <t>Richards &amp; Clemente, 2013</t>
  </si>
  <si>
    <t>Fish, 1984</t>
  </si>
  <si>
    <t>Walker, 1971</t>
  </si>
  <si>
    <t>Davenport et al., 1984</t>
  </si>
  <si>
    <t>Pace et al., 2001</t>
  </si>
  <si>
    <t>Ciliberti et al., 2011; Young et al., 2016</t>
  </si>
  <si>
    <t>Kojeszewski &amp; Fish, 2007</t>
  </si>
  <si>
    <t>Fish, 2000</t>
  </si>
  <si>
    <t>Schroeder et al., 2015</t>
  </si>
  <si>
    <t>Kovacs &amp; Meyers, 2000</t>
  </si>
  <si>
    <t>Cardiff, 7.37</t>
  </si>
  <si>
    <t>Newcastle, 3470</t>
  </si>
  <si>
    <t>Grant, w12</t>
  </si>
  <si>
    <t>Newcastle, S/490</t>
  </si>
  <si>
    <t>Cambridge, 184</t>
  </si>
  <si>
    <t>Cambridge, K. 7361</t>
  </si>
  <si>
    <t>SMNS 34085</t>
  </si>
  <si>
    <t>Newcastle, S/495</t>
  </si>
  <si>
    <t>Newcastle, 2000-H1361</t>
  </si>
  <si>
    <t>Cambridge, E.1823</t>
  </si>
  <si>
    <t>SMNS 33878</t>
  </si>
  <si>
    <t>SMNS 3994</t>
  </si>
  <si>
    <t>LSB, display</t>
  </si>
  <si>
    <t>Cardiff, Z.1903.082</t>
  </si>
  <si>
    <t>Grant, w16</t>
  </si>
  <si>
    <t>SMNS 1838</t>
  </si>
  <si>
    <t>SMNS 26360</t>
  </si>
  <si>
    <t>Newcastle, NEWHM: S0011</t>
  </si>
  <si>
    <t>Bristol, Af950</t>
  </si>
  <si>
    <t>SMNS 17547</t>
  </si>
  <si>
    <t>Cambridge, display</t>
  </si>
  <si>
    <t>Grant, Z3247 [S425,No.240]</t>
  </si>
  <si>
    <t>SMNS 3734</t>
  </si>
  <si>
    <t>SMNS 7153</t>
  </si>
  <si>
    <t>SMNS 3945</t>
  </si>
  <si>
    <t>SMNS 31859</t>
  </si>
  <si>
    <t>SMNS 26483</t>
  </si>
  <si>
    <t>SMNS 21832</t>
  </si>
  <si>
    <t>SMNS 33765</t>
  </si>
  <si>
    <t>SMNS 34620</t>
  </si>
  <si>
    <t>SMNS 3987</t>
  </si>
  <si>
    <t>Cardiff, display, 09.5.240</t>
  </si>
  <si>
    <t>NHMUK, uncat.</t>
  </si>
  <si>
    <t>Newcastle, uncat.</t>
  </si>
  <si>
    <t>Grant, X1216</t>
  </si>
  <si>
    <t>SMNS, museum display</t>
  </si>
  <si>
    <t>Cardiff, museum display</t>
  </si>
  <si>
    <t>Bristol, uncat.</t>
  </si>
  <si>
    <t>Bristol, museum display</t>
  </si>
  <si>
    <t>SMNS 1433</t>
  </si>
  <si>
    <t>Cardiff, 19-330-30</t>
  </si>
  <si>
    <t>SMNS 1300</t>
  </si>
  <si>
    <t>Grant, W586 [S134]</t>
  </si>
  <si>
    <t>Grant, uncat.</t>
  </si>
  <si>
    <t>SMNS 3739</t>
  </si>
  <si>
    <t>SMNS 2142</t>
  </si>
  <si>
    <t>Grant, museum display</t>
  </si>
  <si>
    <t>SMNS 4717</t>
  </si>
  <si>
    <t>Trunk (cm)</t>
  </si>
  <si>
    <r>
      <t>Dataset of Mesozoic marine reptiles (species, specimen number, references and measurements) used in morphospace and disparity analysis. Length measurements in cm, area measurements in cm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.</t>
    </r>
  </si>
  <si>
    <r>
      <t>Dataset of living aquatic tetrapods used in morphospace analysis. Length measurements in cm, area measurements in cm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.</t>
    </r>
  </si>
  <si>
    <t xml:space="preserve">Age range Foffa et al., 2018 </t>
  </si>
  <si>
    <t>Welles, 1943; O'Keefe, 2002</t>
  </si>
  <si>
    <t>Li &amp; Rieppel, 2004; photographs by S. Zhang</t>
  </si>
  <si>
    <t>Ji et al., 2014</t>
  </si>
  <si>
    <t>Photographs by F. Bona</t>
  </si>
  <si>
    <t>Photographs by J. Maclaren</t>
  </si>
  <si>
    <t>Photographs by S. Zhang</t>
  </si>
  <si>
    <t>Photographs by Y. Laurent</t>
  </si>
  <si>
    <t>Photographs friom the Stenberg museum (US)</t>
  </si>
  <si>
    <t>Photographs from http://oceansofkansas.com</t>
  </si>
  <si>
    <t>Personal observation; Wild 1973</t>
  </si>
  <si>
    <t>Shang et al., 2017</t>
  </si>
  <si>
    <t>O'keefe, 2002; photographs by NHM</t>
  </si>
  <si>
    <t>Karl et al., 2012; photographs by HV. Karl</t>
  </si>
  <si>
    <r>
      <t>Karl &amp; Tichy 2006; photographs by</t>
    </r>
    <r>
      <rPr>
        <sz val="12"/>
        <color theme="1"/>
        <rFont val="Calibri (Body)"/>
      </rPr>
      <t xml:space="preserve"> HV. Karl</t>
    </r>
  </si>
  <si>
    <t>Karl, 2006; photographs by HV. Karl</t>
  </si>
  <si>
    <t>Solnhoffen specimen, Germany</t>
  </si>
  <si>
    <t>Photographs by S.Sachs</t>
  </si>
  <si>
    <t>Photographs by NHM</t>
  </si>
  <si>
    <t>Shang &amp; Li., 2015</t>
  </si>
  <si>
    <t>Zhao et al., 2008</t>
  </si>
  <si>
    <t xml:space="preserve">O'Keefe, 2002; Vincent, 2011 </t>
  </si>
  <si>
    <t>Lin &amp; Rieppel, 1998; Xue, 2015</t>
  </si>
  <si>
    <t>Tintori &amp; Renesto, 1990</t>
  </si>
  <si>
    <t>Rieppel et al., 2003; photographs by Qi Zhao</t>
  </si>
  <si>
    <t>Vincent &amp; Storrs, 2019</t>
  </si>
  <si>
    <t>Fernández, 1997; Fernández, 2007</t>
  </si>
  <si>
    <t>Chen et al., 2014</t>
  </si>
  <si>
    <t>Chen et al., 2015; Cheng et al., 2019</t>
  </si>
  <si>
    <t xml:space="preserve">Chen &amp; Cheng, 2003;  Long et al., 2006 </t>
  </si>
  <si>
    <t>McGowan, 1974a</t>
  </si>
  <si>
    <t>Moon &amp; Kirton, 2018</t>
  </si>
  <si>
    <t>Kolb &amp; Sander, 2009; Fischer, 2012</t>
  </si>
  <si>
    <t>Broili, 1907; Kolb &amp; Sander, 2009</t>
  </si>
  <si>
    <t>Bonner, O.W. (1964) An osteological study of Nyctosaurus and Trinacromerum with a description of a new species of Nyctosaurus. Fort Hays Kansas State College.</t>
  </si>
  <si>
    <t>Jiang et al., 2008b; Photographs by D. Jiang</t>
  </si>
  <si>
    <t>Williston, 1898</t>
  </si>
  <si>
    <t>Wieland, 1896; Hirayama, 1994</t>
  </si>
  <si>
    <t>Rütimeyer, 1873; photographs by Museum of Lyon</t>
  </si>
  <si>
    <t>Sato et al., 2012</t>
  </si>
  <si>
    <t>Solnhofia parsonsi</t>
  </si>
  <si>
    <t>Photographs by M. Everhart (http://oceansofkansas.com)</t>
  </si>
  <si>
    <t>Foffa et al., 2019</t>
  </si>
  <si>
    <t>Liu et al., 2013a</t>
  </si>
  <si>
    <t>Liu et al., 2013b</t>
  </si>
  <si>
    <t>Personal observation;  Rieppel, 1989</t>
  </si>
  <si>
    <t>Andrews, 1910; photographs by NHM</t>
  </si>
  <si>
    <t>IGPS 95941, IGPS 95942 and reconstruction by Motani 1998</t>
  </si>
  <si>
    <t>Composite CMNH 1420-1421</t>
  </si>
  <si>
    <t>Wieland, 1906; Hikayama, 1994; photographs by Carnegui Museum</t>
  </si>
  <si>
    <t>Fraas, 1902</t>
  </si>
  <si>
    <t>Li, 2004; Rieppel et al., 2008</t>
  </si>
  <si>
    <r>
      <t xml:space="preserve">Omura </t>
    </r>
    <r>
      <rPr>
        <i/>
        <sz val="12"/>
        <color theme="1"/>
        <rFont val="Calibri"/>
        <family val="2"/>
      </rPr>
      <t>et al.,</t>
    </r>
    <r>
      <rPr>
        <sz val="12"/>
        <color theme="1"/>
        <rFont val="Calibri"/>
        <family val="2"/>
      </rPr>
      <t xml:space="preserve"> 2015</t>
    </r>
  </si>
  <si>
    <t>Hampe, 2005; Angst &amp; Bardet, 2016</t>
  </si>
  <si>
    <t xml:space="preserve">Personal observation  </t>
  </si>
  <si>
    <r>
      <t>Andrews, 1910 (</t>
    </r>
    <r>
      <rPr>
        <i/>
        <sz val="12"/>
        <color theme="1"/>
        <rFont val="Calibri"/>
        <family val="2"/>
      </rPr>
      <t>M. dubrovensis</t>
    </r>
    <r>
      <rPr>
        <sz val="12"/>
        <color theme="1"/>
        <rFont val="Calibri"/>
        <family val="2"/>
      </rPr>
      <t>)</t>
    </r>
  </si>
  <si>
    <t>Storrs, 1997; O'keefe, 2002</t>
  </si>
  <si>
    <t>Mulder, E.W.A. (2003) Chapter 2 – Comparative osteology, palaeoecology and systematics of the Late Cretaceous turtle Allopleuron hofmanni (Gray 1831) from the Maastrichtian type area. Pubicaties van het Natuurhistorisch Genootschap in Limburg, 23–92.</t>
  </si>
  <si>
    <t>List of references for datasets (sheets 1, 3 and 7)</t>
  </si>
  <si>
    <r>
      <t xml:space="preserve">Andrews, C.W. (1910) A descriptive catalogue of the marine reptiles of the Oxford clay, Part I. </t>
    </r>
    <r>
      <rPr>
        <i/>
        <sz val="12"/>
        <color theme="1"/>
        <rFont val="Calibri"/>
        <family val="2"/>
        <scheme val="minor"/>
      </rPr>
      <t>British Museum of Natural History</t>
    </r>
    <r>
      <rPr>
        <sz val="12"/>
        <color theme="1"/>
        <rFont val="Calibri"/>
        <family val="2"/>
        <scheme val="minor"/>
      </rPr>
      <t>.</t>
    </r>
  </si>
  <si>
    <r>
      <t xml:space="preserve">Andrews, C.W. (1913) A descriptive catalogue of the marine reptiles of the Oxford clay, Part II. </t>
    </r>
    <r>
      <rPr>
        <i/>
        <sz val="12"/>
        <color theme="1"/>
        <rFont val="Calibri"/>
        <family val="2"/>
        <scheme val="minor"/>
      </rPr>
      <t>British Museum of Natural History</t>
    </r>
    <r>
      <rPr>
        <sz val="12"/>
        <color theme="1"/>
        <rFont val="Calibri"/>
        <family val="2"/>
        <scheme val="minor"/>
      </rPr>
      <t>.</t>
    </r>
  </si>
  <si>
    <r>
      <t xml:space="preserve">Angst, D. &amp; Bardet, N. (2016) A new record of the pliosaur </t>
    </r>
    <r>
      <rPr>
        <i/>
        <sz val="12"/>
        <color theme="1"/>
        <rFont val="Calibri"/>
        <family val="2"/>
        <scheme val="minor"/>
      </rPr>
      <t>Brachauchenius lucasi</t>
    </r>
    <r>
      <rPr>
        <sz val="12"/>
        <color theme="1"/>
        <rFont val="Calibri"/>
        <family val="2"/>
        <scheme val="minor"/>
      </rPr>
      <t xml:space="preserve"> Williston, 1903 (Reptilia: Sauropterygia) of Turonian (Late Cretaceous) age, Morocco. </t>
    </r>
    <r>
      <rPr>
        <i/>
        <sz val="12"/>
        <color theme="1"/>
        <rFont val="Calibri"/>
        <family val="2"/>
        <scheme val="minor"/>
      </rPr>
      <t>Geological Magazine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153</t>
    </r>
    <r>
      <rPr>
        <sz val="12"/>
        <color theme="1"/>
        <rFont val="Calibri"/>
        <family val="2"/>
        <scheme val="minor"/>
      </rPr>
      <t>, 449–459.</t>
    </r>
  </si>
  <si>
    <r>
      <t xml:space="preserve">Bardet, N. &amp; Pereda Suberbiola, X. (2001) The basal mosasaurid </t>
    </r>
    <r>
      <rPr>
        <i/>
        <sz val="12"/>
        <color theme="1"/>
        <rFont val="Calibri"/>
        <family val="2"/>
        <scheme val="minor"/>
      </rPr>
      <t>Halisaurus sternbergii</t>
    </r>
    <r>
      <rPr>
        <sz val="12"/>
        <color theme="1"/>
        <rFont val="Calibri"/>
        <family val="2"/>
        <scheme val="minor"/>
      </rPr>
      <t xml:space="preserve"> from the Late Cretaceous of Kansas (North America): a review of the Uppsala type specimen. </t>
    </r>
    <r>
      <rPr>
        <i/>
        <sz val="12"/>
        <color theme="1"/>
        <rFont val="Calibri"/>
        <family val="2"/>
        <scheme val="minor"/>
      </rPr>
      <t>Comptes Rendus de l’Académie des Sciences - Series IIA - Earth and Planetary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332</t>
    </r>
    <r>
      <rPr>
        <sz val="12"/>
        <color theme="1"/>
        <rFont val="Calibri"/>
        <family val="2"/>
        <scheme val="minor"/>
      </rPr>
      <t>, 395–402.</t>
    </r>
  </si>
  <si>
    <r>
      <t xml:space="preserve">Benson, R.B.J. &amp; Bowdler, T. (2014) Anatomy of </t>
    </r>
    <r>
      <rPr>
        <i/>
        <sz val="12"/>
        <color theme="1"/>
        <rFont val="Calibri"/>
        <family val="2"/>
        <scheme val="minor"/>
      </rPr>
      <t>Colymbosaurus megadeirus</t>
    </r>
    <r>
      <rPr>
        <sz val="12"/>
        <color theme="1"/>
        <rFont val="Calibri"/>
        <family val="2"/>
        <scheme val="minor"/>
      </rPr>
      <t xml:space="preserve"> (Reptilia, Plesiosauria) from the Kimmeridge Clay Formation of the U.K., and high diversity among Late Jurassic plesiosauroids.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, 1053–1071.</t>
    </r>
  </si>
  <si>
    <r>
      <t xml:space="preserve">Benson, R.B.J., Evans, M. &amp; Druckenmiller, P.S. (2012) High Diversity, Low Disparity and Small Body Size in Plesiosaurs (Reptilia, Sauropterygia) from the Triassic–Jurassic Boundary.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e31838.</t>
    </r>
  </si>
  <si>
    <r>
      <t xml:space="preserve">Benson, R.B.J., Ketchum, H.F., Noe, L.F. &amp; Gómez-Pérez, M. (2011) New information on </t>
    </r>
    <r>
      <rPr>
        <i/>
        <sz val="12"/>
        <color theme="1"/>
        <rFont val="Calibri"/>
        <family val="2"/>
        <scheme val="minor"/>
      </rPr>
      <t>Hauffiosaurus</t>
    </r>
    <r>
      <rPr>
        <sz val="12"/>
        <color theme="1"/>
        <rFont val="Calibri"/>
        <family val="2"/>
        <scheme val="minor"/>
      </rPr>
      <t xml:space="preserve"> (Reptilia, Plesiosauria) based on a new species from the Alum Shale Member (Lower Toarcian: Lower Jurassic) of Yorkshire, UK.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54</t>
    </r>
    <r>
      <rPr>
        <sz val="12"/>
        <color theme="1"/>
        <rFont val="Calibri"/>
        <family val="2"/>
        <scheme val="minor"/>
      </rPr>
      <t>, 547–571.</t>
    </r>
  </si>
  <si>
    <r>
      <t xml:space="preserve">Bever, G.S. &amp; Norell, M.A. (2017) A new rhynchocephalian (Reptilia: Lepidosauria) from the Late Jurassic of Solnhofen (Germany) and the origin of the marine Pleurosauridae. </t>
    </r>
    <r>
      <rPr>
        <i/>
        <sz val="12"/>
        <color theme="1"/>
        <rFont val="Calibri"/>
        <family val="2"/>
        <scheme val="minor"/>
      </rPr>
      <t>Royal Society Open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170570.</t>
    </r>
  </si>
  <si>
    <r>
      <t xml:space="preserve">Brinkman, D.B., Yuan, C.-X., Ji, Q., Li, D.-Q. &amp; You, H.-L. (2013) A new turtle from the Xiagou Formation (Early Cretaceous) of Changma Basin, Gansu Province, P. R. China. </t>
    </r>
    <r>
      <rPr>
        <i/>
        <sz val="12"/>
        <color theme="1"/>
        <rFont val="Calibri"/>
        <family val="2"/>
        <scheme val="minor"/>
      </rPr>
      <t>Palaeobiodiversity and Palaeoenvironments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93</t>
    </r>
    <r>
      <rPr>
        <sz val="12"/>
        <color theme="1"/>
        <rFont val="Calibri"/>
        <family val="2"/>
        <scheme val="minor"/>
      </rPr>
      <t>, 367–382.</t>
    </r>
  </si>
  <si>
    <r>
      <t xml:space="preserve">Broili (1907) Ein neuer Ichthyosaurus aus der norddeutschen Kreide. </t>
    </r>
    <r>
      <rPr>
        <i/>
        <sz val="12"/>
        <color theme="1"/>
        <rFont val="Calibri"/>
        <family val="2"/>
        <scheme val="minor"/>
      </rPr>
      <t>Paleontographica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54</t>
    </r>
    <r>
      <rPr>
        <sz val="12"/>
        <color theme="1"/>
        <rFont val="Calibri"/>
        <family val="2"/>
        <scheme val="minor"/>
      </rPr>
      <t>, 69–138.</t>
    </r>
  </si>
  <si>
    <r>
      <t xml:space="preserve">Buchy, M.C., Métayer, F. &amp; Frey, E. (2005) Osteology of </t>
    </r>
    <r>
      <rPr>
        <i/>
        <sz val="12"/>
        <color theme="1"/>
        <rFont val="Calibri"/>
        <family val="2"/>
        <scheme val="minor"/>
      </rPr>
      <t>Manemergus anguirostris</t>
    </r>
    <r>
      <rPr>
        <sz val="12"/>
        <color theme="1"/>
        <rFont val="Calibri"/>
        <family val="2"/>
        <scheme val="minor"/>
      </rPr>
      <t xml:space="preserve"> n.gen.et sp.,a new plesiosaur (Reptilia,Sauropterygia) from the Upper Cretaceous of Morocco. </t>
    </r>
    <r>
      <rPr>
        <i/>
        <sz val="12"/>
        <color theme="1"/>
        <rFont val="Calibri"/>
        <family val="2"/>
        <scheme val="minor"/>
      </rPr>
      <t>Palaeontographica Abteilung A</t>
    </r>
    <r>
      <rPr>
        <sz val="12"/>
        <color theme="1"/>
        <rFont val="Calibri"/>
        <family val="2"/>
        <scheme val="minor"/>
      </rPr>
      <t>, 97–120. Schweizerbart’sche Verlagsbuchhandlung.</t>
    </r>
  </si>
  <si>
    <r>
      <t xml:space="preserve">Camp, C.L. (1980) Large ichthyosaurs from the Upper Triassic of Nevada. </t>
    </r>
    <r>
      <rPr>
        <i/>
        <sz val="12"/>
        <color theme="1"/>
        <rFont val="Calibri"/>
        <family val="2"/>
        <scheme val="minor"/>
      </rPr>
      <t>Palaeontographica Abteilung 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170</t>
    </r>
    <r>
      <rPr>
        <sz val="12"/>
        <color theme="1"/>
        <rFont val="Calibri"/>
        <family val="2"/>
        <scheme val="minor"/>
      </rPr>
      <t>, 139–200.</t>
    </r>
  </si>
  <si>
    <r>
      <t xml:space="preserve">Carpenter, K. (1996) A review of short-necked plesiosaurs from the Cretaceous of the Western Interior, North America. </t>
    </r>
    <r>
      <rPr>
        <i/>
        <sz val="12"/>
        <color theme="1"/>
        <rFont val="Calibri"/>
        <family val="2"/>
        <scheme val="minor"/>
      </rPr>
      <t>Neues Jahrbuch für Geologie und Paläontologie - Abhandlungen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201</t>
    </r>
    <r>
      <rPr>
        <sz val="12"/>
        <color theme="1"/>
        <rFont val="Calibri"/>
        <family val="2"/>
        <scheme val="minor"/>
      </rPr>
      <t>, 259–287.</t>
    </r>
  </si>
  <si>
    <r>
      <t xml:space="preserve">Carroll, R.L. (1985) A pleurosaur from the Lower Jurassic and the taxonomic position of the Sphenodontida. </t>
    </r>
    <r>
      <rPr>
        <i/>
        <sz val="12"/>
        <color theme="1"/>
        <rFont val="Calibri"/>
        <family val="2"/>
        <scheme val="minor"/>
      </rPr>
      <t>Paleontographica Abteilung 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189</t>
    </r>
    <r>
      <rPr>
        <sz val="12"/>
        <color theme="1"/>
        <rFont val="Calibri"/>
        <family val="2"/>
        <scheme val="minor"/>
      </rPr>
      <t>, 1–28.</t>
    </r>
  </si>
  <si>
    <r>
      <t xml:space="preserve">Carroll, R.L. &amp; Debraga, M. (1992) Aigialosaurs: mid-Cretaceous varanoid lizards.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, 66–86.</t>
    </r>
  </si>
  <si>
    <r>
      <t xml:space="preserve">Carroll, R.L. &amp; Dong, Z.-M. (1991) </t>
    </r>
    <r>
      <rPr>
        <i/>
        <sz val="12"/>
        <color theme="1"/>
        <rFont val="Calibri"/>
        <family val="2"/>
        <scheme val="minor"/>
      </rPr>
      <t>Hupehsuchus</t>
    </r>
    <r>
      <rPr>
        <sz val="12"/>
        <color theme="1"/>
        <rFont val="Calibri"/>
        <family val="2"/>
        <scheme val="minor"/>
      </rPr>
      <t xml:space="preserve"> , an enigmatic aquatic reptile from the Triassic of China, and the problem of establishing relationships. </t>
    </r>
    <r>
      <rPr>
        <i/>
        <sz val="12"/>
        <color theme="1"/>
        <rFont val="Calibri"/>
        <family val="2"/>
        <scheme val="minor"/>
      </rPr>
      <t>Philosophical Transactions of the Royal Society of London. Series B: Biological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331</t>
    </r>
    <r>
      <rPr>
        <sz val="12"/>
        <color theme="1"/>
        <rFont val="Calibri"/>
        <family val="2"/>
        <scheme val="minor"/>
      </rPr>
      <t>, 131–153.</t>
    </r>
  </si>
  <si>
    <r>
      <t xml:space="preserve">Chen, X. &amp; Cheng, L. (2003) A new species of large-sized and long-body ichthyosaur from the Late Triassic Guanling biota, Guizhou, China. </t>
    </r>
    <r>
      <rPr>
        <i/>
        <sz val="12"/>
        <color theme="1"/>
        <rFont val="Calibri"/>
        <family val="2"/>
        <scheme val="minor"/>
      </rPr>
      <t>Geological Bulletin of China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228–235.</t>
    </r>
  </si>
  <si>
    <r>
      <t xml:space="preserve">Chen, X. &amp; Cheng, L. (2010) A new species of </t>
    </r>
    <r>
      <rPr>
        <i/>
        <sz val="12"/>
        <color theme="1"/>
        <rFont val="Calibri"/>
        <family val="2"/>
        <scheme val="minor"/>
      </rPr>
      <t>Mixosaurus</t>
    </r>
    <r>
      <rPr>
        <sz val="12"/>
        <color theme="1"/>
        <rFont val="Calibri"/>
        <family val="2"/>
        <scheme val="minor"/>
      </rPr>
      <t xml:space="preserve"> (Reptilia: Ichthyosauria) from the Middle Triassic of Pu’an, Guizhou, China. </t>
    </r>
    <r>
      <rPr>
        <i/>
        <sz val="12"/>
        <color theme="1"/>
        <rFont val="Calibri"/>
        <family val="2"/>
        <scheme val="minor"/>
      </rPr>
      <t>Acta Palaeontologica Sinica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49</t>
    </r>
    <r>
      <rPr>
        <sz val="12"/>
        <color theme="1"/>
        <rFont val="Calibri"/>
        <family val="2"/>
        <scheme val="minor"/>
      </rPr>
      <t>, 251–260.</t>
    </r>
  </si>
  <si>
    <r>
      <t xml:space="preserve">Chen, X., Motani, R., Cheng, L., Jiang, D. &amp; Rieppel, O. (2014) A Small short-necked hupehsuchian from the Lower Triassic of Hubei Province, China.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, 1–16.</t>
    </r>
  </si>
  <si>
    <r>
      <t xml:space="preserve">Chen, X., Motani, R., Cheng, L., Jiang, D. &amp; Rieppel, O. (2015) A new specimen of Carroll’s mystery hupehsuchian from the Lower Triassic of China.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1–15.</t>
    </r>
  </si>
  <si>
    <r>
      <t xml:space="preserve">Cheng, L., Chen, X.-H., Shang, Q.-H. &amp; Wu, X.-C. (2014) A new marine reptile from the Triassic of China, with a highly specialized feeding adaptation. </t>
    </r>
    <r>
      <rPr>
        <i/>
        <sz val="12"/>
        <color theme="1"/>
        <rFont val="Calibri"/>
        <family val="2"/>
        <scheme val="minor"/>
      </rPr>
      <t>Naturwissenschaften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101</t>
    </r>
    <r>
      <rPr>
        <sz val="12"/>
        <color theme="1"/>
        <rFont val="Calibri"/>
        <family val="2"/>
        <scheme val="minor"/>
      </rPr>
      <t>, 251–259.</t>
    </r>
  </si>
  <si>
    <r>
      <t xml:space="preserve">Cheng, L., Motani, R., Jiang, D., Yan, C., Tintori, A. &amp; Rieppel, O. (2019) Early Triassic marine reptile representing the oldest record of unusually small eyes in reptiles indicating non-visual prey detection. </t>
    </r>
    <r>
      <rPr>
        <i/>
        <sz val="12"/>
        <color theme="1"/>
        <rFont val="Calibri"/>
        <family val="2"/>
        <scheme val="minor"/>
      </rPr>
      <t>Scientific Reports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, 152.</t>
    </r>
  </si>
  <si>
    <r>
      <t xml:space="preserve">Cheng, Y.-N., Sato, T., Wu, X.-C. &amp; Li, C. (2006) First complete pistosauroid from the Triassic of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26</t>
    </r>
    <r>
      <rPr>
        <sz val="12"/>
        <color theme="1"/>
        <rFont val="Calibri"/>
        <family val="2"/>
        <scheme val="minor"/>
      </rPr>
      <t>, 501–504.</t>
    </r>
  </si>
  <si>
    <r>
      <t xml:space="preserve">Cheng, Y.-N., Wu, X.-C., Sato, T. &amp; Shan, H.-Y. (2012) A new eosauropterygian (Diapsida, Sauropterygia) from the Triassic of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, 1335–1349.</t>
    </r>
  </si>
  <si>
    <r>
      <t xml:space="preserve">Cocude-Michel, M. (1963) Les rhynchocéphales et les sauriens des calcaires lithographiques (Jurassique supérieur) d’Europe occidentale. </t>
    </r>
    <r>
      <rPr>
        <i/>
        <sz val="12"/>
        <color theme="1"/>
        <rFont val="Calibri"/>
        <family val="2"/>
        <scheme val="minor"/>
      </rPr>
      <t>Publications du musée des Confluences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3–224. Persée - Portail des revues scientifiques en SHS.</t>
    </r>
  </si>
  <si>
    <r>
      <t xml:space="preserve">Cruickshank, A.R.I. &amp; Fordyce, R.E. (2002) A New Marine Reptile (Sauropterygia) from New Zealand: Further Evidence for A Late Cretaceous Austral Radiation of Cryptoclidid Plesiosaurs.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>, 557–575.</t>
    </r>
  </si>
  <si>
    <r>
      <t xml:space="preserve">Dal Sasso, C. &amp; Pinna, G. (1996) </t>
    </r>
    <r>
      <rPr>
        <i/>
        <sz val="12"/>
        <color theme="1"/>
        <rFont val="Calibri"/>
        <family val="2"/>
        <scheme val="minor"/>
      </rPr>
      <t>Besanosaurus leptorhynchus</t>
    </r>
    <r>
      <rPr>
        <sz val="12"/>
        <color theme="1"/>
        <rFont val="Calibri"/>
        <family val="2"/>
        <scheme val="minor"/>
      </rPr>
      <t xml:space="preserve"> n.gen. n.sp., a new shastasaurid ichthyosaur from the Middle Triassic of Besano (Lombardy, N. Italy). </t>
    </r>
    <r>
      <rPr>
        <i/>
        <sz val="12"/>
        <color theme="1"/>
        <rFont val="Calibri"/>
        <family val="2"/>
        <scheme val="minor"/>
      </rPr>
      <t>Paleontologia Lombarda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1–23.</t>
    </r>
  </si>
  <si>
    <r>
      <t xml:space="preserve">Dalla Vecchia, F.M. (2006) A new sauropterygian reptile with plesiosaurian affinity from the Late Triassic of Italy. </t>
    </r>
    <r>
      <rPr>
        <i/>
        <sz val="12"/>
        <color theme="1"/>
        <rFont val="Calibri"/>
        <family val="2"/>
        <scheme val="minor"/>
      </rPr>
      <t>Rivista Italiana di Paleontologia e Stratigrafia (Research In Paleontology and Stratigraphy)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112</t>
    </r>
    <r>
      <rPr>
        <sz val="12"/>
        <color theme="1"/>
        <rFont val="Calibri"/>
        <family val="2"/>
        <scheme val="minor"/>
      </rPr>
      <t>.</t>
    </r>
  </si>
  <si>
    <r>
      <t xml:space="preserve">Diedrich, C.G. (2013) Review of the middle Triassic ‘sea cow’ </t>
    </r>
    <r>
      <rPr>
        <i/>
        <sz val="12"/>
        <color theme="1"/>
        <rFont val="Calibri"/>
        <family val="2"/>
        <scheme val="minor"/>
      </rPr>
      <t>Placodus gigas</t>
    </r>
    <r>
      <rPr>
        <sz val="12"/>
        <color theme="1"/>
        <rFont val="Calibri"/>
        <family val="2"/>
        <scheme val="minor"/>
      </rPr>
      <t xml:space="preserve"> (Reptilia) in Pangea’s shallow marine macroalgae meadows of Europe. </t>
    </r>
    <r>
      <rPr>
        <i/>
        <sz val="12"/>
        <color theme="1"/>
        <rFont val="Calibri"/>
        <family val="2"/>
        <scheme val="minor"/>
      </rPr>
      <t>The Triassic System: New Developments in Stratigraphy and Paleontology: Bulletin 61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61</t>
    </r>
    <r>
      <rPr>
        <sz val="12"/>
        <color theme="1"/>
        <rFont val="Calibri"/>
        <family val="2"/>
        <scheme val="minor"/>
      </rPr>
      <t>, 104.</t>
    </r>
  </si>
  <si>
    <r>
      <t xml:space="preserve">Druckenmiller, P.S. &amp; Maxwell, E.E. (2010) A new Lower Cretaceous (lower Albian) ichthyosaur genus from the Clearwater Formation, Alberta, Canada. </t>
    </r>
    <r>
      <rPr>
        <i/>
        <sz val="12"/>
        <color theme="1"/>
        <rFont val="Calibri"/>
        <family val="2"/>
        <scheme val="minor"/>
      </rPr>
      <t>Canadian Journal of Earth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47</t>
    </r>
    <r>
      <rPr>
        <sz val="12"/>
        <color theme="1"/>
        <rFont val="Calibri"/>
        <family val="2"/>
        <scheme val="minor"/>
      </rPr>
      <t>, 1037–1053.</t>
    </r>
  </si>
  <si>
    <r>
      <t xml:space="preserve">Druckenmiller, P.S. &amp; Russell, A.P. (2008) Skeletal anatomy of an exceptionally complete specimen of a new genus of plesiosaur from the Early Cretaceous (Early Albian) of northeastern Alberta, Canada. </t>
    </r>
    <r>
      <rPr>
        <i/>
        <sz val="12"/>
        <color theme="1"/>
        <rFont val="Calibri"/>
        <family val="2"/>
        <scheme val="minor"/>
      </rPr>
      <t>Palaeontographica Abteilung 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283</t>
    </r>
    <r>
      <rPr>
        <sz val="12"/>
        <color theme="1"/>
        <rFont val="Calibri"/>
        <family val="2"/>
        <scheme val="minor"/>
      </rPr>
      <t>, 1–33.</t>
    </r>
  </si>
  <si>
    <r>
      <t xml:space="preserve">Druckenmiller, P.S., Hurum, J.H., Knutsen, E.M. &amp; Nakrem, H.A. (2012) Two new ophthalmosaurids (Reptilia: Ichthyosauria)­ from the Agardhfjellet Formation (Upper Jurassic: Volgian/Tithonian),­ Svalbard, Norway. </t>
    </r>
    <r>
      <rPr>
        <i/>
        <sz val="12"/>
        <color theme="1"/>
        <rFont val="Calibri"/>
        <family val="2"/>
        <scheme val="minor"/>
      </rPr>
      <t>Norwegian Journal of Geology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92</t>
    </r>
    <r>
      <rPr>
        <sz val="12"/>
        <color theme="1"/>
        <rFont val="Calibri"/>
        <family val="2"/>
        <scheme val="minor"/>
      </rPr>
      <t>, 311–329.</t>
    </r>
  </si>
  <si>
    <r>
      <t xml:space="preserve">Druckenmiller, P.S., Kelley, N.P., Metz, E.T. &amp; Baichtal, J. (2020) An articulated Late Triassic (Norian) thalattosauroid from Alaska and ecomorphology and extinction of Thalattosauria. </t>
    </r>
    <r>
      <rPr>
        <i/>
        <sz val="12"/>
        <color theme="1"/>
        <rFont val="Calibri"/>
        <family val="2"/>
        <scheme val="minor"/>
      </rPr>
      <t>Scientific Reports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1746.</t>
    </r>
  </si>
  <si>
    <r>
      <t xml:space="preserve">Fabre, J.M. (1974) Un squelette de </t>
    </r>
    <r>
      <rPr>
        <i/>
        <sz val="12"/>
        <color theme="1"/>
        <rFont val="Calibri"/>
        <family val="2"/>
        <scheme val="minor"/>
      </rPr>
      <t>Pleurosaurus ginsburgi</t>
    </r>
    <r>
      <rPr>
        <sz val="12"/>
        <color theme="1"/>
        <rFont val="Calibri"/>
        <family val="2"/>
        <scheme val="minor"/>
      </rPr>
      <t xml:space="preserve"> nov. sp. (Rhynchocephalia) du Portlandien du Petit Plan de Canjuers (Var). </t>
    </r>
    <r>
      <rPr>
        <i/>
        <sz val="12"/>
        <color theme="1"/>
        <rFont val="Calibri"/>
        <family val="2"/>
        <scheme val="minor"/>
      </rPr>
      <t>Comptes rendus hebdomadaires des séances de l’Académie des sciences. Série D, Sciences naturelles</t>
    </r>
    <r>
      <rPr>
        <sz val="12"/>
        <color theme="1"/>
        <rFont val="Calibri"/>
        <family val="2"/>
        <scheme val="minor"/>
      </rPr>
      <t>, 2417–2420.</t>
    </r>
  </si>
  <si>
    <r>
      <t xml:space="preserve">Fernández, M. (1997) A New Ichthyosaur from the Tithonian (Late Jurassic) of the Neuquén Basin, Northwestern Patagonia, Argentina.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71</t>
    </r>
    <r>
      <rPr>
        <sz val="12"/>
        <color theme="1"/>
        <rFont val="Calibri"/>
        <family val="2"/>
        <scheme val="minor"/>
      </rPr>
      <t>, 479–484.</t>
    </r>
  </si>
  <si>
    <r>
      <t xml:space="preserve">Fernandez, M. &amp; de la Fuente, M.S. (1993) Las tortugas casiquelidias de las calizas litograficas del area Los Catutos, Nequen, Argentina. </t>
    </r>
    <r>
      <rPr>
        <i/>
        <sz val="12"/>
        <color theme="1"/>
        <rFont val="Calibri"/>
        <family val="2"/>
        <scheme val="minor"/>
      </rPr>
      <t>Ameghiniana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, 283–295.</t>
    </r>
  </si>
  <si>
    <r>
      <t xml:space="preserve">Fernández, M.S. (2007) Redescription and Phylogenetic Position of </t>
    </r>
    <r>
      <rPr>
        <i/>
        <sz val="12"/>
        <color theme="1"/>
        <rFont val="Calibri"/>
        <family val="2"/>
        <scheme val="minor"/>
      </rPr>
      <t>Caypullisaurus</t>
    </r>
    <r>
      <rPr>
        <sz val="12"/>
        <color theme="1"/>
        <rFont val="Calibri"/>
        <family val="2"/>
        <scheme val="minor"/>
      </rPr>
      <t xml:space="preserve"> (Ichthyosauria: Ophthalmosauridae).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81</t>
    </r>
    <r>
      <rPr>
        <sz val="12"/>
        <color theme="1"/>
        <rFont val="Calibri"/>
        <family val="2"/>
        <scheme val="minor"/>
      </rPr>
      <t>, 368–375.</t>
    </r>
  </si>
  <si>
    <r>
      <t xml:space="preserve">Fischer, V. (2012) New Data on the Ichthyosaur </t>
    </r>
    <r>
      <rPr>
        <i/>
        <sz val="12"/>
        <color theme="1"/>
        <rFont val="Calibri"/>
        <family val="2"/>
        <scheme val="minor"/>
      </rPr>
      <t>Platypterygius hercynicus</t>
    </r>
    <r>
      <rPr>
        <sz val="12"/>
        <color theme="1"/>
        <rFont val="Calibri"/>
        <family val="2"/>
        <scheme val="minor"/>
      </rPr>
      <t xml:space="preserve"> and Its Implications for the Validity of the Genus. </t>
    </r>
    <r>
      <rPr>
        <i/>
        <sz val="12"/>
        <color theme="1"/>
        <rFont val="Calibri"/>
        <family val="2"/>
        <scheme val="minor"/>
      </rPr>
      <t>Acta Palaeontologica Polonica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>, 123–134.</t>
    </r>
  </si>
  <si>
    <r>
      <t xml:space="preserve">Fischer, V., Benson, R.B.J., Zverkov, N.G., Soul, L.C., Arkhangelsky, M.S., Lambert, O., Stenshin, I.M., Uspensky, G.N. &amp; Druckenmiller, P.S. (2017) Plasticity and Convergence in the Evolution of Short-Necked Plesiosaurs. </t>
    </r>
    <r>
      <rPr>
        <i/>
        <sz val="12"/>
        <color theme="1"/>
        <rFont val="Calibri"/>
        <family val="2"/>
        <scheme val="minor"/>
      </rPr>
      <t>Current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, 1667-1676.e3.</t>
    </r>
  </si>
  <si>
    <r>
      <t xml:space="preserve">Foffa, D., Johnson, M.M., Young, M.T., Steel, L. &amp; Brusatte, S.L. (2019) Revision of the Late Jurassic deep-water teleosauroid crocodylomorph </t>
    </r>
    <r>
      <rPr>
        <i/>
        <sz val="12"/>
        <color theme="1"/>
        <rFont val="Calibri"/>
        <family val="2"/>
        <scheme val="minor"/>
      </rPr>
      <t>Teleosaurus megarhinus</t>
    </r>
    <r>
      <rPr>
        <sz val="12"/>
        <color theme="1"/>
        <rFont val="Calibri"/>
        <family val="2"/>
        <scheme val="minor"/>
      </rPr>
      <t xml:space="preserve"> Hulke, 1871 and evidence of pelagic adaptations in Teleosauroidea. </t>
    </r>
    <r>
      <rPr>
        <i/>
        <sz val="12"/>
        <color theme="1"/>
        <rFont val="Calibri"/>
        <family val="2"/>
        <scheme val="minor"/>
      </rPr>
      <t>PeerJ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e6646.</t>
    </r>
  </si>
  <si>
    <r>
      <t xml:space="preserve">Foffa, D., Young, M. &amp; Brusatte, S. (2018) Filling the Corallian gap: new information on Late Jurassic marine reptile faunas from England. </t>
    </r>
    <r>
      <rPr>
        <i/>
        <sz val="12"/>
        <color theme="1"/>
        <rFont val="Calibri"/>
        <family val="2"/>
        <scheme val="minor"/>
      </rPr>
      <t>Acta Palaeontologica Polonica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63</t>
    </r>
    <r>
      <rPr>
        <sz val="12"/>
        <color theme="1"/>
        <rFont val="Calibri"/>
        <family val="2"/>
        <scheme val="minor"/>
      </rPr>
      <t>.</t>
    </r>
  </si>
  <si>
    <r>
      <t xml:space="preserve">Fraas, E. (1902) Die Meer-Crocodilier (Thalattosuchia) des oberen Jura unter specieller Berücksichtigung von </t>
    </r>
    <r>
      <rPr>
        <i/>
        <sz val="12"/>
        <color theme="1"/>
        <rFont val="Calibri"/>
        <family val="2"/>
        <scheme val="minor"/>
      </rPr>
      <t>Dacosaurus</t>
    </r>
    <r>
      <rPr>
        <sz val="12"/>
        <color theme="1"/>
        <rFont val="Calibri"/>
        <family val="2"/>
        <scheme val="minor"/>
      </rPr>
      <t xml:space="preserve"> und </t>
    </r>
    <r>
      <rPr>
        <i/>
        <sz val="12"/>
        <color theme="1"/>
        <rFont val="Calibri"/>
        <family val="2"/>
        <scheme val="minor"/>
      </rPr>
      <t>Geosaurus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Palaeontographica (1846-1933)</t>
    </r>
    <r>
      <rPr>
        <sz val="12"/>
        <color theme="1"/>
        <rFont val="Calibri"/>
        <family val="2"/>
        <scheme val="minor"/>
      </rPr>
      <t>, 1–72. Schweizerbart’sche Verlagsbuchhandlung.</t>
    </r>
  </si>
  <si>
    <r>
      <t xml:space="preserve">Frey, E., Mulder, E.W., Stinnesbeck, W., Rivera-Sylva, H.E., Padilla-Gutiérrez, J.M. &amp; González-González, A.H. (2017) A new polycotylid plesiosaur with extensive soft tissue preservation from the early Late Cretaceous of northeast Mexico. </t>
    </r>
    <r>
      <rPr>
        <i/>
        <sz val="12"/>
        <color theme="1"/>
        <rFont val="Calibri"/>
        <family val="2"/>
        <scheme val="minor"/>
      </rPr>
      <t>Boletín de la Sociedad Geológica Mexicana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69</t>
    </r>
    <r>
      <rPr>
        <sz val="12"/>
        <color theme="1"/>
        <rFont val="Calibri"/>
        <family val="2"/>
        <scheme val="minor"/>
      </rPr>
      <t>, 87–134.</t>
    </r>
  </si>
  <si>
    <r>
      <t xml:space="preserve">Grossman, F. (2007) The taxonomic and phylogenetic position of the Plesiosauroidea from the Lower Jurassic Posidonia Shale of South-West Germany.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50</t>
    </r>
    <r>
      <rPr>
        <sz val="12"/>
        <color theme="1"/>
        <rFont val="Calibri"/>
        <family val="2"/>
        <scheme val="minor"/>
      </rPr>
      <t>, 545–564.</t>
    </r>
  </si>
  <si>
    <r>
      <t xml:space="preserve">Hampe, O. (1992) Ein großwüchsiger Pliosauride (Reptilia: Plesiosauria) aus der Unterkreide (oberes Aptium) von Kolumbien. </t>
    </r>
    <r>
      <rPr>
        <i/>
        <sz val="12"/>
        <color theme="1"/>
        <rFont val="Calibri"/>
        <family val="2"/>
        <scheme val="minor"/>
      </rPr>
      <t>Courier Forsch. Inst. Senckenberg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, 1–32.</t>
    </r>
  </si>
  <si>
    <r>
      <t xml:space="preserve">Hampe, O. (2005) Considerations on a </t>
    </r>
    <r>
      <rPr>
        <i/>
        <sz val="12"/>
        <color theme="1"/>
        <rFont val="Calibri"/>
        <family val="2"/>
        <scheme val="minor"/>
      </rPr>
      <t>Brachauchenius</t>
    </r>
    <r>
      <rPr>
        <sz val="12"/>
        <color theme="1"/>
        <rFont val="Calibri"/>
        <family val="2"/>
        <scheme val="minor"/>
      </rPr>
      <t xml:space="preserve"> skeleton (Pliosauroidea) from the lower Paja Formation (late Barremian) of Villa de Leyva area (Colombia). </t>
    </r>
    <r>
      <rPr>
        <i/>
        <sz val="12"/>
        <color theme="1"/>
        <rFont val="Calibri"/>
        <family val="2"/>
        <scheme val="minor"/>
      </rPr>
      <t>Mitteilungen aus dem Museum für Naturkunde in Berlin - Geowissenschaftliche Reihe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, 37–51.</t>
    </r>
  </si>
  <si>
    <r>
      <t xml:space="preserve">Hay, O. P. (1908) The fossil turtles of North America. </t>
    </r>
    <r>
      <rPr>
        <i/>
        <sz val="12"/>
        <color theme="1"/>
        <rFont val="Calibri"/>
        <family val="2"/>
        <scheme val="minor"/>
      </rPr>
      <t>Carnegie Institution of Washington Publication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75</t>
    </r>
    <r>
      <rPr>
        <sz val="12"/>
        <color theme="1"/>
        <rFont val="Calibri"/>
        <family val="2"/>
        <scheme val="minor"/>
      </rPr>
      <t>:1-568</t>
    </r>
  </si>
  <si>
    <r>
      <t xml:space="preserve">Heyning, J.E. &amp; Dahlheim, M.E. (1988) Orcinus orca. </t>
    </r>
    <r>
      <rPr>
        <i/>
        <sz val="12"/>
        <color theme="1"/>
        <rFont val="Calibri"/>
        <family val="2"/>
        <scheme val="minor"/>
      </rPr>
      <t>Mammalian Species</t>
    </r>
    <r>
      <rPr>
        <sz val="12"/>
        <color theme="1"/>
        <rFont val="Calibri"/>
        <family val="2"/>
        <scheme val="minor"/>
      </rPr>
      <t>, 1–9.</t>
    </r>
  </si>
  <si>
    <r>
      <t xml:space="preserve">Hirayama, R. (1994) Phylogenetic systematics of chelonioid sea turtles. </t>
    </r>
    <r>
      <rPr>
        <i/>
        <sz val="12"/>
        <color theme="1"/>
        <rFont val="Calibri"/>
        <family val="2"/>
        <scheme val="minor"/>
      </rPr>
      <t>The Island Arc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, 270–284.</t>
    </r>
  </si>
  <si>
    <r>
      <t xml:space="preserve">Huang, J., Motani, R., Jiang, D., Tintori, A., Rieppel, O., Zhou, M., Ren, X.-X. &amp; Zhang, R. (2019) The new ichthyosauriform </t>
    </r>
    <r>
      <rPr>
        <i/>
        <sz val="12"/>
        <color theme="1"/>
        <rFont val="Calibri"/>
        <family val="2"/>
        <scheme val="minor"/>
      </rPr>
      <t>Chaohusaurus brevifemoralis</t>
    </r>
    <r>
      <rPr>
        <sz val="12"/>
        <color theme="1"/>
        <rFont val="Calibri"/>
        <family val="2"/>
        <scheme val="minor"/>
      </rPr>
      <t xml:space="preserve"> (Reptilia, Ichthyosauromorpha) from Majiashan, Chaohu, Anhui Province, China. </t>
    </r>
    <r>
      <rPr>
        <i/>
        <sz val="12"/>
        <color theme="1"/>
        <rFont val="Calibri"/>
        <family val="2"/>
        <scheme val="minor"/>
      </rPr>
      <t>PeerJ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e7561.</t>
    </r>
  </si>
  <si>
    <r>
      <t xml:space="preserve">Jefferson, T.A., Webber, M.A. &amp; Pitman, R. (2015) </t>
    </r>
    <r>
      <rPr>
        <i/>
        <sz val="12"/>
        <color theme="1"/>
        <rFont val="Calibri"/>
        <family val="2"/>
        <scheme val="minor"/>
      </rPr>
      <t>Marine mammals of the world</t>
    </r>
    <r>
      <rPr>
        <sz val="12"/>
        <color theme="1"/>
        <rFont val="Calibri"/>
        <family val="2"/>
        <scheme val="minor"/>
      </rPr>
      <t>, 2nd edition. Academic Press.</t>
    </r>
  </si>
  <si>
    <r>
      <t xml:space="preserve">Ji, C., Jiang, D.-Y., Rieppel, O., Motani, R., Tintori, A. &amp; Sun, Z.-Y. (2014) A new specimen of </t>
    </r>
    <r>
      <rPr>
        <i/>
        <sz val="12"/>
        <color theme="1"/>
        <rFont val="Calibri"/>
        <family val="2"/>
        <scheme val="minor"/>
      </rPr>
      <t>Nothosaurus youngi</t>
    </r>
    <r>
      <rPr>
        <sz val="12"/>
        <color theme="1"/>
        <rFont val="Calibri"/>
        <family val="2"/>
        <scheme val="minor"/>
      </rPr>
      <t xml:space="preserve"> from the Middle Triassic of Guizhou,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, 465–470.</t>
    </r>
  </si>
  <si>
    <r>
      <t xml:space="preserve">Jiang et al., 2008a: Jiang, D.-Y., Motani, R., Hao, W.-C., Rieppel, O., Sun, Y.-L., Schmitz, L. &amp; Sun, Z.-Y. (2008) First record of Placodontoidea (Reptilia, Sauropterygia, Placodontia) from the Eastern Tethys.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904–908.</t>
    </r>
  </si>
  <si>
    <r>
      <t xml:space="preserve">Jiang et al., 2008b: Jiang, D., Motani, R., Hao, W., Schmitz, L., Rieppel, O., Sun, Y. &amp; Sun, Z. (2008) New primitive ichthyosaurian (Reptilia, Diapsida) from the Middle Triassic of Panxian, Guizhou, southwestern China and its position in the Triassic biotic recovery. </t>
    </r>
    <r>
      <rPr>
        <i/>
        <sz val="12"/>
        <color theme="1"/>
        <rFont val="Calibri"/>
        <family val="2"/>
        <scheme val="minor"/>
      </rPr>
      <t>Progress in Natural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, 1315–1319.</t>
    </r>
  </si>
  <si>
    <r>
      <t xml:space="preserve">Jiang et al., 2008c: Jiang, D., Rieppel, O., Motani, R., Hao, W.-C., Sun, Y.-L., Schmitz, L. &amp; Sun, Z.-Y. (2008) A New Middle Triassic Eosauropterygian (Reptilia, Sauropterygia) from Southwestern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.</t>
    </r>
  </si>
  <si>
    <r>
      <t xml:space="preserve">Jiang, D.-Y., Lin, W.-B., Rieppel, O., Motani, R. &amp; Sun, Z.-Y. (2018) A new Anisian (Middle Triassic) eosauropterygian (Reptilia, Sauropterygia) from Panzhou, Guizhou Province,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, (1)-(9).</t>
    </r>
  </si>
  <si>
    <r>
      <t xml:space="preserve">Jiang, D.-Y., Maisch, M.W., Sun, Y.-L., Matzke, A.T. &amp; Hao, W.-C. (2004) A new species of </t>
    </r>
    <r>
      <rPr>
        <i/>
        <sz val="12"/>
        <color theme="1"/>
        <rFont val="Calibri"/>
        <family val="2"/>
        <scheme val="minor"/>
      </rPr>
      <t>Xinpusaurus</t>
    </r>
    <r>
      <rPr>
        <sz val="12"/>
        <color theme="1"/>
        <rFont val="Calibri"/>
        <family val="2"/>
        <scheme val="minor"/>
      </rPr>
      <t xml:space="preserve"> (Thalattosauria) from the Upper Triassic of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, 80–88.</t>
    </r>
  </si>
  <si>
    <r>
      <t xml:space="preserve">Jiang, D.-Y., Motani, R., Huang, J.-D., Tintori, A., Hu, Y.-C., Rieppel, O., Fraser, N.C., Ji, C., Kelley, N.P., Fu, W.-L. &amp; Zhang, R. (2016) A large aberrant stem ichthyosauriform indicating early rise and demise of ichthyosauromorphs in the wake of the end-Permian extinction. </t>
    </r>
    <r>
      <rPr>
        <i/>
        <sz val="12"/>
        <color theme="1"/>
        <rFont val="Calibri"/>
        <family val="2"/>
        <scheme val="minor"/>
      </rPr>
      <t>Scientific Reports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, 26232.</t>
    </r>
  </si>
  <si>
    <r>
      <t xml:space="preserve">Joyce, W.G. (2000) The first complete skeleton of </t>
    </r>
    <r>
      <rPr>
        <i/>
        <sz val="12"/>
        <color theme="1"/>
        <rFont val="Calibri"/>
        <family val="2"/>
        <scheme val="minor"/>
      </rPr>
      <t>Solnhofia parsonsi</t>
    </r>
    <r>
      <rPr>
        <sz val="12"/>
        <color theme="1"/>
        <rFont val="Calibri"/>
        <family val="2"/>
        <scheme val="minor"/>
      </rPr>
      <t xml:space="preserve"> (Cryptodira, Eurysternidae) from the Upper Jurassic of Germany and its taxonomic implications.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74</t>
    </r>
    <r>
      <rPr>
        <sz val="12"/>
        <color theme="1"/>
        <rFont val="Calibri"/>
        <family val="2"/>
        <scheme val="minor"/>
      </rPr>
      <t>, 684–700.</t>
    </r>
  </si>
  <si>
    <r>
      <t xml:space="preserve">Karl, H.-V. &amp; Tichy, G. (2006) Altmühltal: neue Schildkrötenfunde im Plattenkalk. </t>
    </r>
    <r>
      <rPr>
        <i/>
        <sz val="12"/>
        <color theme="1"/>
        <rFont val="Calibri"/>
        <family val="2"/>
        <scheme val="minor"/>
      </rPr>
      <t>Biologie in unserer Zeit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, 214–215.</t>
    </r>
  </si>
  <si>
    <r>
      <t xml:space="preserve">Karl, H.-V., Tichy, G. &amp; Valdiserri, D. (2012) </t>
    </r>
    <r>
      <rPr>
        <i/>
        <sz val="12"/>
        <color theme="1"/>
        <rFont val="Calibri"/>
        <family val="2"/>
        <scheme val="minor"/>
      </rPr>
      <t>Sontiochelys Cretacea</t>
    </r>
    <r>
      <rPr>
        <sz val="12"/>
        <color theme="1"/>
        <rFont val="Calibri"/>
        <family val="2"/>
        <scheme val="minor"/>
      </rPr>
      <t xml:space="preserve"> Stache, 1905 and new description of the families Eurysternidae Dollo, 1886 and Thalassemydidae Rütimeyer, 1873 (Testudines: Cryptodira). </t>
    </r>
    <r>
      <rPr>
        <i/>
        <sz val="12"/>
        <color theme="1"/>
        <rFont val="Calibri"/>
        <family val="2"/>
        <scheme val="minor"/>
      </rPr>
      <t>Studia Geologica Salmanticensia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48</t>
    </r>
    <r>
      <rPr>
        <sz val="12"/>
        <color theme="1"/>
        <rFont val="Calibri"/>
        <family val="2"/>
        <scheme val="minor"/>
      </rPr>
      <t>, 45–76.</t>
    </r>
  </si>
  <si>
    <r>
      <t xml:space="preserve">Ketchum, H.F. &amp; Smith, A.S. (2010) The anatomy and taxonomy of </t>
    </r>
    <r>
      <rPr>
        <i/>
        <sz val="12"/>
        <color theme="1"/>
        <rFont val="Calibri"/>
        <family val="2"/>
        <scheme val="minor"/>
      </rPr>
      <t>Macroplata tenuiceps</t>
    </r>
    <r>
      <rPr>
        <sz val="12"/>
        <color theme="1"/>
        <rFont val="Calibri"/>
        <family val="2"/>
        <scheme val="minor"/>
      </rPr>
      <t xml:space="preserve"> (Sauropterygia, Plesiosauria) from the Hettangian (Lower Jurassic) of Warwickshire, United Kingdom.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, 1069–1081.</t>
    </r>
  </si>
  <si>
    <r>
      <t xml:space="preserve">Klein, N., Voeten, D.F.A.E., Lankamp, J., Bleeker, R., Sichelschmidt, O.J., Liebrand, M., Nieweg, D.C. &amp; Martin Sander, P. (2015) Postcranial material of </t>
    </r>
    <r>
      <rPr>
        <i/>
        <sz val="12"/>
        <color theme="1"/>
        <rFont val="Calibri"/>
        <family val="2"/>
        <scheme val="minor"/>
      </rPr>
      <t>Nothosaurus marchicus</t>
    </r>
    <r>
      <rPr>
        <sz val="12"/>
        <color theme="1"/>
        <rFont val="Calibri"/>
        <family val="2"/>
        <scheme val="minor"/>
      </rPr>
      <t xml:space="preserve"> from the Lower Muschelkalk (Anisian) of Winterswijk, The Netherlands, with remarks on swimming styles and taphonomy. </t>
    </r>
    <r>
      <rPr>
        <i/>
        <sz val="12"/>
        <color theme="1"/>
        <rFont val="Calibri"/>
        <family val="2"/>
        <scheme val="minor"/>
      </rPr>
      <t>Paläontologische Zeitschrift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89</t>
    </r>
    <r>
      <rPr>
        <sz val="12"/>
        <color theme="1"/>
        <rFont val="Calibri"/>
        <family val="2"/>
        <scheme val="minor"/>
      </rPr>
      <t>, 961–981.</t>
    </r>
  </si>
  <si>
    <r>
      <t xml:space="preserve">Kolb, C. &amp; Sander, P.M. (2009) Redescription of the ichthyosaur </t>
    </r>
    <r>
      <rPr>
        <i/>
        <sz val="12"/>
        <color theme="1"/>
        <rFont val="Calibri"/>
        <family val="2"/>
        <scheme val="minor"/>
      </rPr>
      <t>Platypterygius hercynicus</t>
    </r>
    <r>
      <rPr>
        <sz val="12"/>
        <color theme="1"/>
        <rFont val="Calibri"/>
        <family val="2"/>
        <scheme val="minor"/>
      </rPr>
      <t xml:space="preserve"> (Kuhn 1946) from the Lower Cretaceous of Salzgitter (Lower Saxony, Germany). </t>
    </r>
    <r>
      <rPr>
        <i/>
        <sz val="12"/>
        <color theme="1"/>
        <rFont val="Calibri"/>
        <family val="2"/>
        <scheme val="minor"/>
      </rPr>
      <t>Palaeontographica Abteilung A: Palaozoologie−Stratigraphie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288</t>
    </r>
    <r>
      <rPr>
        <sz val="12"/>
        <color theme="1"/>
        <rFont val="Calibri"/>
        <family val="2"/>
        <scheme val="minor"/>
      </rPr>
      <t>, 151–192.</t>
    </r>
  </si>
  <si>
    <r>
      <t xml:space="preserve">Konishi, T., Brinkman, D., Massare, J.A. &amp; Caldwell, M.W. (2011) New exceptional specimens of </t>
    </r>
    <r>
      <rPr>
        <i/>
        <sz val="12"/>
        <color theme="1"/>
        <rFont val="Calibri"/>
        <family val="2"/>
        <scheme val="minor"/>
      </rPr>
      <t>Prognathodon overtoni</t>
    </r>
    <r>
      <rPr>
        <sz val="12"/>
        <color theme="1"/>
        <rFont val="Calibri"/>
        <family val="2"/>
        <scheme val="minor"/>
      </rPr>
      <t xml:space="preserve"> (Squamata, Mosasauridae) from the upper Campanian of Alberta, Canada, and the systematics and ecology of the genus.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31</t>
    </r>
    <r>
      <rPr>
        <sz val="12"/>
        <color theme="1"/>
        <rFont val="Calibri"/>
        <family val="2"/>
        <scheme val="minor"/>
      </rPr>
      <t>, 1026–1046.</t>
    </r>
  </si>
  <si>
    <r>
      <t xml:space="preserve">Kubo, T., Mitchell, M.T. &amp; Henderson, D.M. (2012) </t>
    </r>
    <r>
      <rPr>
        <i/>
        <sz val="12"/>
        <color theme="1"/>
        <rFont val="Calibri"/>
        <family val="2"/>
        <scheme val="minor"/>
      </rPr>
      <t>Albertonectes vanderveldei</t>
    </r>
    <r>
      <rPr>
        <sz val="12"/>
        <color theme="1"/>
        <rFont val="Calibri"/>
        <family val="2"/>
        <scheme val="minor"/>
      </rPr>
      <t xml:space="preserve"> , a new elasmosaur (Reptilia, Sauropterygia) from the Upper Cretaceous of Alberta.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, 557–572.</t>
    </r>
  </si>
  <si>
    <r>
      <t xml:space="preserve">Li, C. (2004) A Triassic aquatic protorosaur with an extremely long neck. </t>
    </r>
    <r>
      <rPr>
        <i/>
        <sz val="12"/>
        <color theme="1"/>
        <rFont val="Calibri"/>
        <family val="2"/>
        <scheme val="minor"/>
      </rPr>
      <t>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305</t>
    </r>
    <r>
      <rPr>
        <sz val="12"/>
        <color theme="1"/>
        <rFont val="Calibri"/>
        <family val="2"/>
        <scheme val="minor"/>
      </rPr>
      <t>, 1931–1931.</t>
    </r>
  </si>
  <si>
    <r>
      <t xml:space="preserve">Li, C., Fraser, N.C., Rieppel, O. &amp; Wu, X.-C. (2018) A Triassic stem turtle with an edentulous beak. </t>
    </r>
    <r>
      <rPr>
        <i/>
        <sz val="12"/>
        <color theme="1"/>
        <rFont val="Calibri"/>
        <family val="2"/>
        <scheme val="minor"/>
      </rPr>
      <t>Nature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560</t>
    </r>
    <r>
      <rPr>
        <sz val="12"/>
        <color theme="1"/>
        <rFont val="Calibri"/>
        <family val="2"/>
        <scheme val="minor"/>
      </rPr>
      <t>, 476–479.</t>
    </r>
  </si>
  <si>
    <r>
      <t xml:space="preserve">Li, C., Jiang, D.-Y., Cheng, L., Wu, X.-C. &amp; Rieppel, O. (2013) A new species of </t>
    </r>
    <r>
      <rPr>
        <i/>
        <sz val="12"/>
        <color theme="1"/>
        <rFont val="Calibri"/>
        <family val="2"/>
        <scheme val="minor"/>
      </rPr>
      <t>Largocephalosaurus</t>
    </r>
    <r>
      <rPr>
        <sz val="12"/>
        <color theme="1"/>
        <rFont val="Calibri"/>
        <family val="2"/>
        <scheme val="minor"/>
      </rPr>
      <t xml:space="preserve"> (Diapsida: Saurosphargidae), with implications for the morphological diversity and phylogeny of the group. </t>
    </r>
    <r>
      <rPr>
        <i/>
        <sz val="12"/>
        <color theme="1"/>
        <rFont val="Calibri"/>
        <family val="2"/>
        <scheme val="minor"/>
      </rPr>
      <t>Geological Magazine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151</t>
    </r>
    <r>
      <rPr>
        <sz val="12"/>
        <color theme="1"/>
        <rFont val="Calibri"/>
        <family val="2"/>
        <scheme val="minor"/>
      </rPr>
      <t>, 100–120.</t>
    </r>
  </si>
  <si>
    <r>
      <t xml:space="preserve">Li, C., Wu, X.-C., Rieppel, O., Wang, L.-T. &amp; Zhao, L.-J. (2008) An ancestral turtle from the Late Triassic of southwestern China. </t>
    </r>
    <r>
      <rPr>
        <i/>
        <sz val="12"/>
        <color theme="1"/>
        <rFont val="Calibri"/>
        <family val="2"/>
        <scheme val="minor"/>
      </rPr>
      <t>Nature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456</t>
    </r>
    <r>
      <rPr>
        <sz val="12"/>
        <color theme="1"/>
        <rFont val="Calibri"/>
        <family val="2"/>
        <scheme val="minor"/>
      </rPr>
      <t>, 497–501.</t>
    </r>
  </si>
  <si>
    <r>
      <t xml:space="preserve">Li, J. &amp; Rieppel, O. (2004) A new nothosaur from Middle Triassic of Guizhou, China.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, 1–12.</t>
    </r>
  </si>
  <si>
    <r>
      <t xml:space="preserve">Li, L., Joyce, W.G. &amp; Liu, J. (2015) The first soft-shelled turtle from the Jehol Biota of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>, e909450.</t>
    </r>
  </si>
  <si>
    <r>
      <t xml:space="preserve">Li, Z.-G., Jiang, D.-Y., Rieppel, O., Motani, R., Tintori, A., Sun, Z.-Y. &amp; Ji, C. (2016) A new species of </t>
    </r>
    <r>
      <rPr>
        <i/>
        <sz val="12"/>
        <color theme="1"/>
        <rFont val="Calibri"/>
        <family val="2"/>
        <scheme val="minor"/>
      </rPr>
      <t>Xinpusaurus</t>
    </r>
    <r>
      <rPr>
        <sz val="12"/>
        <color theme="1"/>
        <rFont val="Calibri"/>
        <family val="2"/>
        <scheme val="minor"/>
      </rPr>
      <t xml:space="preserve"> (Reptilia, Thalattosauria) from the Ladinian (Middle Triassic) of Xingyi, Guizhou, southwestern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, e1218340.</t>
    </r>
  </si>
  <si>
    <r>
      <t xml:space="preserve">Lin, K. &amp; Rieppel, O. (1998) Functional morphology and ontogeny of </t>
    </r>
    <r>
      <rPr>
        <i/>
        <sz val="12"/>
        <color theme="1"/>
        <rFont val="Calibri"/>
        <family val="2"/>
        <scheme val="minor"/>
      </rPr>
      <t xml:space="preserve">Keichosaurus hui </t>
    </r>
    <r>
      <rPr>
        <sz val="12"/>
        <color theme="1"/>
        <rFont val="Calibri"/>
        <family val="2"/>
        <scheme val="minor"/>
      </rPr>
      <t xml:space="preserve">(Reptilia, Sauropterygia). </t>
    </r>
    <r>
      <rPr>
        <i/>
        <sz val="12"/>
        <color theme="1"/>
        <rFont val="Calibri"/>
        <family val="2"/>
        <scheme val="minor"/>
      </rPr>
      <t>Fieldiana Geology New Series</t>
    </r>
    <r>
      <rPr>
        <sz val="12"/>
        <color theme="1"/>
        <rFont val="Calibri"/>
        <family val="2"/>
        <scheme val="minor"/>
      </rPr>
      <t>, 1–35.</t>
    </r>
  </si>
  <si>
    <r>
      <t xml:space="preserve">Lin, W.-B., Jiang, D.-Y., Rieppel, O., Motani, R., Ji, C., Tintori, A., Sun, Z.-Y. &amp; Zhou, M. (2017) A new specimen of </t>
    </r>
    <r>
      <rPr>
        <i/>
        <sz val="12"/>
        <color theme="1"/>
        <rFont val="Calibri"/>
        <family val="2"/>
        <scheme val="minor"/>
      </rPr>
      <t>Lariosaurus xingyiensis</t>
    </r>
    <r>
      <rPr>
        <sz val="12"/>
        <color theme="1"/>
        <rFont val="Calibri"/>
        <family val="2"/>
        <scheme val="minor"/>
      </rPr>
      <t xml:space="preserve"> (Reptilia, Sauropterygia) from the Ladinian (Middle Triassic) Zhuganpo Member, Falang Formation, Guizhou,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37</t>
    </r>
    <r>
      <rPr>
        <sz val="12"/>
        <color theme="1"/>
        <rFont val="Calibri"/>
        <family val="2"/>
        <scheme val="minor"/>
      </rPr>
      <t>, e1278703.</t>
    </r>
  </si>
  <si>
    <r>
      <t xml:space="preserve">Lindgren, J., Caldwell, M.W. &amp; Jagt, J.W.M. (2008) New data on the postcranial anatomy of the California mosasaur </t>
    </r>
    <r>
      <rPr>
        <i/>
        <sz val="12"/>
        <color theme="1"/>
        <rFont val="Calibri"/>
        <family val="2"/>
        <scheme val="minor"/>
      </rPr>
      <t>Plotosaurus bennisoni</t>
    </r>
    <r>
      <rPr>
        <sz val="12"/>
        <color theme="1"/>
        <rFont val="Calibri"/>
        <family val="2"/>
        <scheme val="minor"/>
      </rPr>
      <t xml:space="preserve"> (Camp, 1942) (Upper Cretaceous: Maastrichtian), and the taxonomic status of </t>
    </r>
    <r>
      <rPr>
        <i/>
        <sz val="12"/>
        <color theme="1"/>
        <rFont val="Calibri"/>
        <family val="2"/>
        <scheme val="minor"/>
      </rPr>
      <t>P. tuckeri</t>
    </r>
    <r>
      <rPr>
        <sz val="12"/>
        <color theme="1"/>
        <rFont val="Calibri"/>
        <family val="2"/>
        <scheme val="minor"/>
      </rPr>
      <t xml:space="preserve"> (Camp, 1942).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1043–1054.</t>
    </r>
  </si>
  <si>
    <r>
      <t xml:space="preserve">Lindgren, J., Jagt, J.W.M. &amp; Caldwell, M.W. (2007) A fishy mosasaur: the axial skeleton of </t>
    </r>
    <r>
      <rPr>
        <i/>
        <sz val="12"/>
        <color theme="1"/>
        <rFont val="Calibri"/>
        <family val="2"/>
        <scheme val="minor"/>
      </rPr>
      <t>Plotosaurus</t>
    </r>
    <r>
      <rPr>
        <sz val="12"/>
        <color theme="1"/>
        <rFont val="Calibri"/>
        <family val="2"/>
        <scheme val="minor"/>
      </rPr>
      <t xml:space="preserve"> (Reptilia, Squamata) reassessed. </t>
    </r>
    <r>
      <rPr>
        <i/>
        <sz val="12"/>
        <color theme="1"/>
        <rFont val="Calibri"/>
        <family val="2"/>
        <scheme val="minor"/>
      </rPr>
      <t>Lethaia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, 153–160.</t>
    </r>
  </si>
  <si>
    <r>
      <t xml:space="preserve">Lindgren, J., Kaddumi, H.F. &amp; Polcyn, M.J. (2013) Soft tissue preservation in a fossil marine lizard with a bilobed tail fin. </t>
    </r>
    <r>
      <rPr>
        <i/>
        <sz val="12"/>
        <color theme="1"/>
        <rFont val="Calibri"/>
        <family val="2"/>
        <scheme val="minor"/>
      </rPr>
      <t>Nature Communications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2423.</t>
    </r>
  </si>
  <si>
    <r>
      <t xml:space="preserve">Liu et al., 2013a: Liu, J., Zhao, L.-J., Li, C. &amp; He, T. (2013) Osteology of </t>
    </r>
    <r>
      <rPr>
        <i/>
        <sz val="12"/>
        <color theme="1"/>
        <rFont val="Calibri"/>
        <family val="2"/>
        <scheme val="minor"/>
      </rPr>
      <t>Concavispina biseridens</t>
    </r>
    <r>
      <rPr>
        <sz val="12"/>
        <color theme="1"/>
        <rFont val="Calibri"/>
        <family val="2"/>
        <scheme val="minor"/>
      </rPr>
      <t xml:space="preserve"> (Reptilia, Thalattosauria) from the Xiaowa Formation (Carnian), Guanling, Guizhou, China.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87</t>
    </r>
    <r>
      <rPr>
        <sz val="12"/>
        <color theme="1"/>
        <rFont val="Calibri"/>
        <family val="2"/>
        <scheme val="minor"/>
      </rPr>
      <t>, 341–350.</t>
    </r>
  </si>
  <si>
    <r>
      <t xml:space="preserve">Liu et al., 2013b: Liu, J., Motani, R., Jiang, D.-Y., Hu, S.-X., Aitchison, J.C., Rieppel, O., Benton, M.J., Zhang, Q.-Y. &amp; Zhou, C.-Y. (2013) The first specimen of the Middle Triassic </t>
    </r>
    <r>
      <rPr>
        <i/>
        <sz val="12"/>
        <color theme="1"/>
        <rFont val="Calibri"/>
        <family val="2"/>
        <scheme val="minor"/>
      </rPr>
      <t>Phalarodon atavus</t>
    </r>
    <r>
      <rPr>
        <sz val="12"/>
        <color theme="1"/>
        <rFont val="Calibri"/>
        <family val="2"/>
        <scheme val="minor"/>
      </rPr>
      <t xml:space="preserve"> (Ichthyosauria: Mixosauridae) from South China, showing postcranial anatomy and peri-Tethyan distribution.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56</t>
    </r>
    <r>
      <rPr>
        <sz val="12"/>
        <color theme="1"/>
        <rFont val="Calibri"/>
        <family val="2"/>
        <scheme val="minor"/>
      </rPr>
      <t>, 849–866.</t>
    </r>
  </si>
  <si>
    <r>
      <t xml:space="preserve">Liu, J. &amp; Rieppel, O. (2005) Restudy of </t>
    </r>
    <r>
      <rPr>
        <i/>
        <sz val="12"/>
        <color theme="1"/>
        <rFont val="Calibri"/>
        <family val="2"/>
        <scheme val="minor"/>
      </rPr>
      <t>Anshunsaurus huangguoshuensis</t>
    </r>
    <r>
      <rPr>
        <sz val="12"/>
        <color theme="1"/>
        <rFont val="Calibri"/>
        <family val="2"/>
        <scheme val="minor"/>
      </rPr>
      <t xml:space="preserve"> (Reptilia: Thalattosauria) from the Middle Triassic of Guizhou, China. </t>
    </r>
    <r>
      <rPr>
        <i/>
        <sz val="12"/>
        <color theme="1"/>
        <rFont val="Calibri"/>
        <family val="2"/>
        <scheme val="minor"/>
      </rPr>
      <t>American Museum Novitates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3488</t>
    </r>
    <r>
      <rPr>
        <sz val="12"/>
        <color theme="1"/>
        <rFont val="Calibri"/>
        <family val="2"/>
        <scheme val="minor"/>
      </rPr>
      <t>, 1–34.</t>
    </r>
  </si>
  <si>
    <r>
      <t xml:space="preserve">Liu, J., Rieppel, O., Jiang, D.-Y., Aitchison, J.C., Motani, R., Zhang, Q.-Y., Zhou, C.-Y. &amp; Sun, Y.-Y. (2011) A new pachypleurosaur (Reptilia: Sauropterygia) from the lower Middle Triassic of southwestern China and the phylogenetic relationships of Chinese pachypleurosaurs.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31</t>
    </r>
    <r>
      <rPr>
        <sz val="12"/>
        <color theme="1"/>
        <rFont val="Calibri"/>
        <family val="2"/>
        <scheme val="minor"/>
      </rPr>
      <t>, 292–302.</t>
    </r>
  </si>
  <si>
    <r>
      <t xml:space="preserve">Lomax, D.R. &amp; Massare, J.A. (2017) Two new species of </t>
    </r>
    <r>
      <rPr>
        <i/>
        <sz val="12"/>
        <color theme="1"/>
        <rFont val="Calibri"/>
        <family val="2"/>
        <scheme val="minor"/>
      </rPr>
      <t>Ichthyosaurus</t>
    </r>
    <r>
      <rPr>
        <sz val="12"/>
        <color theme="1"/>
        <rFont val="Calibri"/>
        <family val="2"/>
        <scheme val="minor"/>
      </rPr>
      <t xml:space="preserve"> from the lowermost Jurassic (Hettangian) of Somerset, England. </t>
    </r>
    <r>
      <rPr>
        <i/>
        <sz val="12"/>
        <color theme="1"/>
        <rFont val="Calibri"/>
        <family val="2"/>
        <scheme val="minor"/>
      </rPr>
      <t>Papers in 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, 1–20.</t>
    </r>
  </si>
  <si>
    <r>
      <t xml:space="preserve">Long, C., Wings, O., Xiaohong, C. &amp; Sander, P.M. (2006) Gastrolyths in the Triassic ichtyosaur </t>
    </r>
    <r>
      <rPr>
        <i/>
        <sz val="12"/>
        <color theme="1"/>
        <rFont val="Calibri"/>
        <family val="2"/>
        <scheme val="minor"/>
      </rPr>
      <t>Pajiangsaurus</t>
    </r>
    <r>
      <rPr>
        <sz val="12"/>
        <color theme="1"/>
        <rFont val="Calibri"/>
        <family val="2"/>
        <scheme val="minor"/>
      </rPr>
      <t xml:space="preserve"> from China.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>, 583–588.</t>
    </r>
  </si>
  <si>
    <r>
      <t xml:space="preserve">López-Conde, O.A., Sterli, J., Alvarado-Ortega, J., Chavarría-Arellano, M.L. &amp; Porras-Múzquiz, H. (2019) The first record of </t>
    </r>
    <r>
      <rPr>
        <i/>
        <sz val="12"/>
        <color theme="1"/>
        <rFont val="Calibri"/>
        <family val="2"/>
        <scheme val="minor"/>
      </rPr>
      <t>Desmatochelys</t>
    </r>
    <r>
      <rPr>
        <sz val="12"/>
        <color theme="1"/>
        <rFont val="Calibri"/>
        <family val="2"/>
        <scheme val="minor"/>
      </rPr>
      <t xml:space="preserve"> cf. </t>
    </r>
    <r>
      <rPr>
        <i/>
        <sz val="12"/>
        <color theme="1"/>
        <rFont val="Calibri"/>
        <family val="2"/>
        <scheme val="minor"/>
      </rPr>
      <t>D. lowii</t>
    </r>
    <r>
      <rPr>
        <sz val="12"/>
        <color theme="1"/>
        <rFont val="Calibri"/>
        <family val="2"/>
        <scheme val="minor"/>
      </rPr>
      <t xml:space="preserve"> from the Late Cretaceous (Campanian) of Coahuila, Mexico. </t>
    </r>
    <r>
      <rPr>
        <i/>
        <sz val="12"/>
        <color theme="1"/>
        <rFont val="Calibri"/>
        <family val="2"/>
        <scheme val="minor"/>
      </rPr>
      <t>Journal of South American Earth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94</t>
    </r>
    <r>
      <rPr>
        <sz val="12"/>
        <color theme="1"/>
        <rFont val="Calibri"/>
        <family val="2"/>
        <scheme val="minor"/>
      </rPr>
      <t>, 102204.</t>
    </r>
  </si>
  <si>
    <r>
      <t xml:space="preserve">Ma, L.-T., Jiang, D.-Y., Rieppel, O., Motani, R. &amp; Tintori, A. (2015) A new pistosauroid (Reptilia, Sauropterygia) from the late Ladinian Xingyi marine reptile level, southwestern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>, e881832.</t>
    </r>
  </si>
  <si>
    <r>
      <t xml:space="preserve">Massare, J.A. &amp; Lomax, D.R. (2018) A taxonomic reassessment of </t>
    </r>
    <r>
      <rPr>
        <i/>
        <sz val="12"/>
        <color theme="1"/>
        <rFont val="Calibri"/>
        <family val="2"/>
        <scheme val="minor"/>
      </rPr>
      <t>Ichthyosaurus communis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I. intermedius</t>
    </r>
    <r>
      <rPr>
        <sz val="12"/>
        <color theme="1"/>
        <rFont val="Calibri"/>
        <family val="2"/>
        <scheme val="minor"/>
      </rPr>
      <t xml:space="preserve"> and a revised diagnosis for the genus. </t>
    </r>
    <r>
      <rPr>
        <i/>
        <sz val="12"/>
        <color theme="1"/>
        <rFont val="Calibri"/>
        <family val="2"/>
        <scheme val="minor"/>
      </rPr>
      <t>Journal of Systematic 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, 263–277.</t>
    </r>
  </si>
  <si>
    <r>
      <t xml:space="preserve">McGowan, C. (1974) A revision of the longipinnate ichthyosaurs of the Lower Jurassic of England, with descriptions of two new species (Reptilia: Ichthyosauria). </t>
    </r>
    <r>
      <rPr>
        <i/>
        <sz val="12"/>
        <color theme="1"/>
        <rFont val="Calibri"/>
        <family val="2"/>
        <scheme val="minor"/>
      </rPr>
      <t>Life sciences contributions, Royal Ontario Museum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97</t>
    </r>
    <r>
      <rPr>
        <sz val="12"/>
        <color theme="1"/>
        <rFont val="Calibri"/>
        <family val="2"/>
        <scheme val="minor"/>
      </rPr>
      <t>, 1–37.</t>
    </r>
  </si>
  <si>
    <r>
      <t xml:space="preserve">McGowan, C. &amp; Motani, R. (2003) </t>
    </r>
    <r>
      <rPr>
        <i/>
        <sz val="12"/>
        <color theme="1"/>
        <rFont val="Calibri"/>
        <family val="2"/>
        <scheme val="minor"/>
      </rPr>
      <t>Handbook of Paleoherpetology: Ichthyopterygia</t>
    </r>
    <r>
      <rPr>
        <sz val="12"/>
        <color theme="1"/>
        <rFont val="Calibri"/>
        <family val="2"/>
        <scheme val="minor"/>
      </rPr>
      <t>. F. Pfeil, München.</t>
    </r>
  </si>
  <si>
    <r>
      <t xml:space="preserve">Mekarski, M.C., Japundžić, D., Krizmanić, K. &amp; Caldwell, M.W. (2019) Description of a new basal mosasauroid from the Late Cretaceous of Croatia, with comments on the evolution of the mosasauroid forelimb.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, e1577872.</t>
    </r>
  </si>
  <si>
    <r>
      <t xml:space="preserve">Moon, B.C. &amp; Kirton, A.M. (2018) Ichthyosaurs of the British Middle and Upper Jurassic. Part 2. Brachypterygius, Nannopterygius, Macropterygius and Taxa invalida. </t>
    </r>
    <r>
      <rPr>
        <i/>
        <sz val="12"/>
        <color theme="1"/>
        <rFont val="Calibri"/>
        <family val="2"/>
        <scheme val="minor"/>
      </rPr>
      <t>Monographs of the Palaeontographical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172</t>
    </r>
    <r>
      <rPr>
        <sz val="12"/>
        <color theme="1"/>
        <rFont val="Calibri"/>
        <family val="2"/>
        <scheme val="minor"/>
      </rPr>
      <t>, 85–177.</t>
    </r>
  </si>
  <si>
    <r>
      <t xml:space="preserve">Motani, R. (1998) Ichthyosaurian relationships illuminated by new primitive skeletons from Japan. </t>
    </r>
    <r>
      <rPr>
        <i/>
        <sz val="12"/>
        <color theme="1"/>
        <rFont val="Calibri"/>
        <family val="2"/>
        <scheme val="minor"/>
      </rPr>
      <t>Nature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393</t>
    </r>
    <r>
      <rPr>
        <sz val="12"/>
        <color theme="1"/>
        <rFont val="Calibri"/>
        <family val="2"/>
        <scheme val="minor"/>
      </rPr>
      <t>, 255–257.</t>
    </r>
  </si>
  <si>
    <r>
      <t xml:space="preserve">Motani, R., Jiang, D.-Y., Chen, G.-B., Tintori, A., Rieppel, O., Ji, C. &amp; Huang, J.-D. (2015) A basal ichthyosauriform with a short snout from the Lower Triassic of China. </t>
    </r>
    <r>
      <rPr>
        <i/>
        <sz val="12"/>
        <color theme="1"/>
        <rFont val="Calibri"/>
        <family val="2"/>
        <scheme val="minor"/>
      </rPr>
      <t>Nature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517</t>
    </r>
    <r>
      <rPr>
        <sz val="12"/>
        <color theme="1"/>
        <rFont val="Calibri"/>
        <family val="2"/>
        <scheme val="minor"/>
      </rPr>
      <t>, 485–488.</t>
    </r>
  </si>
  <si>
    <r>
      <t xml:space="preserve">Motani, R., Jiang, D., Tintori, A., Rieppel, O. &amp; Chen, G. (2014) Terrestrial origin of viviparity in Mesozoic marine reptiles Indicated by Early Triassic embryonic fossils.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, e88640.</t>
    </r>
  </si>
  <si>
    <r>
      <t xml:space="preserve">Nicholls, E.L., Wei, C. &amp; Manabe, M. (2002) New material of </t>
    </r>
    <r>
      <rPr>
        <i/>
        <sz val="12"/>
        <color theme="1"/>
        <rFont val="Calibri"/>
        <family val="2"/>
        <scheme val="minor"/>
      </rPr>
      <t>Qianichthyosaurus</t>
    </r>
    <r>
      <rPr>
        <sz val="12"/>
        <color theme="1"/>
        <rFont val="Calibri"/>
        <family val="2"/>
        <scheme val="minor"/>
      </rPr>
      <t xml:space="preserve"> Li, 1999 (Reptilia, Ichthyosauria) from the Late Triassic of southern China, and implications for the distribution of Triassic ichthyosaurs.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759–765.</t>
    </r>
  </si>
  <si>
    <r>
      <t xml:space="preserve">O’Keefe, F.R. (2002) The evolution of plesiosaur and pliosaur morphotypes in the Plesiosauria (Reptilia: Sauropterygia). </t>
    </r>
    <r>
      <rPr>
        <i/>
        <sz val="12"/>
        <color theme="1"/>
        <rFont val="Calibri"/>
        <family val="2"/>
        <scheme val="minor"/>
      </rPr>
      <t>Paleobiology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101–112.</t>
    </r>
  </si>
  <si>
    <r>
      <t xml:space="preserve">O’Keefe, F.R. (2004) Preliminary Description and Phylogenetic Position of a New Plesiosaur (Reptilia: Sauropterygia) from the Toarcian of Holzmaden, Germany.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75</t>
    </r>
    <r>
      <rPr>
        <sz val="12"/>
        <color theme="1"/>
        <rFont val="Calibri"/>
        <family val="2"/>
        <scheme val="minor"/>
      </rPr>
      <t>, 973–988.</t>
    </r>
  </si>
  <si>
    <r>
      <t xml:space="preserve">O’Keefe, F.R. &amp; Chiappe, L.M. (2011) Viviparity and K-Selected Life History in a Mesozoic Marine Plesiosaur (Reptilia, Sauropterygia). </t>
    </r>
    <r>
      <rPr>
        <i/>
        <sz val="12"/>
        <color theme="1"/>
        <rFont val="Calibri"/>
        <family val="2"/>
        <scheme val="minor"/>
      </rPr>
      <t>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333</t>
    </r>
    <r>
      <rPr>
        <sz val="12"/>
        <color theme="1"/>
        <rFont val="Calibri"/>
        <family val="2"/>
        <scheme val="minor"/>
      </rPr>
      <t>, 870–873.</t>
    </r>
  </si>
  <si>
    <r>
      <t xml:space="preserve">Olsen, P.E. (1979) A new aquatic eosuchian from the Newark Supergroup (Late Triassic–Early Jurassic) of North Carolina and Virginia. </t>
    </r>
    <r>
      <rPr>
        <i/>
        <sz val="12"/>
        <color theme="1"/>
        <rFont val="Calibri"/>
        <family val="2"/>
        <scheme val="minor"/>
      </rPr>
      <t>Postilla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176</t>
    </r>
    <r>
      <rPr>
        <sz val="12"/>
        <color theme="1"/>
        <rFont val="Calibri"/>
        <family val="2"/>
        <scheme val="minor"/>
      </rPr>
      <t>, 1–14.</t>
    </r>
  </si>
  <si>
    <r>
      <t xml:space="preserve">Osborn, H.F.-E. (1899) Part IV. -A complete mosasaur skeleton, osseous and cartilaginous. </t>
    </r>
    <r>
      <rPr>
        <i/>
        <sz val="12"/>
        <color theme="1"/>
        <rFont val="Calibri"/>
        <family val="2"/>
        <scheme val="minor"/>
      </rPr>
      <t>Memoirs of the American Museum of Natural History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165–236.</t>
    </r>
  </si>
  <si>
    <r>
      <t xml:space="preserve">Otero, R.A. (2016) Taxonomic reassessment of </t>
    </r>
    <r>
      <rPr>
        <i/>
        <sz val="12"/>
        <color theme="1"/>
        <rFont val="Calibri"/>
        <family val="2"/>
        <scheme val="minor"/>
      </rPr>
      <t>Hydralmosaurus</t>
    </r>
    <r>
      <rPr>
        <sz val="12"/>
        <color theme="1"/>
        <rFont val="Calibri"/>
        <family val="2"/>
        <scheme val="minor"/>
      </rPr>
      <t xml:space="preserve"> as </t>
    </r>
    <r>
      <rPr>
        <i/>
        <sz val="12"/>
        <color theme="1"/>
        <rFont val="Calibri"/>
        <family val="2"/>
        <scheme val="minor"/>
      </rPr>
      <t>Styxosaurus</t>
    </r>
    <r>
      <rPr>
        <sz val="12"/>
        <color theme="1"/>
        <rFont val="Calibri"/>
        <family val="2"/>
        <scheme val="minor"/>
      </rPr>
      <t xml:space="preserve"> : new insights on the elasmosaurid neck evolution throughout the Cretaceous. </t>
    </r>
    <r>
      <rPr>
        <i/>
        <sz val="12"/>
        <color theme="1"/>
        <rFont val="Calibri"/>
        <family val="2"/>
        <scheme val="minor"/>
      </rPr>
      <t>PeerJ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e1777.</t>
    </r>
  </si>
  <si>
    <r>
      <t xml:space="preserve">Otero, R.A., Soto-Acuña, S. &amp; O’keefe, F.R. (2018) Osteology of </t>
    </r>
    <r>
      <rPr>
        <i/>
        <sz val="12"/>
        <color theme="1"/>
        <rFont val="Calibri"/>
        <family val="2"/>
        <scheme val="minor"/>
      </rPr>
      <t>Aristonectes quiriquinensis</t>
    </r>
    <r>
      <rPr>
        <sz val="12"/>
        <color theme="1"/>
        <rFont val="Calibri"/>
        <family val="2"/>
        <scheme val="minor"/>
      </rPr>
      <t xml:space="preserve"> (Elasmosauridae, Aristonectinae) from the upper Maastrichtian of central Chile.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, e1408638.</t>
    </r>
  </si>
  <si>
    <r>
      <t xml:space="preserve">Páramo-Fonseca, M.E. (2014) Eonatator coellensis nov. sp. (Squamata: Mosasauridae), nueva especie del cretácico superior de Colombia. </t>
    </r>
    <r>
      <rPr>
        <i/>
        <sz val="12"/>
        <color theme="1"/>
        <rFont val="Calibri"/>
        <family val="2"/>
        <scheme val="minor"/>
      </rPr>
      <t>Revista de la Academia Colombiana de Ciencias Exactas, Físicas y Naturales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37</t>
    </r>
    <r>
      <rPr>
        <sz val="12"/>
        <color theme="1"/>
        <rFont val="Calibri"/>
        <family val="2"/>
        <scheme val="minor"/>
      </rPr>
      <t>, 499.</t>
    </r>
  </si>
  <si>
    <r>
      <t xml:space="preserve">Páramo-Fonseca, M.E., Benavides-Cabra, C.D. &amp; Gutiérrez, I.E. (2018) A new large Pliosaurid from the Barremian (Lower Cretaceous) of Sáchica, Boyacá, Colombia. </t>
    </r>
    <r>
      <rPr>
        <i/>
        <sz val="12"/>
        <color theme="1"/>
        <rFont val="Calibri"/>
        <family val="2"/>
        <scheme val="minor"/>
      </rPr>
      <t>Earth Sciences Research Journal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223–238.</t>
    </r>
  </si>
  <si>
    <r>
      <t xml:space="preserve">Páramo-Fonseca, M.E., Gómez-Pérez, M., Noé, L.F. &amp; Etayo-Serna, F. (2016) </t>
    </r>
    <r>
      <rPr>
        <i/>
        <sz val="12"/>
        <color theme="1"/>
        <rFont val="Calibri"/>
        <family val="2"/>
        <scheme val="minor"/>
      </rPr>
      <t>Stenorhynchosaurus munozi</t>
    </r>
    <r>
      <rPr>
        <sz val="12"/>
        <color theme="1"/>
        <rFont val="Calibri"/>
        <family val="2"/>
        <scheme val="minor"/>
      </rPr>
      <t xml:space="preserve">, gen. et sp. nov. a new pliosaurid from the Upper Barremian (Lower Cretaceous) of Villa de Leiva, Colombia, South America. </t>
    </r>
    <r>
      <rPr>
        <i/>
        <sz val="12"/>
        <color theme="1"/>
        <rFont val="Calibri"/>
        <family val="2"/>
        <scheme val="minor"/>
      </rPr>
      <t>Revista de la Academia Colombiana de Ciencias Exactas, Físicas y Naturales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, 84.</t>
    </r>
  </si>
  <si>
    <r>
      <t xml:space="preserve">Pérez-García, A., de la Fuente, M.S. &amp; Ortega, F. (2012) A new freshwater basal eucryptodiran turtle from the Early Cretaceous of Spain. </t>
    </r>
    <r>
      <rPr>
        <i/>
        <sz val="12"/>
        <color theme="1"/>
        <rFont val="Calibri"/>
        <family val="2"/>
        <scheme val="minor"/>
      </rPr>
      <t>Acta Palaeontologica Polonica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>, 285–298.</t>
    </r>
  </si>
  <si>
    <r>
      <t xml:space="preserve">Rabi, M., Zhou, C.-F., Wings, O., Ge, S. &amp; Joyce, W.G. (2013) A new xinjiangchelyid turtle from the Middle Jurassic of Xinjiang, China and the evolution of the basipterygoid process in Mesozoic turtles. </t>
    </r>
    <r>
      <rPr>
        <i/>
        <sz val="12"/>
        <color theme="1"/>
        <rFont val="Calibri"/>
        <family val="2"/>
        <scheme val="minor"/>
      </rPr>
      <t>BMC Evolutionary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, 203.</t>
    </r>
  </si>
  <si>
    <r>
      <t xml:space="preserve">Renesto, S. &amp; Tintori, A. (1995) Functional morphology and mode of life of the late Triassic placodont Psephoderma alpinum Meyer from the Calcare di Zorzino (Lombardy, Italy). </t>
    </r>
    <r>
      <rPr>
        <i/>
        <sz val="12"/>
        <color theme="1"/>
        <rFont val="Calibri"/>
        <family val="2"/>
        <scheme val="minor"/>
      </rPr>
      <t>Rivista Italiana di Paleontologia e Stratigrafia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101</t>
    </r>
    <r>
      <rPr>
        <sz val="12"/>
        <color theme="1"/>
        <rFont val="Calibri"/>
        <family val="2"/>
        <scheme val="minor"/>
      </rPr>
      <t>, 37–48.</t>
    </r>
  </si>
  <si>
    <r>
      <t xml:space="preserve">Reynoso, V.H. (2000) An unusual aquatic sphenodontian (Reptilia: Diapsida) from the Tlayua Formation (Albian), central Mexico.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74</t>
    </r>
    <r>
      <rPr>
        <sz val="12"/>
        <color theme="1"/>
        <rFont val="Calibri"/>
        <family val="2"/>
        <scheme val="minor"/>
      </rPr>
      <t>, 17.</t>
    </r>
  </si>
  <si>
    <r>
      <t xml:space="preserve">Rieppel, O. (1989) </t>
    </r>
    <r>
      <rPr>
        <i/>
        <sz val="12"/>
        <color theme="1"/>
        <rFont val="Calibri"/>
        <family val="2"/>
        <scheme val="minor"/>
      </rPr>
      <t>Helveticosaurus zollingeri</t>
    </r>
    <r>
      <rPr>
        <sz val="12"/>
        <color theme="1"/>
        <rFont val="Calibri"/>
        <family val="2"/>
        <scheme val="minor"/>
      </rPr>
      <t xml:space="preserve"> Peyer (Reptilia, Diapsida) Dkeletal paedomorphosis, functional anatomy and systematic affinities. </t>
    </r>
    <r>
      <rPr>
        <i/>
        <sz val="12"/>
        <color theme="1"/>
        <rFont val="Calibri"/>
        <family val="2"/>
        <scheme val="minor"/>
      </rPr>
      <t>Paleontographica Abteilung 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208</t>
    </r>
    <r>
      <rPr>
        <sz val="12"/>
        <color theme="1"/>
        <rFont val="Calibri"/>
        <family val="2"/>
        <scheme val="minor"/>
      </rPr>
      <t>, 123–152.</t>
    </r>
  </si>
  <si>
    <r>
      <t xml:space="preserve">Rieppel, O. (1998) The Status of the Sauropterygian reptile genera </t>
    </r>
    <r>
      <rPr>
        <i/>
        <sz val="12"/>
        <color theme="1"/>
        <rFont val="Calibri"/>
        <family val="2"/>
        <scheme val="minor"/>
      </rPr>
      <t>Ceresiosaurus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Lariosaurus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Silvestrosaurus</t>
    </r>
    <r>
      <rPr>
        <sz val="12"/>
        <color theme="1"/>
        <rFont val="Calibri"/>
        <family val="2"/>
        <scheme val="minor"/>
      </rPr>
      <t xml:space="preserve"> from the Middle Triassic of Europe. </t>
    </r>
    <r>
      <rPr>
        <i/>
        <sz val="12"/>
        <color theme="1"/>
        <rFont val="Calibri"/>
        <family val="2"/>
        <scheme val="minor"/>
      </rPr>
      <t>Fieldiana Geology New Series</t>
    </r>
    <r>
      <rPr>
        <sz val="12"/>
        <color theme="1"/>
        <rFont val="Calibri"/>
        <family val="2"/>
        <scheme val="minor"/>
      </rPr>
      <t>.</t>
    </r>
  </si>
  <si>
    <r>
      <t xml:space="preserve">Rieppel, O. (2000) </t>
    </r>
    <r>
      <rPr>
        <i/>
        <sz val="12"/>
        <color theme="1"/>
        <rFont val="Calibri"/>
        <family val="2"/>
        <scheme val="minor"/>
      </rPr>
      <t>Paraplacodus</t>
    </r>
    <r>
      <rPr>
        <sz val="12"/>
        <color theme="1"/>
        <rFont val="Calibri"/>
        <family val="2"/>
        <scheme val="minor"/>
      </rPr>
      <t xml:space="preserve"> and the phylogeny of the Placodontia (Reptilia: Sauropterygia). </t>
    </r>
    <r>
      <rPr>
        <i/>
        <sz val="12"/>
        <color theme="1"/>
        <rFont val="Calibri"/>
        <family val="2"/>
        <scheme val="minor"/>
      </rPr>
      <t>Zoological Journal of the Linnean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, 635–659.</t>
    </r>
  </si>
  <si>
    <r>
      <t xml:space="preserve">Rieppel, O. &amp; Wild, R. (1996) A revision of the genus </t>
    </r>
    <r>
      <rPr>
        <i/>
        <sz val="12"/>
        <color theme="1"/>
        <rFont val="Calibri"/>
        <family val="2"/>
        <scheme val="minor"/>
      </rPr>
      <t>Nothosaurus</t>
    </r>
    <r>
      <rPr>
        <sz val="12"/>
        <color theme="1"/>
        <rFont val="Calibri"/>
        <family val="2"/>
        <scheme val="minor"/>
      </rPr>
      <t xml:space="preserve"> (Reptilia: Sauropterygia) from the Germanic Triassic, with comments on the status of Conchiosaurus clavatus. </t>
    </r>
    <r>
      <rPr>
        <i/>
        <sz val="12"/>
        <color theme="1"/>
        <rFont val="Calibri"/>
        <family val="2"/>
        <scheme val="minor"/>
      </rPr>
      <t>Fieldiana Geology New Series</t>
    </r>
    <r>
      <rPr>
        <sz val="12"/>
        <color theme="1"/>
        <rFont val="Calibri"/>
        <family val="2"/>
        <scheme val="minor"/>
      </rPr>
      <t>, 1–82.</t>
    </r>
  </si>
  <si>
    <r>
      <t xml:space="preserve">Rieppel, O., Jinling, L. &amp; Jun, L. (2003) </t>
    </r>
    <r>
      <rPr>
        <i/>
        <sz val="12"/>
        <color theme="1"/>
        <rFont val="Calibri"/>
        <family val="2"/>
        <scheme val="minor"/>
      </rPr>
      <t>Lariosaurus xingyiensis</t>
    </r>
    <r>
      <rPr>
        <sz val="12"/>
        <color theme="1"/>
        <rFont val="Calibri"/>
        <family val="2"/>
        <scheme val="minor"/>
      </rPr>
      <t xml:space="preserve"> (Reptilia: Sauropterygia) from the Triassic of China. </t>
    </r>
    <r>
      <rPr>
        <i/>
        <sz val="12"/>
        <color theme="1"/>
        <rFont val="Calibri"/>
        <family val="2"/>
        <scheme val="minor"/>
      </rPr>
      <t>Canadian Journal of Earth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, 621–634.</t>
    </r>
  </si>
  <si>
    <r>
      <t xml:space="preserve">Rieppel, O., Li, C. &amp; Fraser, N.C. (2008) The skeletal anatomy of the triassic protorosaur </t>
    </r>
    <r>
      <rPr>
        <i/>
        <sz val="12"/>
        <color theme="1"/>
        <rFont val="Calibri"/>
        <family val="2"/>
        <scheme val="minor"/>
      </rPr>
      <t>Dinocephalosaurus orientalis</t>
    </r>
    <r>
      <rPr>
        <sz val="12"/>
        <color theme="1"/>
        <rFont val="Calibri"/>
        <family val="2"/>
        <scheme val="minor"/>
      </rPr>
      <t xml:space="preserve"> Li, from the Middle Triassic of Guizhou Province, southern China.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95–110.</t>
    </r>
  </si>
  <si>
    <r>
      <t xml:space="preserve">Rütimeyer, L. (1873) Die fossilen Schildkröten von Solothurn und der übrigen Juraformation. </t>
    </r>
    <r>
      <rPr>
        <i/>
        <sz val="12"/>
        <color theme="1"/>
        <rFont val="Calibri"/>
        <family val="2"/>
        <scheme val="minor"/>
      </rPr>
      <t>Abdruck aus den Neuen Denkschriften des Schewiz natursforchenden Gesellschaft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, 1–185.</t>
    </r>
  </si>
  <si>
    <r>
      <t xml:space="preserve">Sachs, S. (2005) Redescription of </t>
    </r>
    <r>
      <rPr>
        <i/>
        <sz val="12"/>
        <color theme="1"/>
        <rFont val="Calibri"/>
        <family val="2"/>
        <scheme val="minor"/>
      </rPr>
      <t>Elasmosaurus platyurus</t>
    </r>
    <r>
      <rPr>
        <sz val="12"/>
        <color theme="1"/>
        <rFont val="Calibri"/>
        <family val="2"/>
        <scheme val="minor"/>
      </rPr>
      <t xml:space="preserve"> Cope 1868 (Plesiosauria: Elasmosauridae) from the Upper Cretaceous (Lower Campanian) of Kansas, U.S.A. </t>
    </r>
    <r>
      <rPr>
        <i/>
        <sz val="12"/>
        <color theme="1"/>
        <rFont val="Calibri"/>
        <family val="2"/>
        <scheme val="minor"/>
      </rPr>
      <t>Paludicola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, 16.</t>
    </r>
  </si>
  <si>
    <r>
      <t xml:space="preserve">Sachs, S. &amp; Kear, B.P. (2017) Redescription of the elasmosaurid plesiosaurian </t>
    </r>
    <r>
      <rPr>
        <i/>
        <sz val="12"/>
        <color theme="1"/>
        <rFont val="Calibri"/>
        <family val="2"/>
        <scheme val="minor"/>
      </rPr>
      <t>Libonectes atlasense</t>
    </r>
    <r>
      <rPr>
        <sz val="12"/>
        <color theme="1"/>
        <rFont val="Calibri"/>
        <family val="2"/>
        <scheme val="minor"/>
      </rPr>
      <t xml:space="preserve"> from the Upper Cretaceous of Morocco. </t>
    </r>
    <r>
      <rPr>
        <i/>
        <sz val="12"/>
        <color theme="1"/>
        <rFont val="Calibri"/>
        <family val="2"/>
        <scheme val="minor"/>
      </rPr>
      <t>Cretaceous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74</t>
    </r>
    <r>
      <rPr>
        <sz val="12"/>
        <color theme="1"/>
        <rFont val="Calibri"/>
        <family val="2"/>
        <scheme val="minor"/>
      </rPr>
      <t>, 205–222.</t>
    </r>
  </si>
  <si>
    <r>
      <t xml:space="preserve">Sachs, S., Hornung, J.J. &amp; Kear, B.P. (2016) Reappraisal of Europe’s most complete Early Cretaceous plesiosaurian: Brancasaurus brancai Wegner, 1914 from the “Wealden facies” of Germany. </t>
    </r>
    <r>
      <rPr>
        <i/>
        <sz val="12"/>
        <color theme="1"/>
        <rFont val="Calibri"/>
        <family val="2"/>
        <scheme val="minor"/>
      </rPr>
      <t>PeerJ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e2813.</t>
    </r>
  </si>
  <si>
    <r>
      <t xml:space="preserve">Sachs, S., Young, M., Abel, P. &amp; Mallison, H. (2019) A new species of the metriorhynchid crocodylomorph Cricosaurus from the Upper Jurassic of southern Germany. </t>
    </r>
    <r>
      <rPr>
        <i/>
        <sz val="12"/>
        <color theme="1"/>
        <rFont val="Calibri"/>
        <family val="2"/>
        <scheme val="minor"/>
      </rPr>
      <t>Acta Palaeontologica Polonica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.</t>
    </r>
  </si>
  <si>
    <r>
      <t xml:space="preserve">Sander, P.M. (1989) The Pachypleurosaurids (Reptilia: Nothosauria) from the Middle Triassic of Monte San Giorgio (Switzerland) with the description of a new species. </t>
    </r>
    <r>
      <rPr>
        <i/>
        <sz val="12"/>
        <color theme="1"/>
        <rFont val="Calibri"/>
        <family val="2"/>
        <scheme val="minor"/>
      </rPr>
      <t>Philosophical Transactions of the Royal Society London B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325</t>
    </r>
    <r>
      <rPr>
        <sz val="12"/>
        <color theme="1"/>
        <rFont val="Calibri"/>
        <family val="2"/>
        <scheme val="minor"/>
      </rPr>
      <t>, 561–666.</t>
    </r>
  </si>
  <si>
    <r>
      <t xml:space="preserve">Sato, T., Cheng, Y.-N., Wu, X.-C. &amp; Shan, H.-Y. (2014) </t>
    </r>
    <r>
      <rPr>
        <i/>
        <sz val="12"/>
        <color theme="1"/>
        <rFont val="Calibri"/>
        <family val="2"/>
        <scheme val="minor"/>
      </rPr>
      <t>Diandongosaurus acutidentatus</t>
    </r>
    <r>
      <rPr>
        <sz val="12"/>
        <color theme="1"/>
        <rFont val="Calibri"/>
        <family val="2"/>
        <scheme val="minor"/>
      </rPr>
      <t xml:space="preserve"> Shang, Wu &amp;amp; Li, 2011 (Diapsida: Sauropterygia) and the relationships of Chinese eosauropterygians. </t>
    </r>
    <r>
      <rPr>
        <i/>
        <sz val="12"/>
        <color theme="1"/>
        <rFont val="Calibri"/>
        <family val="2"/>
        <scheme val="minor"/>
      </rPr>
      <t>Geological Magazine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151</t>
    </r>
    <r>
      <rPr>
        <sz val="12"/>
        <color theme="1"/>
        <rFont val="Calibri"/>
        <family val="2"/>
        <scheme val="minor"/>
      </rPr>
      <t>, 121–133.</t>
    </r>
  </si>
  <si>
    <r>
      <t xml:space="preserve">Sato, T., Konishi, T., Hirayama, R. &amp; Caldwell, M.W. (2012) A review of the Upper Cretaceous marine reptiles from Japan. </t>
    </r>
    <r>
      <rPr>
        <i/>
        <sz val="12"/>
        <color theme="1"/>
        <rFont val="Calibri"/>
        <family val="2"/>
        <scheme val="minor"/>
      </rPr>
      <t>Cretaceous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37</t>
    </r>
    <r>
      <rPr>
        <sz val="12"/>
        <color theme="1"/>
        <rFont val="Calibri"/>
        <family val="2"/>
        <scheme val="minor"/>
      </rPr>
      <t>, 319–340.</t>
    </r>
  </si>
  <si>
    <r>
      <t xml:space="preserve">Sato, T., Zhao, L.-J., Wu, X.-C. &amp; Li, C. (2013) Osteology of </t>
    </r>
    <r>
      <rPr>
        <i/>
        <sz val="12"/>
        <color theme="1"/>
        <rFont val="Calibri"/>
        <family val="2"/>
        <scheme val="minor"/>
      </rPr>
      <t>Yunguisaurus</t>
    </r>
    <r>
      <rPr>
        <sz val="12"/>
        <color theme="1"/>
        <rFont val="Calibri"/>
        <family val="2"/>
        <scheme val="minor"/>
      </rPr>
      <t xml:space="preserve"> Cheng et al., 2006 (Reptilia; Sauropterygia), a Triassic Pistosauroid from China. </t>
    </r>
    <r>
      <rPr>
        <i/>
        <sz val="12"/>
        <color theme="1"/>
        <rFont val="Calibri"/>
        <family val="2"/>
        <scheme val="minor"/>
      </rPr>
      <t>Paleontological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, 1–22.</t>
    </r>
  </si>
  <si>
    <r>
      <t xml:space="preserve">Schumacher, B.A. &amp; Martin, J.E. (2015) </t>
    </r>
    <r>
      <rPr>
        <i/>
        <sz val="12"/>
        <color theme="1"/>
        <rFont val="Calibri"/>
        <family val="2"/>
        <scheme val="minor"/>
      </rPr>
      <t>Polycotylus latipinnis</t>
    </r>
    <r>
      <rPr>
        <sz val="12"/>
        <color theme="1"/>
        <rFont val="Calibri"/>
        <family val="2"/>
        <scheme val="minor"/>
      </rPr>
      <t xml:space="preserve"> Cope (Plesiosauria, Polycotylidae), a nearly complete skeleton from the Niobrara Formation (early Campanian) of southwestern South Dakota.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, e1031341.</t>
    </r>
  </si>
  <si>
    <r>
      <t xml:space="preserve">Shang, Q.-H. &amp; Li, C. (2009) On the occurrence of the ichthyosaur </t>
    </r>
    <r>
      <rPr>
        <i/>
        <sz val="12"/>
        <color theme="1"/>
        <rFont val="Calibri"/>
        <family val="2"/>
        <scheme val="minor"/>
      </rPr>
      <t>Shastasaurus</t>
    </r>
    <r>
      <rPr>
        <sz val="12"/>
        <color theme="1"/>
        <rFont val="Calibri"/>
        <family val="2"/>
        <scheme val="minor"/>
      </rPr>
      <t xml:space="preserve"> in the Guanling biota.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47</t>
    </r>
    <r>
      <rPr>
        <sz val="12"/>
        <color theme="1"/>
        <rFont val="Calibri"/>
        <family val="2"/>
        <scheme val="minor"/>
      </rPr>
      <t>, 178–183.</t>
    </r>
  </si>
  <si>
    <r>
      <t xml:space="preserve">Shang, Q.-H. &amp; Li, C. (2015) A new small-sized eosauropterygian (Diapsida: Sauropterygia) from the Middle Triassic of Luoping, Yunnan, southwestern China.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53</t>
    </r>
    <r>
      <rPr>
        <sz val="12"/>
        <color theme="1"/>
        <rFont val="Calibri"/>
        <family val="2"/>
        <scheme val="minor"/>
      </rPr>
      <t>, 265–280.</t>
    </r>
  </si>
  <si>
    <r>
      <t xml:space="preserve">Shang, Q.-H., Wu, X.-C. &amp; Li, C. (2011) A new eosauropterygian from Middle Triassic of eastern Yunnan Province, southwestern China.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49</t>
    </r>
    <r>
      <rPr>
        <sz val="12"/>
        <color theme="1"/>
        <rFont val="Calibri"/>
        <family val="2"/>
        <scheme val="minor"/>
      </rPr>
      <t>, 155–171.</t>
    </r>
  </si>
  <si>
    <r>
      <t xml:space="preserve">Shao, S., Li, L., Yang, Y. &amp; Zhou, C.-F. (2018) Hyperphalangy in a new sinemydid turtle from the Early Cretaceous Jehol Biota. </t>
    </r>
    <r>
      <rPr>
        <i/>
        <sz val="12"/>
        <color theme="1"/>
        <rFont val="Calibri"/>
        <family val="2"/>
        <scheme val="minor"/>
      </rPr>
      <t>PeerJ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, e5371. PeerJ Inc.</t>
    </r>
  </si>
  <si>
    <r>
      <t xml:space="preserve">Shikama, T. &amp; Kamei, T. (1978) Early Triassic Ichthyosaurus </t>
    </r>
    <r>
      <rPr>
        <i/>
        <sz val="12"/>
        <color theme="1"/>
        <rFont val="Calibri"/>
        <family val="2"/>
        <scheme val="minor"/>
      </rPr>
      <t>Utatsusaurus hataii</t>
    </r>
    <r>
      <rPr>
        <sz val="12"/>
        <color theme="1"/>
        <rFont val="Calibri"/>
        <family val="2"/>
        <scheme val="minor"/>
      </rPr>
      <t xml:space="preserve"> Gen. et sp. nov. from the Kitakami Massif, Northeast Japan. </t>
    </r>
    <r>
      <rPr>
        <i/>
        <sz val="12"/>
        <color theme="1"/>
        <rFont val="Calibri"/>
        <family val="2"/>
        <scheme val="minor"/>
      </rPr>
      <t>Tohoku University Scientific Report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48</t>
    </r>
    <r>
      <rPr>
        <sz val="12"/>
        <color theme="1"/>
        <rFont val="Calibri"/>
        <family val="2"/>
        <scheme val="minor"/>
      </rPr>
      <t>, 77–97.</t>
    </r>
  </si>
  <si>
    <r>
      <t xml:space="preserve">Smith, Adam.S. &amp; Vincent, P. (2010) A new genus of pliosaur (Reptilia: Sauropterygia) from the Lower Jurassic of Holzmaden, Germany.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53</t>
    </r>
    <r>
      <rPr>
        <sz val="12"/>
        <color theme="1"/>
        <rFont val="Calibri"/>
        <family val="2"/>
        <scheme val="minor"/>
      </rPr>
      <t>, 1049–1063.</t>
    </r>
  </si>
  <si>
    <r>
      <t xml:space="preserve">Soul, L.C. &amp; Benson, R.B.J. (2017) Developmental mechanisms of macroevolutionary change in the tetrapod axis: A case study of Sauropterygia.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71</t>
    </r>
    <r>
      <rPr>
        <sz val="12"/>
        <color theme="1"/>
        <rFont val="Calibri"/>
        <family val="2"/>
        <scheme val="minor"/>
      </rPr>
      <t>, 1164–1177.</t>
    </r>
  </si>
  <si>
    <r>
      <t xml:space="preserve">Storrs, G.W. (1991) Anatomy and relationships of </t>
    </r>
    <r>
      <rPr>
        <i/>
        <sz val="12"/>
        <color theme="1"/>
        <rFont val="Calibri"/>
        <family val="2"/>
        <scheme val="minor"/>
      </rPr>
      <t>Corosaurus alcovensis</t>
    </r>
    <r>
      <rPr>
        <sz val="12"/>
        <color theme="1"/>
        <rFont val="Calibri"/>
        <family val="2"/>
        <scheme val="minor"/>
      </rPr>
      <t xml:space="preserve"> (Diapsida: Sauropterygia) and the Triassic Alcova Limestone of Wyoming.</t>
    </r>
  </si>
  <si>
    <r>
      <t xml:space="preserve">Storrs, G.W. (1997) Morphological and taxonomic clarification of the genus Plesiosaurus. In </t>
    </r>
    <r>
      <rPr>
        <i/>
        <sz val="12"/>
        <color theme="1"/>
        <rFont val="Calibri"/>
        <family val="2"/>
        <scheme val="minor"/>
      </rPr>
      <t>Ancient Marine Reptiles</t>
    </r>
    <r>
      <rPr>
        <sz val="12"/>
        <color theme="1"/>
        <rFont val="Calibri"/>
        <family val="2"/>
        <scheme val="minor"/>
      </rPr>
      <t xml:space="preserve"> pp. 145–190. Academic Press, San Diego, California.</t>
    </r>
  </si>
  <si>
    <r>
      <t xml:space="preserve">Sues, H.-D. &amp; Carroll, R.L. (1985) The pachypleurosaurid </t>
    </r>
    <r>
      <rPr>
        <i/>
        <sz val="12"/>
        <color theme="1"/>
        <rFont val="Calibri"/>
        <family val="2"/>
        <scheme val="minor"/>
      </rPr>
      <t>Dactylosaurus schroederi</t>
    </r>
    <r>
      <rPr>
        <sz val="12"/>
        <color theme="1"/>
        <rFont val="Calibri"/>
        <family val="2"/>
        <scheme val="minor"/>
      </rPr>
      <t xml:space="preserve"> (Diapsida: Sauropterygia). </t>
    </r>
    <r>
      <rPr>
        <i/>
        <sz val="12"/>
        <color theme="1"/>
        <rFont val="Calibri"/>
        <family val="2"/>
        <scheme val="minor"/>
      </rPr>
      <t>Canadian Journal of Earth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, 1602–1608.</t>
    </r>
  </si>
  <si>
    <r>
      <t xml:space="preserve">Tarlo, L.B. (1960) A review of Upper Jurassic pliosaurs. </t>
    </r>
    <r>
      <rPr>
        <i/>
        <sz val="12"/>
        <color theme="1"/>
        <rFont val="Calibri"/>
        <family val="2"/>
        <scheme val="minor"/>
      </rPr>
      <t>Bulletin of the British Museum (Natural History)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145–189.</t>
    </r>
  </si>
  <si>
    <r>
      <t xml:space="preserve">Thurmond, J.T. (1968) A New Polycotylid Plesiosaur from the Lake Waco Formation (Cenomanian) of Texas.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, 1289–1296.</t>
    </r>
  </si>
  <si>
    <r>
      <t xml:space="preserve">Tintori, A. &amp; Renesto, S. (1990) A new </t>
    </r>
    <r>
      <rPr>
        <i/>
        <sz val="12"/>
        <color theme="1"/>
        <rFont val="Calibri"/>
        <family val="2"/>
        <scheme val="minor"/>
      </rPr>
      <t>Lariosaurus</t>
    </r>
    <r>
      <rPr>
        <sz val="12"/>
        <color theme="1"/>
        <rFont val="Calibri"/>
        <family val="2"/>
        <scheme val="minor"/>
      </rPr>
      <t xml:space="preserve"> fuom the Kalkschieferzone (Uppermost Ladinian) of Valcetesio (Varese, N. Italy). </t>
    </r>
    <r>
      <rPr>
        <i/>
        <sz val="12"/>
        <color theme="1"/>
        <rFont val="Calibri"/>
        <family val="2"/>
        <scheme val="minor"/>
      </rPr>
      <t>Bollettino della Società Paleontologica Italiana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, 309–319.</t>
    </r>
  </si>
  <si>
    <r>
      <t xml:space="preserve">Tong, H. &amp; Brinkman, D. (2013) A new species of </t>
    </r>
    <r>
      <rPr>
        <i/>
        <sz val="12"/>
        <color theme="1"/>
        <rFont val="Calibri"/>
        <family val="2"/>
        <scheme val="minor"/>
      </rPr>
      <t>Sinemys</t>
    </r>
    <r>
      <rPr>
        <sz val="12"/>
        <color theme="1"/>
        <rFont val="Calibri"/>
        <family val="2"/>
        <scheme val="minor"/>
      </rPr>
      <t xml:space="preserve"> (Testudines: Cryptodira: Sinemydidae) from the Early Cretaceous of Inner Mongolia, China. </t>
    </r>
    <r>
      <rPr>
        <i/>
        <sz val="12"/>
        <color theme="1"/>
        <rFont val="Calibri"/>
        <family val="2"/>
        <scheme val="minor"/>
      </rPr>
      <t>Palaeobiodiversity and Palaeoenvironments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93</t>
    </r>
    <r>
      <rPr>
        <sz val="12"/>
        <color theme="1"/>
        <rFont val="Calibri"/>
        <family val="2"/>
        <scheme val="minor"/>
      </rPr>
      <t>, 355–366.</t>
    </r>
  </si>
  <si>
    <r>
      <t xml:space="preserve">Tong, H., Hirayama, R. &amp; Makhoul, E. (undated) </t>
    </r>
    <r>
      <rPr>
        <i/>
        <sz val="12"/>
        <color theme="1"/>
        <rFont val="Calibri"/>
        <family val="2"/>
        <scheme val="minor"/>
      </rPr>
      <t>Rhinochelys</t>
    </r>
    <r>
      <rPr>
        <sz val="12"/>
        <color theme="1"/>
        <rFont val="Calibri"/>
        <family val="2"/>
        <scheme val="minor"/>
      </rPr>
      <t xml:space="preserve"> (Chelonioidea: Protostegidae) from the Late Cretaceous (Cenomanian) of Nammoura, Lebanon, 27.</t>
    </r>
  </si>
  <si>
    <r>
      <t xml:space="preserve">Tong, H., Ji, S.-A. &amp; Ji, Q. (2004) </t>
    </r>
    <r>
      <rPr>
        <i/>
        <sz val="12"/>
        <color theme="1"/>
        <rFont val="Calibri"/>
        <family val="2"/>
        <scheme val="minor"/>
      </rPr>
      <t>Ordosemys</t>
    </r>
    <r>
      <rPr>
        <sz val="12"/>
        <color theme="1"/>
        <rFont val="Calibri"/>
        <family val="2"/>
        <scheme val="minor"/>
      </rPr>
      <t xml:space="preserve"> (Testudines: Cryptodira) from the Yixian Formation of Liaoning Province, Northeastern China: New Specimens and Systematic Revision. </t>
    </r>
    <r>
      <rPr>
        <i/>
        <sz val="12"/>
        <color theme="1"/>
        <rFont val="Calibri"/>
        <family val="2"/>
        <scheme val="minor"/>
      </rPr>
      <t>American Museum Novitates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3438</t>
    </r>
    <r>
      <rPr>
        <sz val="12"/>
        <color theme="1"/>
        <rFont val="Calibri"/>
        <family val="2"/>
        <scheme val="minor"/>
      </rPr>
      <t>, 1–20.</t>
    </r>
  </si>
  <si>
    <r>
      <t xml:space="preserve">Vincent, P. (2011) Re-examination of Hauffiosaurus zanoni, a Pliosauroid from the Toarcian (Early Jurassic) of Germany.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31</t>
    </r>
    <r>
      <rPr>
        <sz val="12"/>
        <color theme="1"/>
        <rFont val="Calibri"/>
        <family val="2"/>
        <scheme val="minor"/>
      </rPr>
      <t>, 340–351.</t>
    </r>
  </si>
  <si>
    <r>
      <t xml:space="preserve">Vincent, P. &amp; Smith, A.S. (2009) A redescription of </t>
    </r>
    <r>
      <rPr>
        <i/>
        <sz val="12"/>
        <color theme="1"/>
        <rFont val="Calibri"/>
        <family val="2"/>
        <scheme val="minor"/>
      </rPr>
      <t>Plesiosaurus propinquus</t>
    </r>
    <r>
      <rPr>
        <sz val="12"/>
        <color theme="1"/>
        <rFont val="Calibri"/>
        <family val="2"/>
        <scheme val="minor"/>
      </rPr>
      <t xml:space="preserve"> Tate &amp; Blake, 1876 (Reptilia, Plesiosauria), from the Lower Jurassic (Toarcian) of Yorkshire, England. </t>
    </r>
    <r>
      <rPr>
        <i/>
        <sz val="12"/>
        <color theme="1"/>
        <rFont val="Calibri"/>
        <family val="2"/>
        <scheme val="minor"/>
      </rPr>
      <t>Proceedings of the Yorkshire Geological   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>, 133–142.</t>
    </r>
  </si>
  <si>
    <r>
      <t xml:space="preserve">Vincent, P. &amp; Storrs, G.W. (2019) </t>
    </r>
    <r>
      <rPr>
        <i/>
        <sz val="12"/>
        <color theme="1"/>
        <rFont val="Calibri"/>
        <family val="2"/>
        <scheme val="minor"/>
      </rPr>
      <t>Lindwurmia</t>
    </r>
    <r>
      <rPr>
        <sz val="12"/>
        <color theme="1"/>
        <rFont val="Calibri"/>
        <family val="2"/>
        <scheme val="minor"/>
      </rPr>
      <t xml:space="preserve">, a new genus of Plesiosauria (Reptilia: Sauropterygia) from the earliest Jurassic of Halberstadt, northwest Germany. </t>
    </r>
    <r>
      <rPr>
        <i/>
        <sz val="12"/>
        <color theme="1"/>
        <rFont val="Calibri"/>
        <family val="2"/>
        <scheme val="minor"/>
      </rPr>
      <t>The Science of Nature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106</t>
    </r>
    <r>
      <rPr>
        <sz val="12"/>
        <color theme="1"/>
        <rFont val="Calibri"/>
        <family val="2"/>
        <scheme val="minor"/>
      </rPr>
      <t>, 5.</t>
    </r>
  </si>
  <si>
    <r>
      <t xml:space="preserve">Von Huene, F. (1931) Neue studien über ichthyosaurier aus Holzmaden. </t>
    </r>
    <r>
      <rPr>
        <i/>
        <sz val="12"/>
        <color theme="1"/>
        <rFont val="Calibri"/>
        <family val="2"/>
        <scheme val="minor"/>
      </rPr>
      <t>Abhandlungen der Senckenbergischen Naturforschenden Gesellschaft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, 345–382.</t>
    </r>
  </si>
  <si>
    <r>
      <t xml:space="preserve">Wang, W., Li, C. &amp; Wu, X.-C. (2018) An adult specimen of </t>
    </r>
    <r>
      <rPr>
        <i/>
        <sz val="12"/>
        <color theme="1"/>
        <rFont val="Calibri"/>
        <family val="2"/>
        <scheme val="minor"/>
      </rPr>
      <t>Sinocyamodus xinpuensis</t>
    </r>
    <r>
      <rPr>
        <sz val="12"/>
        <color theme="1"/>
        <rFont val="Calibri"/>
        <family val="2"/>
        <scheme val="minor"/>
      </rPr>
      <t xml:space="preserve"> (Sauropterygia: Placodontia) from Guanling, Guizhou, China. </t>
    </r>
    <r>
      <rPr>
        <i/>
        <sz val="12"/>
        <color theme="1"/>
        <rFont val="Calibri"/>
        <family val="2"/>
        <scheme val="minor"/>
      </rPr>
      <t>Zoological Journal of the Linnean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185</t>
    </r>
    <r>
      <rPr>
        <sz val="12"/>
        <color theme="1"/>
        <rFont val="Calibri"/>
        <family val="2"/>
        <scheme val="minor"/>
      </rPr>
      <t>, 910–924.</t>
    </r>
  </si>
  <si>
    <r>
      <t xml:space="preserve">Wang, W., Li, C., Scheyer, T.M. &amp; Zhao, L. (2019) A new species of </t>
    </r>
    <r>
      <rPr>
        <i/>
        <sz val="12"/>
        <color theme="1"/>
        <rFont val="Calibri"/>
        <family val="2"/>
        <scheme val="minor"/>
      </rPr>
      <t>Cyamodus</t>
    </r>
    <r>
      <rPr>
        <sz val="12"/>
        <color theme="1"/>
        <rFont val="Calibri"/>
        <family val="2"/>
        <scheme val="minor"/>
      </rPr>
      <t xml:space="preserve"> (Placodontia, Sauropterygia) from the early Late Triassic of south-west China. </t>
    </r>
    <r>
      <rPr>
        <i/>
        <sz val="12"/>
        <color theme="1"/>
        <rFont val="Calibri"/>
        <family val="2"/>
        <scheme val="minor"/>
      </rPr>
      <t>Journal of Systematic 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, 1457–1476.</t>
    </r>
  </si>
  <si>
    <r>
      <t xml:space="preserve">Watson, D.M.S. (1909) A preliminary note on two new genera of Upper Liassic plesiosaurs. </t>
    </r>
    <r>
      <rPr>
        <i/>
        <sz val="12"/>
        <color theme="1"/>
        <rFont val="Calibri"/>
        <family val="2"/>
        <scheme val="minor"/>
      </rPr>
      <t>Memoirs and proceedings of the Manchester Literary &amp; Philosophical Society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54</t>
    </r>
    <r>
      <rPr>
        <sz val="12"/>
        <color theme="1"/>
        <rFont val="Calibri"/>
        <family val="2"/>
        <scheme val="minor"/>
      </rPr>
      <t>, 1–29.</t>
    </r>
  </si>
  <si>
    <r>
      <t xml:space="preserve">Welles, S.P. (1943) Elasmosaurid plesiosaurs with description of new material from California and Colorado. </t>
    </r>
    <r>
      <rPr>
        <i/>
        <sz val="12"/>
        <color theme="1"/>
        <rFont val="Calibri"/>
        <family val="2"/>
        <scheme val="minor"/>
      </rPr>
      <t>Memoirs of the University of California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, 125–254.</t>
    </r>
  </si>
  <si>
    <r>
      <t xml:space="preserve">Welles, S.P. (1952) A review of the North American Cretaceous elasmosaurs. </t>
    </r>
    <r>
      <rPr>
        <i/>
        <sz val="12"/>
        <color theme="1"/>
        <rFont val="Calibri"/>
        <family val="2"/>
        <scheme val="minor"/>
      </rPr>
      <t>University of California Publications in Geological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, 47–144.</t>
    </r>
  </si>
  <si>
    <r>
      <t xml:space="preserve">Welles, S.P. (1962) A new species of elasmosaur from the Aptian of Colombia and a review of the Cretaceous plesiosaurs.pdf. </t>
    </r>
    <r>
      <rPr>
        <i/>
        <sz val="12"/>
        <color theme="1"/>
        <rFont val="Calibri"/>
        <family val="2"/>
        <scheme val="minor"/>
      </rPr>
      <t>University of California Publications in Geological Sciences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, 1–96.</t>
    </r>
  </si>
  <si>
    <r>
      <t xml:space="preserve">Welles, S.P. &amp; Bump, J.D. (1949) </t>
    </r>
    <r>
      <rPr>
        <i/>
        <sz val="12"/>
        <color theme="1"/>
        <rFont val="Calibri"/>
        <family val="2"/>
        <scheme val="minor"/>
      </rPr>
      <t>Alzadasaurus pembertoni</t>
    </r>
    <r>
      <rPr>
        <sz val="12"/>
        <color theme="1"/>
        <rFont val="Calibri"/>
        <family val="2"/>
        <scheme val="minor"/>
      </rPr>
      <t xml:space="preserve"> , a New Elasmosaur from the Upper Cretaceous of South Dakota.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, 521–535.</t>
    </r>
  </si>
  <si>
    <r>
      <t xml:space="preserve">White, T.E. (1940) Holotype of </t>
    </r>
    <r>
      <rPr>
        <i/>
        <sz val="12"/>
        <color theme="1"/>
        <rFont val="Calibri"/>
        <family val="2"/>
        <scheme val="minor"/>
      </rPr>
      <t>Plesiosaurus longirostris</t>
    </r>
    <r>
      <rPr>
        <sz val="12"/>
        <color theme="1"/>
        <rFont val="Calibri"/>
        <family val="2"/>
        <scheme val="minor"/>
      </rPr>
      <t xml:space="preserve"> Blake and classification of the plesiosaurs. </t>
    </r>
    <r>
      <rPr>
        <i/>
        <sz val="12"/>
        <color theme="1"/>
        <rFont val="Calibri"/>
        <family val="2"/>
        <scheme val="minor"/>
      </rPr>
      <t>Journal of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, 451–467.</t>
    </r>
  </si>
  <si>
    <r>
      <t xml:space="preserve">Wieland, G.R. (1896) </t>
    </r>
    <r>
      <rPr>
        <i/>
        <sz val="12"/>
        <color theme="1"/>
        <rFont val="Calibri"/>
        <family val="2"/>
        <scheme val="minor"/>
      </rPr>
      <t>Archelon ischyros</t>
    </r>
    <r>
      <rPr>
        <sz val="12"/>
        <color theme="1"/>
        <rFont val="Calibri"/>
        <family val="2"/>
        <scheme val="minor"/>
      </rPr>
      <t xml:space="preserve">: a new gigantic cryptodire testudinate from the Fort Pierre Cretaceous of South Dakota. </t>
    </r>
    <r>
      <rPr>
        <i/>
        <sz val="12"/>
        <color theme="1"/>
        <rFont val="Calibri"/>
        <family val="2"/>
        <scheme val="minor"/>
      </rPr>
      <t>American Journal of Science. 4th series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399–412.</t>
    </r>
  </si>
  <si>
    <r>
      <t xml:space="preserve">Wieland, G.R. (1906) The osteology of protostega. </t>
    </r>
    <r>
      <rPr>
        <i/>
        <sz val="12"/>
        <color theme="1"/>
        <rFont val="Calibri"/>
        <family val="2"/>
        <scheme val="minor"/>
      </rPr>
      <t>Memoirs of the Carnegie Museum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279–304.</t>
    </r>
  </si>
  <si>
    <r>
      <t xml:space="preserve">Wild, R. (1973) Die Triasfauna der Tessiner Kalkalpen. XXIII. </t>
    </r>
    <r>
      <rPr>
        <i/>
        <sz val="12"/>
        <color theme="1"/>
        <rFont val="Calibri"/>
        <family val="2"/>
        <scheme val="minor"/>
      </rPr>
      <t>Tanystropheus longobardicus</t>
    </r>
    <r>
      <rPr>
        <sz val="12"/>
        <color theme="1"/>
        <rFont val="Calibri"/>
        <family val="2"/>
        <scheme val="minor"/>
      </rPr>
      <t xml:space="preserve"> (Bassani). </t>
    </r>
    <r>
      <rPr>
        <i/>
        <sz val="12"/>
        <color theme="1"/>
        <rFont val="Calibri"/>
        <family val="2"/>
        <scheme val="minor"/>
      </rPr>
      <t>Schweizerische Paläontologische Abhandlungen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, 1–182.</t>
    </r>
  </si>
  <si>
    <r>
      <t xml:space="preserve">Williston, S.W. (1898) Mosasaurs. </t>
    </r>
    <r>
      <rPr>
        <i/>
        <sz val="12"/>
        <color theme="1"/>
        <rFont val="Calibri"/>
        <family val="2"/>
        <scheme val="minor"/>
      </rPr>
      <t>The University Geological Survey of Kansas, Part V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81–347.</t>
    </r>
  </si>
  <si>
    <r>
      <t xml:space="preserve">Wu, X.-C., Cheng, Y.-N., Li, C., Zhao, L.-J. &amp; Sato, T. (2011) New information on </t>
    </r>
    <r>
      <rPr>
        <i/>
        <sz val="12"/>
        <color theme="1"/>
        <rFont val="Calibri"/>
        <family val="2"/>
        <scheme val="minor"/>
      </rPr>
      <t>Wumengosaurus delicatomandibularis</t>
    </r>
    <r>
      <rPr>
        <sz val="12"/>
        <color theme="1"/>
        <rFont val="Calibri"/>
        <family val="2"/>
        <scheme val="minor"/>
      </rPr>
      <t xml:space="preserve"> Jiang et al., 2008 (Diapsida: Sauropterygia), with a revision of the osteology and phylogeny of the taxon. </t>
    </r>
    <r>
      <rPr>
        <i/>
        <sz val="12"/>
        <color theme="1"/>
        <rFont val="Calibri"/>
        <family val="2"/>
        <scheme val="minor"/>
      </rPr>
      <t>Journal of Vertebrate Paleontology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31</t>
    </r>
    <r>
      <rPr>
        <sz val="12"/>
        <color theme="1"/>
        <rFont val="Calibri"/>
        <family val="2"/>
        <scheme val="minor"/>
      </rPr>
      <t>, 70–83.</t>
    </r>
  </si>
  <si>
    <r>
      <t xml:space="preserve">Xiaofeng, W., Bachmann, G.H., Hagdorn, H., Sander, P.M., Cuny, G., Xiaohong, C., Chuanshang, W., Lide, C., Long, C., Fansong, M. &amp; Guanghong, X. (2008) The Late Triassic black shales of the Guanling area, Guizhou province, South-West China: a unique marine reptile and pelagic crinoid fossil lagërstatte.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51</t>
    </r>
    <r>
      <rPr>
        <sz val="12"/>
        <color theme="1"/>
        <rFont val="Calibri"/>
        <family val="2"/>
        <scheme val="minor"/>
      </rPr>
      <t>, 27–61.</t>
    </r>
  </si>
  <si>
    <r>
      <t xml:space="preserve">Xue, Y., Jiang, D., Motani, R., Rieppel, O. &amp; Sun, Y. (2015) New information on sexual dimorphism and allometric growth in </t>
    </r>
    <r>
      <rPr>
        <i/>
        <sz val="12"/>
        <color theme="1"/>
        <rFont val="Calibri"/>
        <family val="2"/>
        <scheme val="minor"/>
      </rPr>
      <t>Keichousaurus hui</t>
    </r>
    <r>
      <rPr>
        <sz val="12"/>
        <color theme="1"/>
        <rFont val="Calibri"/>
        <family val="2"/>
        <scheme val="minor"/>
      </rPr>
      <t xml:space="preserve">, a pachypleurosaur from the Middle Triassic of Guizhou, South China. </t>
    </r>
    <r>
      <rPr>
        <i/>
        <sz val="12"/>
        <color theme="1"/>
        <rFont val="Calibri"/>
        <family val="2"/>
        <scheme val="minor"/>
      </rPr>
      <t>Acta Palaeontologica Polonica</t>
    </r>
    <r>
      <rPr>
        <sz val="12"/>
        <color theme="1"/>
        <rFont val="Calibri"/>
        <family val="2"/>
        <scheme val="minor"/>
      </rPr>
      <t>.</t>
    </r>
  </si>
  <si>
    <r>
      <t xml:space="preserve">Yin, G.-Z., Zhou, X.-G., Cao, Z.-T., Yu, Y.-Y. &amp; Luo, Y. (2000) A preliminary study on the Early Late Triassic marine reptiles from Guanling, Guizhou, China. </t>
    </r>
    <r>
      <rPr>
        <i/>
        <sz val="12"/>
        <color theme="1"/>
        <rFont val="Calibri"/>
        <family val="2"/>
        <scheme val="minor"/>
      </rPr>
      <t>Geology, Geochemistry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, 1–23.</t>
    </r>
  </si>
  <si>
    <r>
      <t xml:space="preserve">Zhao, L.-J., Li, C., Liu, J. &amp; He, T. (2008) A new armored placodont from the middle Triassic of Yunnan province, Southwestern China.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, 171–177.</t>
    </r>
  </si>
  <si>
    <r>
      <t xml:space="preserve">Zhao, L.-J., Sato, T., Liu, J., Li, C. &amp; Wu, Xiao-Chun (2010) A new skeleton of </t>
    </r>
    <r>
      <rPr>
        <i/>
        <sz val="12"/>
        <color theme="1"/>
        <rFont val="Calibri"/>
        <family val="2"/>
        <scheme val="minor"/>
      </rPr>
      <t>Miodentosaurus brevis</t>
    </r>
    <r>
      <rPr>
        <sz val="12"/>
        <color theme="1"/>
        <rFont val="Calibri"/>
        <family val="2"/>
        <scheme val="minor"/>
      </rPr>
      <t xml:space="preserve"> (Diapsida: Thalattosauria) with a further study of the taxon. </t>
    </r>
    <r>
      <rPr>
        <i/>
        <sz val="12"/>
        <color theme="1"/>
        <rFont val="Calibri"/>
        <family val="2"/>
        <scheme val="minor"/>
      </rPr>
      <t>Vertebrata PalAsiatica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48</t>
    </r>
    <r>
      <rPr>
        <sz val="12"/>
        <color theme="1"/>
        <rFont val="Calibri"/>
        <family val="2"/>
        <scheme val="minor"/>
      </rPr>
      <t>, 1–10.</t>
    </r>
  </si>
  <si>
    <r>
      <t xml:space="preserve">Zhou et al., 2010a: Zhou, C.-F. (2010) A second specimen of </t>
    </r>
    <r>
      <rPr>
        <i/>
        <sz val="12"/>
        <color theme="1"/>
        <rFont val="Calibri"/>
        <family val="2"/>
        <scheme val="minor"/>
      </rPr>
      <t>Manchurochelys manchoukuoensis</t>
    </r>
    <r>
      <rPr>
        <sz val="12"/>
        <color theme="1"/>
        <rFont val="Calibri"/>
        <family val="2"/>
        <scheme val="minor"/>
      </rPr>
      <t xml:space="preserve"> Endo &amp;amp; Shikama, 1942 (Testudines: Eucryptodira) from the Early Cretaceous Yixian Formation of western Liaoning, China. </t>
    </r>
    <r>
      <rPr>
        <i/>
        <sz val="12"/>
        <color theme="1"/>
        <rFont val="Calibri"/>
        <family val="2"/>
        <scheme val="minor"/>
      </rPr>
      <t>Zootaxa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2534</t>
    </r>
    <r>
      <rPr>
        <sz val="12"/>
        <color theme="1"/>
        <rFont val="Calibri"/>
        <family val="2"/>
        <scheme val="minor"/>
      </rPr>
      <t>, 57.</t>
    </r>
  </si>
  <si>
    <r>
      <t xml:space="preserve">Zhou et al., 2010b: Zhou, C.-F. (2010) A new eucryptodiran turtle from the Early Cretaceous Jiufotang Formation of western Liaoning, China. </t>
    </r>
    <r>
      <rPr>
        <i/>
        <sz val="12"/>
        <color theme="1"/>
        <rFont val="Calibri"/>
        <family val="2"/>
        <scheme val="minor"/>
      </rPr>
      <t>Zootaxa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2676</t>
    </r>
    <r>
      <rPr>
        <sz val="12"/>
        <color theme="1"/>
        <rFont val="Calibri"/>
        <family val="2"/>
        <scheme val="minor"/>
      </rPr>
      <t>, 45.</t>
    </r>
  </si>
  <si>
    <r>
      <t xml:space="preserve">Bartholomew, G.A., Bennett, A.F. &amp; Dawson, W.R. (1976) Swimming, diving and lactate production of the marine iguana, </t>
    </r>
    <r>
      <rPr>
        <i/>
        <sz val="12"/>
        <color theme="1"/>
        <rFont val="Calibri"/>
        <family val="2"/>
        <scheme val="minor"/>
      </rPr>
      <t>Amblyrhynchus cristatus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Copeia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1976</t>
    </r>
    <r>
      <rPr>
        <sz val="12"/>
        <color theme="1"/>
        <rFont val="Calibri"/>
        <family val="2"/>
        <scheme val="minor"/>
      </rPr>
      <t>, 709.</t>
    </r>
  </si>
  <si>
    <r>
      <t>Ciliberti, A., Berny, P., Delignette-Muller, M.-L. &amp; de Buffrénil, V. (2011) The Nile monitor (</t>
    </r>
    <r>
      <rPr>
        <i/>
        <sz val="12"/>
        <color theme="1"/>
        <rFont val="Calibri"/>
        <family val="2"/>
        <scheme val="minor"/>
      </rPr>
      <t>Varanus niloticus</t>
    </r>
    <r>
      <rPr>
        <sz val="12"/>
        <color theme="1"/>
        <rFont val="Calibri"/>
        <family val="2"/>
        <scheme val="minor"/>
      </rPr>
      <t xml:space="preserve">; Squamata: Varanidae) as a sentinel species for lead and cadmium contamination in sub-Saharan wetlands. </t>
    </r>
    <r>
      <rPr>
        <i/>
        <sz val="12"/>
        <color theme="1"/>
        <rFont val="Calibri"/>
        <family val="2"/>
        <scheme val="minor"/>
      </rPr>
      <t>Science of The Total Environment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409</t>
    </r>
    <r>
      <rPr>
        <sz val="12"/>
        <color theme="1"/>
        <rFont val="Calibri"/>
        <family val="2"/>
        <scheme val="minor"/>
      </rPr>
      <t>, 4735–4745.</t>
    </r>
  </si>
  <si>
    <r>
      <t xml:space="preserve">Davenport, J., Munks, S.A. &amp; Oxford, P.J. (1984) A comparison of the swimming of marine and freshwater turtles. </t>
    </r>
    <r>
      <rPr>
        <i/>
        <sz val="12"/>
        <color theme="1"/>
        <rFont val="Calibri"/>
        <family val="2"/>
        <scheme val="minor"/>
      </rPr>
      <t>Proceedings of the Royal Society London B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220</t>
    </r>
    <r>
      <rPr>
        <sz val="12"/>
        <color theme="1"/>
        <rFont val="Calibri"/>
        <family val="2"/>
        <scheme val="minor"/>
      </rPr>
      <t>, 447–475.</t>
    </r>
  </si>
  <si>
    <r>
      <t xml:space="preserve">Fish, F.E. (1984) Kinematics of undulatory swimming in the American alligator. </t>
    </r>
    <r>
      <rPr>
        <i/>
        <sz val="12"/>
        <color theme="1"/>
        <rFont val="Calibri"/>
        <family val="2"/>
        <scheme val="minor"/>
      </rPr>
      <t>Copeia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1984</t>
    </r>
    <r>
      <rPr>
        <sz val="12"/>
        <color theme="1"/>
        <rFont val="Calibri"/>
        <family val="2"/>
        <scheme val="minor"/>
      </rPr>
      <t>, 839–843.</t>
    </r>
  </si>
  <si>
    <r>
      <t xml:space="preserve">Fish, F.E. (2000) Biomechanics and energetics in aquatic and semiaquatic mammals: platypus to whale. </t>
    </r>
    <r>
      <rPr>
        <i/>
        <sz val="12"/>
        <color theme="1"/>
        <rFont val="Calibri"/>
        <family val="2"/>
        <scheme val="minor"/>
      </rPr>
      <t>Physiological and Biochemical Zoology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73</t>
    </r>
    <r>
      <rPr>
        <sz val="12"/>
        <color theme="1"/>
        <rFont val="Calibri"/>
        <family val="2"/>
        <scheme val="minor"/>
      </rPr>
      <t>, 683–698.</t>
    </r>
  </si>
  <si>
    <r>
      <t xml:space="preserve">Gingerich, P.D. (2003) Land-to-sea transition in early whales: evolution of Eocene Archaeoceti (Cetacea) in relation to skeletal proportions and locomotion of living semiaquatic mammals. </t>
    </r>
    <r>
      <rPr>
        <i/>
        <sz val="12"/>
        <color theme="1"/>
        <rFont val="Calibri"/>
        <family val="2"/>
        <scheme val="minor"/>
      </rPr>
      <t>Paleobiology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, 429–454.</t>
    </r>
  </si>
  <si>
    <r>
      <t>Kojeszewski, T. &amp; Fish, F.E. (2007) Swimming kinematics of the Florida manatee (</t>
    </r>
    <r>
      <rPr>
        <i/>
        <sz val="12"/>
        <color theme="1"/>
        <rFont val="Calibri"/>
        <family val="2"/>
        <scheme val="minor"/>
      </rPr>
      <t>Trichechus manatus latirostris</t>
    </r>
    <r>
      <rPr>
        <sz val="12"/>
        <color theme="1"/>
        <rFont val="Calibri"/>
        <family val="2"/>
        <scheme val="minor"/>
      </rPr>
      <t xml:space="preserve">): hydrodynamic analysis of an undulatory mammalian swimmer. </t>
    </r>
    <r>
      <rPr>
        <i/>
        <sz val="12"/>
        <color theme="1"/>
        <rFont val="Calibri"/>
        <family val="2"/>
        <scheme val="minor"/>
      </rPr>
      <t>Journal of Experimental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210</t>
    </r>
    <r>
      <rPr>
        <sz val="12"/>
        <color theme="1"/>
        <rFont val="Calibri"/>
        <family val="2"/>
        <scheme val="minor"/>
      </rPr>
      <t>, 2411–2418.</t>
    </r>
  </si>
  <si>
    <r>
      <t xml:space="preserve">Kovacs, C.E. &amp; Meyers, R.A. (2000) Anatomy and histochemistry of flight muscles in a wing-propelled diving bird, the Atlantic Puffin, </t>
    </r>
    <r>
      <rPr>
        <i/>
        <sz val="12"/>
        <color theme="1"/>
        <rFont val="Calibri"/>
        <family val="2"/>
        <scheme val="minor"/>
      </rPr>
      <t>Fratercula arctica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Journal of Morphology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244</t>
    </r>
    <r>
      <rPr>
        <sz val="12"/>
        <color theme="1"/>
        <rFont val="Calibri"/>
        <family val="2"/>
        <scheme val="minor"/>
      </rPr>
      <t>, 109–125.</t>
    </r>
  </si>
  <si>
    <r>
      <t xml:space="preserve">Omura, A., Ejima, K.-I., Honda, K., Anzai, W., Taguchi, Y., Koyabu, D. &amp; Endo, H. (2015) Locomotion pattern and trunk musculoskeletal architecture among Urodela. </t>
    </r>
    <r>
      <rPr>
        <i/>
        <sz val="12"/>
        <color theme="1"/>
        <rFont val="Calibri"/>
        <family val="2"/>
        <scheme val="minor"/>
      </rPr>
      <t>Acta Zoologica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96</t>
    </r>
    <r>
      <rPr>
        <sz val="12"/>
        <color theme="1"/>
        <rFont val="Calibri"/>
        <family val="2"/>
        <scheme val="minor"/>
      </rPr>
      <t>, 225–235.</t>
    </r>
  </si>
  <si>
    <r>
      <t>Pace, C.M., Blob, R.W. &amp; Westneat, M.W. (2001) Comparative kinematics of the forelimb during swimming in red-eared slider (</t>
    </r>
    <r>
      <rPr>
        <i/>
        <sz val="12"/>
        <color theme="1"/>
        <rFont val="Calibri"/>
        <family val="2"/>
        <scheme val="minor"/>
      </rPr>
      <t>Trachemys scripta</t>
    </r>
    <r>
      <rPr>
        <sz val="12"/>
        <color theme="1"/>
        <rFont val="Calibri"/>
        <family val="2"/>
        <scheme val="minor"/>
      </rPr>
      <t>) and spiny softshell (</t>
    </r>
    <r>
      <rPr>
        <i/>
        <sz val="12"/>
        <color theme="1"/>
        <rFont val="Calibri"/>
        <family val="2"/>
        <scheme val="minor"/>
      </rPr>
      <t>Apalone spinifera</t>
    </r>
    <r>
      <rPr>
        <sz val="12"/>
        <color theme="1"/>
        <rFont val="Calibri"/>
        <family val="2"/>
        <scheme val="minor"/>
      </rPr>
      <t xml:space="preserve">) turtles. </t>
    </r>
    <r>
      <rPr>
        <i/>
        <sz val="12"/>
        <color theme="1"/>
        <rFont val="Calibri"/>
        <family val="2"/>
        <scheme val="minor"/>
      </rPr>
      <t>Journal of Experimental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204</t>
    </r>
    <r>
      <rPr>
        <sz val="12"/>
        <color theme="1"/>
        <rFont val="Calibri"/>
        <family val="2"/>
        <scheme val="minor"/>
      </rPr>
      <t>, 3261–3271.</t>
    </r>
  </si>
  <si>
    <r>
      <t>Renous, S. &amp; Bels, V. (1993) Comparison between aquatic and terrestrial locomotions of the leatherback sea turle (</t>
    </r>
    <r>
      <rPr>
        <i/>
        <sz val="12"/>
        <color theme="1"/>
        <rFont val="Calibri"/>
        <family val="2"/>
        <scheme val="minor"/>
      </rPr>
      <t>Dermochelys coriacea</t>
    </r>
    <r>
      <rPr>
        <sz val="12"/>
        <color theme="1"/>
        <rFont val="Calibri"/>
        <family val="2"/>
        <scheme val="minor"/>
      </rPr>
      <t xml:space="preserve">). </t>
    </r>
    <r>
      <rPr>
        <i/>
        <sz val="12"/>
        <color theme="1"/>
        <rFont val="Calibri"/>
        <family val="2"/>
        <scheme val="minor"/>
      </rPr>
      <t>Journal of Zoology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230</t>
    </r>
    <r>
      <rPr>
        <sz val="12"/>
        <color theme="1"/>
        <rFont val="Calibri"/>
        <family val="2"/>
        <scheme val="minor"/>
      </rPr>
      <t>, 357–378.</t>
    </r>
  </si>
  <si>
    <r>
      <t xml:space="preserve">Richards, C.T. &amp; Clemente, C.J. (2013) Built for rowing: frog muscle is tuned to limb morphology to power swimming. </t>
    </r>
    <r>
      <rPr>
        <i/>
        <sz val="12"/>
        <color theme="1"/>
        <rFont val="Calibri"/>
        <family val="2"/>
        <scheme val="minor"/>
      </rPr>
      <t>Journal of The Royal Society Interface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20130236.</t>
    </r>
  </si>
  <si>
    <r>
      <t>Schroeder, K.L., Sylvain, N.J., Kirkpatrick, L.J. &amp; Rosser, B.W.C. (2015) Fibre types in primary ‘flight’ muscles of the African Penguin (</t>
    </r>
    <r>
      <rPr>
        <i/>
        <sz val="12"/>
        <color theme="1"/>
        <rFont val="Calibri"/>
        <family val="2"/>
        <scheme val="minor"/>
      </rPr>
      <t>Spheniscus demersus</t>
    </r>
    <r>
      <rPr>
        <sz val="12"/>
        <color theme="1"/>
        <rFont val="Calibri"/>
        <family val="2"/>
        <scheme val="minor"/>
      </rPr>
      <t xml:space="preserve">). </t>
    </r>
    <r>
      <rPr>
        <i/>
        <sz val="12"/>
        <color theme="1"/>
        <rFont val="Calibri"/>
        <family val="2"/>
        <scheme val="minor"/>
      </rPr>
      <t>Acta Zoologica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96</t>
    </r>
    <r>
      <rPr>
        <sz val="12"/>
        <color theme="1"/>
        <rFont val="Calibri"/>
        <family val="2"/>
        <scheme val="minor"/>
      </rPr>
      <t>, 510–518.</t>
    </r>
  </si>
  <si>
    <r>
      <t xml:space="preserve">Walker, W.F. (1971) Swimming in sea turtles of the family Cheloniidae. </t>
    </r>
    <r>
      <rPr>
        <i/>
        <sz val="12"/>
        <color theme="1"/>
        <rFont val="Calibri"/>
        <family val="2"/>
        <scheme val="minor"/>
      </rPr>
      <t>Copeia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1971</t>
    </r>
    <r>
      <rPr>
        <sz val="12"/>
        <color theme="1"/>
        <rFont val="Calibri"/>
        <family val="2"/>
        <scheme val="minor"/>
      </rPr>
      <t>, 229–233. [American Society of Ichthyologists and Herpetologists (ASIH), Allen Press].</t>
    </r>
  </si>
  <si>
    <t xml:space="preserve">Otero et al., 2018 </t>
  </si>
  <si>
    <r>
      <t xml:space="preserve">Sciau, J., Crochet, J.-Y. &amp; Mattei, J. (1990) Le premier squelette de plesiosaure de France sur le Causse du Larzac (Toarcien, Jurassique Inferieur). </t>
    </r>
    <r>
      <rPr>
        <i/>
        <sz val="12"/>
        <color theme="1"/>
        <rFont val="Calibri"/>
        <family val="2"/>
        <scheme val="minor"/>
      </rPr>
      <t>Geobios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, 111–116.</t>
    </r>
  </si>
  <si>
    <r>
      <t xml:space="preserve">Bardet, N., Godefroit, P. &amp; Sciau, J. (1999) A new elasmosaurid plesiosaur from the Lower Jurassic of southern France.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, 927–952.</t>
    </r>
  </si>
  <si>
    <t>NMW museum display</t>
  </si>
  <si>
    <t>MSNM V 527</t>
  </si>
  <si>
    <t>MACN-32; MLP 83-XI-16-1</t>
  </si>
  <si>
    <t>AGM AGB7401</t>
  </si>
  <si>
    <t>AGM AGB6256</t>
  </si>
  <si>
    <t xml:space="preserve">AGM AGB6265 </t>
  </si>
  <si>
    <t>UCMP 9950</t>
  </si>
  <si>
    <t>Composite from UCMP and CIT specimens</t>
  </si>
  <si>
    <t>MSNM V455</t>
  </si>
  <si>
    <t>YIGMR TR00005</t>
  </si>
  <si>
    <t>SGC IGM-p881237</t>
  </si>
  <si>
    <t>Bardet &amp; Pereda Suberbiola, 2001</t>
  </si>
  <si>
    <t>Pérez-García et al., 2012</t>
  </si>
  <si>
    <t>Müller et al., 2005</t>
  </si>
  <si>
    <r>
      <t xml:space="preserve">Müller, J., Renesto, S. &amp; Evans, S.E. (2005) The marine diapsid reptile </t>
    </r>
    <r>
      <rPr>
        <i/>
        <sz val="12"/>
        <color theme="1"/>
        <rFont val="Calibri"/>
        <family val="2"/>
        <scheme val="minor"/>
      </rPr>
      <t>Endennasaurus</t>
    </r>
    <r>
      <rPr>
        <sz val="12"/>
        <color theme="1"/>
        <rFont val="Calibri"/>
        <family val="2"/>
        <scheme val="minor"/>
      </rPr>
      <t xml:space="preserve"> from the Upper Triassic of Italy. </t>
    </r>
    <r>
      <rPr>
        <i/>
        <sz val="12"/>
        <color theme="1"/>
        <rFont val="Calibri"/>
        <family val="2"/>
        <scheme val="minor"/>
      </rPr>
      <t>Palaeontology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48</t>
    </r>
    <r>
      <rPr>
        <sz val="12"/>
        <color theme="1"/>
        <rFont val="Calibri"/>
        <family val="2"/>
        <scheme val="minor"/>
      </rPr>
      <t>, 15–30.</t>
    </r>
  </si>
  <si>
    <t>GMR-010</t>
  </si>
  <si>
    <t>No 15640</t>
  </si>
  <si>
    <t>Welles, 1943, 1952; photographs by S. Sachs</t>
  </si>
  <si>
    <r>
      <t xml:space="preserve">Sachs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2016</t>
    </r>
  </si>
  <si>
    <r>
      <t>Personal observation; age range Foffa</t>
    </r>
    <r>
      <rPr>
        <i/>
        <sz val="12"/>
        <color theme="1"/>
        <rFont val="Calibri"/>
        <family val="2"/>
      </rPr>
      <t xml:space="preserve"> et al.</t>
    </r>
    <r>
      <rPr>
        <sz val="12"/>
        <color theme="1"/>
        <rFont val="Calibri"/>
        <family val="2"/>
      </rPr>
      <t xml:space="preserve">, 2018 </t>
    </r>
  </si>
  <si>
    <r>
      <t>Zhao</t>
    </r>
    <r>
      <rPr>
        <i/>
        <sz val="12"/>
        <color theme="1"/>
        <rFont val="Calibri"/>
        <family val="2"/>
      </rPr>
      <t xml:space="preserve"> et al., </t>
    </r>
    <r>
      <rPr>
        <sz val="12"/>
        <color theme="1"/>
        <rFont val="Calibri"/>
        <family val="2"/>
      </rPr>
      <t>2008</t>
    </r>
  </si>
  <si>
    <r>
      <t xml:space="preserve">Rieppel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2003; photographs by Qi Zhao</t>
    </r>
  </si>
  <si>
    <r>
      <t xml:space="preserve">Lin </t>
    </r>
    <r>
      <rPr>
        <i/>
        <sz val="12"/>
        <color theme="1"/>
        <rFont val="Calibri"/>
        <family val="2"/>
      </rPr>
      <t>et al.,</t>
    </r>
    <r>
      <rPr>
        <sz val="12"/>
        <color theme="1"/>
        <rFont val="Calibri"/>
        <family val="2"/>
      </rPr>
      <t xml:space="preserve"> 2017</t>
    </r>
  </si>
  <si>
    <r>
      <t xml:space="preserve">Buchy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2005; Sachs &amp; Kear, 2017; Soul &amp; Benson, 2017</t>
    </r>
  </si>
  <si>
    <r>
      <t xml:space="preserve">Personal observation; age range Foffa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 xml:space="preserve">, 2018 </t>
    </r>
  </si>
  <si>
    <r>
      <t xml:space="preserve">Age range Foffa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 xml:space="preserve">, 2018 </t>
    </r>
  </si>
  <si>
    <r>
      <t xml:space="preserve">Ji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2014</t>
    </r>
  </si>
  <si>
    <r>
      <t xml:space="preserve">Jiang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2008a</t>
    </r>
  </si>
  <si>
    <r>
      <t xml:space="preserve">Xiaofeng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2008; photographs by T. Scheyer</t>
    </r>
  </si>
  <si>
    <r>
      <t xml:space="preserve">Wang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2019</t>
    </r>
  </si>
  <si>
    <r>
      <t xml:space="preserve">Wang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2018; photographs by S. Zhang</t>
    </r>
  </si>
  <si>
    <r>
      <t xml:space="preserve">Wang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2018</t>
    </r>
  </si>
  <si>
    <r>
      <t xml:space="preserve">Ma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2015</t>
    </r>
  </si>
  <si>
    <r>
      <t xml:space="preserve">Jiang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2008c</t>
    </r>
  </si>
  <si>
    <r>
      <t xml:space="preserve">Sato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2014</t>
    </r>
  </si>
  <si>
    <r>
      <t xml:space="preserve">Motani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2015</t>
    </r>
  </si>
  <si>
    <r>
      <t xml:space="preserve">Huang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2019</t>
    </r>
  </si>
  <si>
    <r>
      <t xml:space="preserve">Motani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2014; Motani et al., 2015</t>
    </r>
  </si>
  <si>
    <r>
      <t xml:space="preserve">Druckenmiller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2012</t>
    </r>
  </si>
  <si>
    <r>
      <t>Chen</t>
    </r>
    <r>
      <rPr>
        <i/>
        <sz val="12"/>
        <color theme="1"/>
        <rFont val="Calibri"/>
        <family val="2"/>
      </rPr>
      <t xml:space="preserve"> et al.</t>
    </r>
    <r>
      <rPr>
        <sz val="12"/>
        <color theme="1"/>
        <rFont val="Calibri"/>
        <family val="2"/>
      </rPr>
      <t xml:space="preserve">, 2015; Cheng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2019</t>
    </r>
  </si>
  <si>
    <r>
      <t xml:space="preserve">Yin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2000</t>
    </r>
  </si>
  <si>
    <r>
      <t xml:space="preserve">Chen &amp; Cheng, 2003;  Long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 xml:space="preserve">, 2006 </t>
    </r>
  </si>
  <si>
    <t>Carroll &amp; Dong, 1991</t>
  </si>
  <si>
    <r>
      <t xml:space="preserve">Liu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2013</t>
    </r>
  </si>
  <si>
    <r>
      <t xml:space="preserve">Nichols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2002</t>
    </r>
  </si>
  <si>
    <r>
      <t xml:space="preserve">Xiaofeng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</t>
    </r>
  </si>
  <si>
    <r>
      <t>Jiang</t>
    </r>
    <r>
      <rPr>
        <i/>
        <sz val="12"/>
        <color theme="1"/>
        <rFont val="Calibri"/>
        <family val="2"/>
      </rPr>
      <t xml:space="preserve"> et al.</t>
    </r>
    <r>
      <rPr>
        <sz val="12"/>
        <color theme="1"/>
        <rFont val="Calibri"/>
        <family val="2"/>
      </rPr>
      <t>, 2016</t>
    </r>
  </si>
  <si>
    <r>
      <t xml:space="preserve">Jiang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2008; Photographs by D. Jiang</t>
    </r>
  </si>
  <si>
    <r>
      <t xml:space="preserve">Lindgren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 xml:space="preserve">, 2010; Konishi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2012b</t>
    </r>
  </si>
  <si>
    <r>
      <t xml:space="preserve">Lindgren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 xml:space="preserve">, 2007; Lindgren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</t>
    </r>
  </si>
  <si>
    <r>
      <t xml:space="preserve">Li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2018</t>
    </r>
  </si>
  <si>
    <r>
      <t xml:space="preserve">Karl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2012; photographs by HV. Karl</t>
    </r>
  </si>
  <si>
    <r>
      <t xml:space="preserve">Perez-García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2012</t>
    </r>
  </si>
  <si>
    <r>
      <t xml:space="preserve">Shao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2018</t>
    </r>
  </si>
  <si>
    <r>
      <t xml:space="preserve">Li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</t>
    </r>
  </si>
  <si>
    <r>
      <t xml:space="preserve">Tong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2004</t>
    </r>
  </si>
  <si>
    <r>
      <t xml:space="preserve">Tong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2006</t>
    </r>
  </si>
  <si>
    <r>
      <t xml:space="preserve">Rabi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2013</t>
    </r>
  </si>
  <si>
    <r>
      <t xml:space="preserve">Sachs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2019</t>
    </r>
  </si>
  <si>
    <r>
      <t xml:space="preserve">Müller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>, 2005</t>
    </r>
  </si>
  <si>
    <r>
      <t xml:space="preserve">Zhao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2010</t>
    </r>
  </si>
  <si>
    <r>
      <t xml:space="preserve">Li, 2004; Rieppel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2008</t>
    </r>
  </si>
  <si>
    <t>Carroll, 1985</t>
  </si>
  <si>
    <t>Specimen A-5 and reconstruction</t>
  </si>
  <si>
    <t>GPIT/RE/1889</t>
  </si>
  <si>
    <t>GPIT/RE/3183 (ex 1754 /1)</t>
  </si>
  <si>
    <t>Eretmorhipis carroldongi</t>
  </si>
  <si>
    <t>Merriam, 1908</t>
  </si>
  <si>
    <r>
      <t xml:space="preserve">Lingham-Soliar, T. (1992) The Tylosaurine Mosasaurs (Reptilia, Mosasauridae) from the Upper Cretaceous of Europe. </t>
    </r>
    <r>
      <rPr>
        <i/>
        <sz val="12"/>
        <color theme="1"/>
        <rFont val="Calibri"/>
        <family val="2"/>
        <scheme val="minor"/>
      </rPr>
      <t>Bulletin de l’Institut Royal des Sciences Naturelles de Belgique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62</t>
    </r>
    <r>
      <rPr>
        <sz val="12"/>
        <color theme="1"/>
        <rFont val="Calibri"/>
        <family val="2"/>
        <scheme val="minor"/>
      </rPr>
      <t>, 171–194.</t>
    </r>
  </si>
  <si>
    <r>
      <t xml:space="preserve">Nicholls, E.L. (1988) New material of </t>
    </r>
    <r>
      <rPr>
        <i/>
        <sz val="11"/>
        <color theme="1"/>
        <rFont val="Calibri"/>
        <family val="2"/>
        <scheme val="minor"/>
      </rPr>
      <t>Toxochelys latiremis</t>
    </r>
    <r>
      <rPr>
        <sz val="11"/>
        <color theme="1"/>
        <rFont val="Calibri"/>
        <family val="2"/>
        <scheme val="minor"/>
      </rPr>
      <t xml:space="preserve"> Cope, and a revision of the genus </t>
    </r>
    <r>
      <rPr>
        <i/>
        <sz val="11"/>
        <color theme="1"/>
        <rFont val="Calibri"/>
        <family val="2"/>
        <scheme val="minor"/>
      </rPr>
      <t>Toxochelys</t>
    </r>
    <r>
      <rPr>
        <sz val="11"/>
        <color theme="1"/>
        <rFont val="Calibri"/>
        <family val="2"/>
        <scheme val="minor"/>
      </rPr>
      <t xml:space="preserve"> (Testudines, Chelonioidea)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181–187.</t>
    </r>
  </si>
  <si>
    <t>Li et al., 2013</t>
  </si>
  <si>
    <r>
      <t xml:space="preserve">Li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</rPr>
      <t>, 2013</t>
    </r>
  </si>
  <si>
    <t>Rhomaleosaurus megacephalus</t>
  </si>
  <si>
    <t>Coniacian</t>
  </si>
  <si>
    <t>Atychodracon megacephalus</t>
  </si>
  <si>
    <t>Kubo et al., 2012; Soul &amp; Benson, 2017</t>
  </si>
  <si>
    <t>Benson et al., 2012; Soul &amp; Benson, 2017</t>
  </si>
  <si>
    <t>Dalla Vecchia, 2006; Soul &amp; Benson, 2017</t>
  </si>
  <si>
    <t>Storrs, 1991; Soul &amp; Benson, 2017</t>
  </si>
  <si>
    <t>Buchy, 2005; Sachs &amp; Kear, 2017; Soul &amp; Benson, 2017</t>
  </si>
  <si>
    <t>Buchy et al., 2005; Soul &amp; Benson, 2017</t>
  </si>
  <si>
    <t>Smith &amp; Vincent 2010; Fraas 1910; personal observation</t>
  </si>
  <si>
    <t xml:space="preserve">Rieppel, 1996; Personal observation </t>
  </si>
  <si>
    <t>Klein et al., 2015; Personal observation</t>
  </si>
  <si>
    <t>References for datasets of living species (sheet 3)</t>
  </si>
  <si>
    <t>References for datasets of fossil species (sheets 1 and 7)</t>
  </si>
  <si>
    <t>Mirounga leonina</t>
  </si>
  <si>
    <t>Interquartile range</t>
  </si>
  <si>
    <r>
      <t xml:space="preserve">Sauropterygian data modified from Gutarra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2022a (Large size in aquatic tetrapods compensates for high drag caused by extreme body proportions)</t>
    </r>
  </si>
  <si>
    <t>Smith, 2007; photographs by NHM</t>
  </si>
  <si>
    <r>
      <t>Smith, 2007</t>
    </r>
    <r>
      <rPr>
        <sz val="12"/>
        <color theme="1"/>
        <rFont val="Calibri (Body)_x0000_"/>
      </rPr>
      <t>; photographs by NHM</t>
    </r>
  </si>
  <si>
    <t>Smith, 2007; personal observation</t>
  </si>
  <si>
    <t>Carpenter, 1996; O'Keefe, 2002</t>
  </si>
  <si>
    <t>Bonner, 1964; Carpenter, 1996; O'Keefe 2002</t>
  </si>
  <si>
    <t xml:space="preserve">Vincent, 2011 </t>
  </si>
  <si>
    <t>Lin &amp; Rieppel, 1998; Xue et al., 2015</t>
  </si>
  <si>
    <t>Sciau et al., 1990; Soul &amp; Benson, 2017</t>
  </si>
  <si>
    <t>Welles, 1952</t>
  </si>
  <si>
    <t>Completeness extinct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</si>
</sst>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1"/>
      <name val="Calibri (Body)_x0000_"/>
    </font>
    <font>
      <sz val="12"/>
      <color theme="1"/>
      <name val="Calibri (Body)"/>
    </font>
    <font>
      <sz val="12"/>
      <color theme="1"/>
      <name val="Calibri"/>
      <family val="2"/>
    </font>
    <font>
      <sz val="11"/>
      <color theme="1"/>
      <name val="Calibri (Body)_x0000_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70C0"/>
      <name val="Calibri"/>
      <family val="2"/>
      <scheme val="minor"/>
    </font>
    <font>
      <sz val="12"/>
      <color theme="1"/>
      <name val="Helvetica"/>
      <family val="2"/>
    </font>
    <font>
      <b/>
      <i/>
      <sz val="12"/>
      <color theme="1"/>
      <name val="Helvetica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 (Body)_x0000_"/>
    </font>
    <font>
      <vertAlign val="superscript"/>
      <sz val="11"/>
      <color theme="1"/>
      <name val="Calibri (Body)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12"/>
      <color rgb="FF222222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8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A9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B52E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BE9FF"/>
        <bgColor indexed="64"/>
      </patternFill>
    </fill>
    <fill>
      <patternFill patternType="solid">
        <fgColor rgb="FF059CC0"/>
        <bgColor indexed="64"/>
      </patternFill>
    </fill>
    <fill>
      <patternFill patternType="solid">
        <fgColor rgb="FF8173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BCE0"/>
        <bgColor indexed="64"/>
      </patternFill>
    </fill>
    <fill>
      <patternFill patternType="solid">
        <fgColor rgb="FF698FFF"/>
        <bgColor indexed="64"/>
      </patternFill>
    </fill>
    <fill>
      <patternFill patternType="solid">
        <fgColor rgb="FFFFDC27"/>
        <bgColor indexed="64"/>
      </patternFill>
    </fill>
    <fill>
      <patternFill patternType="solid">
        <fgColor theme="0" tint="-4.9989318521683403E-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22" fillId="0" borderId="0" applyFont="0" applyFill="0" applyBorder="0" applyAlignment="0" applyProtection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17" fillId="0" borderId="0"/>
  </cellStyleXfs>
  <cellXfs count="217">
    <xf numFmtId="0" fontId="0" fillId="0" borderId="0" xfId="0"/>
    <xf numFmtId="0" fontId="24" fillId="0" borderId="0" xfId="0" applyFont="1"/>
    <xf numFmtId="0" fontId="24" fillId="0" borderId="0" xfId="0" applyFont="1" applyAlignment="1">
      <alignment wrapText="1"/>
    </xf>
    <xf numFmtId="164" fontId="26" fillId="2" borderId="0" xfId="0" applyNumberFormat="1" applyFont="1" applyFill="1"/>
    <xf numFmtId="0" fontId="26" fillId="2" borderId="0" xfId="0" applyFont="1" applyFill="1"/>
    <xf numFmtId="0" fontId="21" fillId="0" borderId="0" xfId="0" applyFont="1"/>
    <xf numFmtId="0" fontId="28" fillId="2" borderId="0" xfId="0" applyFont="1" applyFill="1"/>
    <xf numFmtId="0" fontId="29" fillId="0" borderId="0" xfId="0" applyFont="1"/>
    <xf numFmtId="0" fontId="28" fillId="0" borderId="0" xfId="0" applyFont="1"/>
    <xf numFmtId="0" fontId="30" fillId="0" borderId="0" xfId="0" applyFont="1"/>
    <xf numFmtId="2" fontId="28" fillId="2" borderId="0" xfId="0" applyNumberFormat="1" applyFont="1" applyFill="1"/>
    <xf numFmtId="2" fontId="28" fillId="0" borderId="0" xfId="0" applyNumberFormat="1" applyFont="1"/>
    <xf numFmtId="0" fontId="30" fillId="2" borderId="0" xfId="0" applyFont="1" applyFill="1"/>
    <xf numFmtId="0" fontId="24" fillId="2" borderId="0" xfId="0" applyFont="1" applyFill="1"/>
    <xf numFmtId="0" fontId="33" fillId="0" borderId="0" xfId="0" applyFont="1"/>
    <xf numFmtId="0" fontId="30" fillId="0" borderId="0" xfId="0" applyFont="1" applyAlignment="1">
      <alignment horizontal="left"/>
    </xf>
    <xf numFmtId="0" fontId="33" fillId="2" borderId="0" xfId="0" applyFont="1" applyFill="1"/>
    <xf numFmtId="164" fontId="28" fillId="2" borderId="0" xfId="0" applyNumberFormat="1" applyFont="1" applyFill="1" applyAlignment="1">
      <alignment horizontal="right"/>
    </xf>
    <xf numFmtId="164" fontId="28" fillId="2" borderId="0" xfId="0" applyNumberFormat="1" applyFont="1" applyFill="1"/>
    <xf numFmtId="0" fontId="34" fillId="0" borderId="0" xfId="0" applyFont="1" applyAlignment="1">
      <alignment wrapText="1"/>
    </xf>
    <xf numFmtId="0" fontId="34" fillId="0" borderId="0" xfId="0" applyFont="1" applyAlignment="1">
      <alignment horizontal="right" wrapText="1"/>
    </xf>
    <xf numFmtId="0" fontId="29" fillId="2" borderId="0" xfId="0" applyFont="1" applyFill="1"/>
    <xf numFmtId="164" fontId="30" fillId="0" borderId="0" xfId="0" applyNumberFormat="1" applyFont="1"/>
    <xf numFmtId="164" fontId="30" fillId="2" borderId="0" xfId="0" applyNumberFormat="1" applyFont="1" applyFill="1"/>
    <xf numFmtId="165" fontId="30" fillId="2" borderId="0" xfId="0" applyNumberFormat="1" applyFont="1" applyFill="1"/>
    <xf numFmtId="2" fontId="30" fillId="2" borderId="0" xfId="0" applyNumberFormat="1" applyFont="1" applyFill="1"/>
    <xf numFmtId="2" fontId="30" fillId="0" borderId="0" xfId="0" applyNumberFormat="1" applyFont="1"/>
    <xf numFmtId="0" fontId="30" fillId="2" borderId="0" xfId="0" applyFont="1" applyFill="1" applyAlignment="1">
      <alignment horizontal="left"/>
    </xf>
    <xf numFmtId="0" fontId="35" fillId="2" borderId="0" xfId="0" applyFont="1" applyFill="1"/>
    <xf numFmtId="43" fontId="30" fillId="0" borderId="0" xfId="1" applyFont="1" applyFill="1"/>
    <xf numFmtId="43" fontId="30" fillId="2" borderId="0" xfId="0" applyNumberFormat="1" applyFont="1" applyFill="1"/>
    <xf numFmtId="0" fontId="35" fillId="0" borderId="0" xfId="0" applyFont="1"/>
    <xf numFmtId="0" fontId="36" fillId="2" borderId="0" xfId="0" applyFont="1" applyFill="1"/>
    <xf numFmtId="0" fontId="27" fillId="4" borderId="0" xfId="0" applyFont="1" applyFill="1"/>
    <xf numFmtId="0" fontId="0" fillId="4" borderId="0" xfId="0" applyFill="1"/>
    <xf numFmtId="0" fontId="21" fillId="4" borderId="0" xfId="0" applyFont="1" applyFill="1"/>
    <xf numFmtId="0" fontId="31" fillId="4" borderId="0" xfId="0" applyFont="1" applyFill="1"/>
    <xf numFmtId="0" fontId="3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7" fillId="0" borderId="0" xfId="0" applyFont="1"/>
    <xf numFmtId="0" fontId="0" fillId="0" borderId="0" xfId="0" applyAlignment="1">
      <alignment horizontal="right"/>
    </xf>
    <xf numFmtId="0" fontId="25" fillId="0" borderId="0" xfId="3"/>
    <xf numFmtId="0" fontId="38" fillId="0" borderId="0" xfId="3" applyFont="1"/>
    <xf numFmtId="164" fontId="21" fillId="0" borderId="0" xfId="3" applyNumberFormat="1" applyFont="1"/>
    <xf numFmtId="0" fontId="21" fillId="0" borderId="0" xfId="3" applyFont="1"/>
    <xf numFmtId="0" fontId="21" fillId="0" borderId="0" xfId="3" applyFont="1" applyAlignment="1">
      <alignment horizontal="left"/>
    </xf>
    <xf numFmtId="0" fontId="21" fillId="0" borderId="0" xfId="2"/>
    <xf numFmtId="2" fontId="21" fillId="0" borderId="0" xfId="3" applyNumberFormat="1" applyFont="1"/>
    <xf numFmtId="165" fontId="21" fillId="0" borderId="0" xfId="3" applyNumberFormat="1" applyFont="1"/>
    <xf numFmtId="2" fontId="21" fillId="0" borderId="0" xfId="4" applyNumberFormat="1"/>
    <xf numFmtId="0" fontId="21" fillId="0" borderId="0" xfId="7" applyAlignment="1">
      <alignment horizontal="left"/>
    </xf>
    <xf numFmtId="164" fontId="21" fillId="0" borderId="0" xfId="7" applyNumberFormat="1"/>
    <xf numFmtId="2" fontId="21" fillId="0" borderId="0" xfId="7" applyNumberFormat="1"/>
    <xf numFmtId="0" fontId="24" fillId="0" borderId="0" xfId="3" applyFont="1"/>
    <xf numFmtId="0" fontId="0" fillId="12" borderId="0" xfId="0" applyFill="1"/>
    <xf numFmtId="0" fontId="40" fillId="0" borderId="0" xfId="0" applyFo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0" xfId="0" applyFont="1"/>
    <xf numFmtId="164" fontId="40" fillId="0" borderId="0" xfId="0" applyNumberFormat="1" applyFont="1"/>
    <xf numFmtId="0" fontId="40" fillId="12" borderId="0" xfId="0" applyFont="1" applyFill="1"/>
    <xf numFmtId="0" fontId="40" fillId="17" borderId="0" xfId="0" applyFont="1" applyFill="1"/>
    <xf numFmtId="0" fontId="30" fillId="0" borderId="0" xfId="0" applyFont="1" applyAlignment="1">
      <alignment horizontal="center"/>
    </xf>
    <xf numFmtId="0" fontId="30" fillId="13" borderId="0" xfId="0" applyFont="1" applyFill="1"/>
    <xf numFmtId="0" fontId="30" fillId="14" borderId="0" xfId="0" applyFont="1" applyFill="1"/>
    <xf numFmtId="0" fontId="30" fillId="12" borderId="0" xfId="0" applyFont="1" applyFill="1"/>
    <xf numFmtId="0" fontId="30" fillId="15" borderId="0" xfId="0" applyFont="1" applyFill="1"/>
    <xf numFmtId="0" fontId="30" fillId="16" borderId="0" xfId="0" applyFont="1" applyFill="1"/>
    <xf numFmtId="0" fontId="30" fillId="17" borderId="0" xfId="0" applyFont="1" applyFill="1"/>
    <xf numFmtId="49" fontId="40" fillId="0" borderId="0" xfId="0" applyNumberFormat="1" applyFont="1" applyAlignment="1">
      <alignment horizontal="center"/>
    </xf>
    <xf numFmtId="0" fontId="30" fillId="2" borderId="0" xfId="0" applyFont="1" applyFill="1" applyAlignment="1">
      <alignment horizontal="right"/>
    </xf>
    <xf numFmtId="2" fontId="30" fillId="2" borderId="0" xfId="0" applyNumberFormat="1" applyFont="1" applyFill="1" applyAlignment="1">
      <alignment horizontal="left"/>
    </xf>
    <xf numFmtId="0" fontId="19" fillId="4" borderId="0" xfId="0" applyFont="1" applyFill="1"/>
    <xf numFmtId="2" fontId="29" fillId="2" borderId="0" xfId="0" applyNumberFormat="1" applyFont="1" applyFill="1"/>
    <xf numFmtId="0" fontId="23" fillId="0" borderId="0" xfId="0" applyFont="1"/>
    <xf numFmtId="49" fontId="24" fillId="0" borderId="0" xfId="0" applyNumberFormat="1" applyFont="1" applyAlignment="1">
      <alignment textRotation="45"/>
    </xf>
    <xf numFmtId="49" fontId="24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2" applyFont="1" applyAlignment="1">
      <alignment wrapText="1"/>
    </xf>
    <xf numFmtId="0" fontId="24" fillId="0" borderId="0" xfId="2" applyFont="1" applyAlignment="1">
      <alignment horizontal="left" wrapText="1"/>
    </xf>
    <xf numFmtId="0" fontId="45" fillId="0" borderId="0" xfId="0" applyFont="1"/>
    <xf numFmtId="0" fontId="4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5" fillId="0" borderId="4" xfId="0" applyFont="1" applyBorder="1" applyAlignment="1">
      <alignment horizontal="center"/>
    </xf>
    <xf numFmtId="0" fontId="0" fillId="0" borderId="5" xfId="0" applyBorder="1"/>
    <xf numFmtId="0" fontId="43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39" fillId="0" borderId="0" xfId="0" applyFont="1"/>
    <xf numFmtId="0" fontId="48" fillId="0" borderId="0" xfId="0" applyFont="1"/>
    <xf numFmtId="0" fontId="30" fillId="0" borderId="0" xfId="3" applyFont="1" applyAlignment="1">
      <alignment horizontal="left"/>
    </xf>
    <xf numFmtId="0" fontId="30" fillId="0" borderId="0" xfId="2" applyFont="1"/>
    <xf numFmtId="164" fontId="30" fillId="0" borderId="0" xfId="3" applyNumberFormat="1" applyFont="1"/>
    <xf numFmtId="2" fontId="30" fillId="0" borderId="0" xfId="3" applyNumberFormat="1" applyFont="1"/>
    <xf numFmtId="165" fontId="30" fillId="0" borderId="0" xfId="3" applyNumberFormat="1" applyFont="1"/>
    <xf numFmtId="0" fontId="30" fillId="0" borderId="0" xfId="3" applyFont="1"/>
    <xf numFmtId="2" fontId="40" fillId="0" borderId="0" xfId="3" applyNumberFormat="1" applyFont="1"/>
    <xf numFmtId="2" fontId="30" fillId="0" borderId="0" xfId="3" applyNumberFormat="1" applyFont="1" applyAlignment="1">
      <alignment horizontal="right"/>
    </xf>
    <xf numFmtId="0" fontId="30" fillId="0" borderId="0" xfId="4" applyFont="1" applyAlignment="1">
      <alignment horizontal="left"/>
    </xf>
    <xf numFmtId="164" fontId="30" fillId="0" borderId="0" xfId="4" applyNumberFormat="1" applyFont="1"/>
    <xf numFmtId="2" fontId="30" fillId="0" borderId="0" xfId="4" applyNumberFormat="1" applyFont="1"/>
    <xf numFmtId="0" fontId="30" fillId="0" borderId="0" xfId="5" applyFont="1" applyAlignment="1">
      <alignment horizontal="left"/>
    </xf>
    <xf numFmtId="164" fontId="30" fillId="0" borderId="0" xfId="5" applyNumberFormat="1" applyFont="1"/>
    <xf numFmtId="2" fontId="30" fillId="0" borderId="0" xfId="5" applyNumberFormat="1" applyFont="1"/>
    <xf numFmtId="2" fontId="49" fillId="0" borderId="0" xfId="3" applyNumberFormat="1" applyFont="1"/>
    <xf numFmtId="0" fontId="49" fillId="0" borderId="0" xfId="5" applyFont="1" applyAlignment="1">
      <alignment horizontal="left"/>
    </xf>
    <xf numFmtId="2" fontId="49" fillId="0" borderId="0" xfId="4" applyNumberFormat="1" applyFont="1"/>
    <xf numFmtId="0" fontId="49" fillId="0" borderId="0" xfId="3" applyFont="1" applyAlignment="1">
      <alignment horizontal="left"/>
    </xf>
    <xf numFmtId="0" fontId="49" fillId="0" borderId="0" xfId="4" applyFont="1" applyAlignment="1">
      <alignment horizontal="left"/>
    </xf>
    <xf numFmtId="0" fontId="50" fillId="0" borderId="0" xfId="3" applyFont="1" applyAlignment="1">
      <alignment horizontal="left"/>
    </xf>
    <xf numFmtId="164" fontId="51" fillId="0" borderId="0" xfId="6" applyNumberFormat="1" applyFont="1"/>
    <xf numFmtId="2" fontId="51" fillId="0" borderId="0" xfId="6" applyNumberFormat="1" applyFont="1"/>
    <xf numFmtId="2" fontId="51" fillId="0" borderId="0" xfId="3" applyNumberFormat="1" applyFont="1"/>
    <xf numFmtId="0" fontId="49" fillId="0" borderId="0" xfId="3" applyFont="1"/>
    <xf numFmtId="0" fontId="49" fillId="0" borderId="0" xfId="2" applyFont="1"/>
    <xf numFmtId="164" fontId="51" fillId="2" borderId="0" xfId="0" applyNumberFormat="1" applyFont="1" applyFill="1"/>
    <xf numFmtId="0" fontId="51" fillId="2" borderId="0" xfId="0" applyFont="1" applyFill="1"/>
    <xf numFmtId="2" fontId="51" fillId="2" borderId="0" xfId="0" applyNumberFormat="1" applyFont="1" applyFill="1"/>
    <xf numFmtId="164" fontId="51" fillId="0" borderId="0" xfId="0" applyNumberFormat="1" applyFont="1"/>
    <xf numFmtId="165" fontId="30" fillId="0" borderId="0" xfId="0" applyNumberFormat="1" applyFont="1"/>
    <xf numFmtId="0" fontId="40" fillId="2" borderId="0" xfId="0" applyFont="1" applyFill="1"/>
    <xf numFmtId="0" fontId="53" fillId="3" borderId="0" xfId="0" applyFont="1" applyFill="1"/>
    <xf numFmtId="164" fontId="51" fillId="2" borderId="0" xfId="0" applyNumberFormat="1" applyFont="1" applyFill="1" applyAlignment="1">
      <alignment horizontal="right"/>
    </xf>
    <xf numFmtId="0" fontId="30" fillId="4" borderId="0" xfId="0" applyFont="1" applyFill="1"/>
    <xf numFmtId="164" fontId="30" fillId="2" borderId="0" xfId="0" applyNumberFormat="1" applyFont="1" applyFill="1" applyAlignment="1">
      <alignment horizontal="right"/>
    </xf>
    <xf numFmtId="2" fontId="30" fillId="2" borderId="0" xfId="0" applyNumberFormat="1" applyFont="1" applyFill="1" applyAlignment="1">
      <alignment horizontal="right"/>
    </xf>
    <xf numFmtId="2" fontId="51" fillId="2" borderId="0" xfId="0" applyNumberFormat="1" applyFont="1" applyFill="1" applyAlignment="1">
      <alignment horizontal="right"/>
    </xf>
    <xf numFmtId="2" fontId="51" fillId="0" borderId="0" xfId="0" applyNumberFormat="1" applyFont="1"/>
    <xf numFmtId="164" fontId="40" fillId="2" borderId="0" xfId="0" applyNumberFormat="1" applyFont="1" applyFill="1"/>
    <xf numFmtId="2" fontId="40" fillId="2" borderId="0" xfId="0" applyNumberFormat="1" applyFont="1" applyFill="1"/>
    <xf numFmtId="0" fontId="30" fillId="2" borderId="0" xfId="0" applyFont="1" applyFill="1" applyAlignment="1">
      <alignment vertical="center"/>
    </xf>
    <xf numFmtId="2" fontId="53" fillId="0" borderId="0" xfId="0" applyNumberFormat="1" applyFont="1"/>
    <xf numFmtId="0" fontId="51" fillId="0" borderId="0" xfId="0" applyFont="1"/>
    <xf numFmtId="165" fontId="51" fillId="2" borderId="0" xfId="0" applyNumberFormat="1" applyFont="1" applyFill="1"/>
    <xf numFmtId="0" fontId="54" fillId="4" borderId="0" xfId="0" applyFont="1" applyFill="1"/>
    <xf numFmtId="0" fontId="54" fillId="0" borderId="0" xfId="0" applyFont="1"/>
    <xf numFmtId="0" fontId="54" fillId="2" borderId="0" xfId="0" applyFont="1" applyFill="1"/>
    <xf numFmtId="0" fontId="49" fillId="4" borderId="0" xfId="0" applyFont="1" applyFill="1"/>
    <xf numFmtId="0" fontId="49" fillId="0" borderId="0" xfId="0" applyFont="1"/>
    <xf numFmtId="0" fontId="49" fillId="2" borderId="0" xfId="0" applyFont="1" applyFill="1"/>
    <xf numFmtId="0" fontId="30" fillId="5" borderId="0" xfId="0" applyFont="1" applyFill="1"/>
    <xf numFmtId="0" fontId="30" fillId="10" borderId="0" xfId="0" applyFont="1" applyFill="1"/>
    <xf numFmtId="0" fontId="30" fillId="7" borderId="0" xfId="0" applyFont="1" applyFill="1"/>
    <xf numFmtId="0" fontId="30" fillId="6" borderId="0" xfId="0" applyFont="1" applyFill="1"/>
    <xf numFmtId="0" fontId="30" fillId="8" borderId="0" xfId="0" applyFont="1" applyFill="1"/>
    <xf numFmtId="0" fontId="30" fillId="9" borderId="0" xfId="0" applyFont="1" applyFill="1"/>
    <xf numFmtId="0" fontId="30" fillId="11" borderId="0" xfId="0" applyFont="1" applyFill="1"/>
    <xf numFmtId="0" fontId="16" fillId="2" borderId="0" xfId="0" applyFont="1" applyFill="1"/>
    <xf numFmtId="2" fontId="16" fillId="2" borderId="0" xfId="0" applyNumberFormat="1" applyFont="1" applyFill="1"/>
    <xf numFmtId="164" fontId="16" fillId="2" borderId="0" xfId="0" applyNumberFormat="1" applyFont="1" applyFill="1"/>
    <xf numFmtId="0" fontId="16" fillId="0" borderId="0" xfId="0" applyFont="1"/>
    <xf numFmtId="2" fontId="16" fillId="0" borderId="0" xfId="0" applyNumberFormat="1" applyFont="1"/>
    <xf numFmtId="0" fontId="16" fillId="2" borderId="0" xfId="0" applyFont="1" applyFill="1" applyAlignment="1">
      <alignment horizontal="left"/>
    </xf>
    <xf numFmtId="164" fontId="16" fillId="0" borderId="0" xfId="0" applyNumberFormat="1" applyFont="1"/>
    <xf numFmtId="0" fontId="16" fillId="2" borderId="0" xfId="0" applyFont="1" applyFill="1" applyAlignment="1">
      <alignment vertical="center"/>
    </xf>
    <xf numFmtId="43" fontId="16" fillId="0" borderId="0" xfId="1" applyFont="1" applyFill="1"/>
    <xf numFmtId="0" fontId="15" fillId="2" borderId="0" xfId="0" applyFont="1" applyFill="1"/>
    <xf numFmtId="0" fontId="14" fillId="0" borderId="0" xfId="0" applyFont="1"/>
    <xf numFmtId="0" fontId="14" fillId="2" borderId="0" xfId="0" applyFont="1" applyFill="1"/>
    <xf numFmtId="0" fontId="13" fillId="0" borderId="0" xfId="0" applyFont="1"/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/>
    <xf numFmtId="0" fontId="12" fillId="0" borderId="0" xfId="0" applyFont="1"/>
    <xf numFmtId="0" fontId="12" fillId="2" borderId="0" xfId="0" applyFont="1" applyFill="1" applyAlignment="1">
      <alignment horizontal="left"/>
    </xf>
    <xf numFmtId="0" fontId="11" fillId="0" borderId="0" xfId="0" applyFont="1"/>
    <xf numFmtId="0" fontId="11" fillId="2" borderId="0" xfId="0" applyFont="1" applyFill="1"/>
    <xf numFmtId="0" fontId="10" fillId="2" borderId="0" xfId="0" applyFont="1" applyFill="1"/>
    <xf numFmtId="0" fontId="0" fillId="2" borderId="0" xfId="0" applyFill="1"/>
    <xf numFmtId="0" fontId="55" fillId="0" borderId="0" xfId="0" applyFont="1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7" fillId="0" borderId="0" xfId="0" applyFont="1"/>
    <xf numFmtId="0" fontId="7" fillId="2" borderId="0" xfId="0" applyFont="1" applyFill="1"/>
    <xf numFmtId="0" fontId="6" fillId="0" borderId="0" xfId="0" applyFont="1"/>
    <xf numFmtId="0" fontId="6" fillId="2" borderId="0" xfId="0" applyFont="1" applyFill="1"/>
    <xf numFmtId="0" fontId="49" fillId="2" borderId="0" xfId="0" applyFont="1" applyFill="1" applyAlignment="1">
      <alignment horizontal="right"/>
    </xf>
    <xf numFmtId="164" fontId="49" fillId="2" borderId="0" xfId="0" applyNumberFormat="1" applyFont="1" applyFill="1"/>
    <xf numFmtId="165" fontId="49" fillId="2" borderId="0" xfId="0" applyNumberFormat="1" applyFont="1" applyFill="1"/>
    <xf numFmtId="0" fontId="56" fillId="0" borderId="0" xfId="0" applyFont="1"/>
    <xf numFmtId="164" fontId="29" fillId="2" borderId="0" xfId="0" applyNumberFormat="1" applyFont="1" applyFill="1"/>
    <xf numFmtId="164" fontId="29" fillId="0" borderId="0" xfId="0" applyNumberFormat="1" applyFont="1"/>
    <xf numFmtId="2" fontId="29" fillId="0" borderId="0" xfId="0" applyNumberFormat="1" applyFont="1"/>
    <xf numFmtId="0" fontId="53" fillId="18" borderId="0" xfId="0" applyFont="1" applyFill="1"/>
    <xf numFmtId="0" fontId="5" fillId="2" borderId="0" xfId="0" applyFont="1" applyFill="1"/>
    <xf numFmtId="0" fontId="5" fillId="0" borderId="0" xfId="0" applyFont="1"/>
    <xf numFmtId="2" fontId="5" fillId="2" borderId="0" xfId="0" applyNumberFormat="1" applyFont="1" applyFill="1"/>
    <xf numFmtId="164" fontId="5" fillId="2" borderId="0" xfId="0" applyNumberFormat="1" applyFont="1" applyFill="1"/>
    <xf numFmtId="0" fontId="5" fillId="2" borderId="0" xfId="0" applyFont="1" applyFill="1" applyAlignment="1">
      <alignment horizontal="right"/>
    </xf>
    <xf numFmtId="164" fontId="5" fillId="0" borderId="0" xfId="0" applyNumberFormat="1" applyFont="1"/>
    <xf numFmtId="0" fontId="5" fillId="2" borderId="0" xfId="0" applyFont="1" applyFill="1" applyAlignment="1">
      <alignment vertical="center"/>
    </xf>
    <xf numFmtId="2" fontId="5" fillId="0" borderId="0" xfId="0" applyNumberFormat="1" applyFont="1"/>
    <xf numFmtId="0" fontId="5" fillId="2" borderId="0" xfId="0" applyFont="1" applyFill="1" applyAlignment="1">
      <alignment horizontal="left"/>
    </xf>
    <xf numFmtId="0" fontId="4" fillId="0" borderId="0" xfId="0" applyFont="1"/>
    <xf numFmtId="0" fontId="3" fillId="0" borderId="0" xfId="3" applyFont="1"/>
    <xf numFmtId="0" fontId="40" fillId="0" borderId="0" xfId="0" applyFont="1" applyAlignment="1">
      <alignment horizontal="center" wrapText="1"/>
    </xf>
    <xf numFmtId="0" fontId="2" fillId="0" borderId="0" xfId="3" applyFont="1"/>
    <xf numFmtId="0" fontId="4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" fillId="2" borderId="0" xfId="0" applyFont="1" applyFill="1"/>
    <xf numFmtId="0" fontId="1" fillId="0" borderId="0" xfId="0" applyFont="1"/>
  </cellXfs>
  <cellStyles count="10">
    <cellStyle name="Comma" xfId="1" builtinId="3"/>
    <cellStyle name="Normal" xfId="0" builtinId="0"/>
    <cellStyle name="Normal 2" xfId="2" xr:uid="{E982A3CC-DA01-1041-BC87-77BB2B7DF12F}"/>
    <cellStyle name="Normal 3" xfId="3" xr:uid="{A008F216-046D-4A41-982F-395D39AB8346}"/>
    <cellStyle name="Normal 33" xfId="4" xr:uid="{DFC2EF61-678F-5548-BCC2-71640A72DE66}"/>
    <cellStyle name="Normal 35" xfId="9" xr:uid="{AA618127-43C3-1B41-8DCC-3364E08CC1B4}"/>
    <cellStyle name="Normal 36" xfId="5" xr:uid="{83D63354-53CC-7F47-85C3-85509E854079}"/>
    <cellStyle name="Normal 37" xfId="7" xr:uid="{D331F5DB-A28A-2349-9D12-7FC2510743C6}"/>
    <cellStyle name="Normal 4" xfId="8" xr:uid="{26DBB823-62E3-D44D-914A-FAC24E372BB4}"/>
    <cellStyle name="Normal 45" xfId="6" xr:uid="{1189E2EF-F68D-4645-BBB7-890FBB495E78}"/>
  </cellStyles>
  <dxfs count="0"/>
  <tableStyles count="0" defaultTableStyle="TableStyleMedium2" defaultPivotStyle="PivotStyleLight16"/>
  <colors>
    <mruColors>
      <color rgb="FF029CFF"/>
      <color rgb="FF1B52E6"/>
      <color rgb="FFFF9C1D"/>
      <color rgb="FF8173FF"/>
      <color rgb="FF059CC0"/>
      <color rgb="FF7BE9FF"/>
      <color rgb="FFFF9A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3FFC-B7D2-E741-B379-1F5E00CC8D8E}">
  <dimension ref="A2:D11"/>
  <sheetViews>
    <sheetView tabSelected="1" workbookViewId="0">
      <selection activeCell="H25" sqref="H25"/>
    </sheetView>
  </sheetViews>
  <sheetFormatPr baseColWidth="10" defaultRowHeight="15"/>
  <cols>
    <col min="2" max="2" width="31.6640625" customWidth="1"/>
  </cols>
  <sheetData>
    <row r="2" spans="1:4" ht="16">
      <c r="B2" s="1" t="s">
        <v>833</v>
      </c>
      <c r="C2" s="1" t="s">
        <v>834</v>
      </c>
    </row>
    <row r="3" spans="1:4" ht="17">
      <c r="A3">
        <v>1</v>
      </c>
      <c r="B3" t="s">
        <v>836</v>
      </c>
      <c r="C3" s="102" t="s">
        <v>934</v>
      </c>
    </row>
    <row r="4" spans="1:4">
      <c r="A4">
        <v>2</v>
      </c>
      <c r="B4" t="s">
        <v>1275</v>
      </c>
      <c r="C4" t="s">
        <v>837</v>
      </c>
    </row>
    <row r="5" spans="1:4" ht="17">
      <c r="A5">
        <v>3</v>
      </c>
      <c r="B5" t="s">
        <v>838</v>
      </c>
      <c r="C5" s="102" t="s">
        <v>935</v>
      </c>
      <c r="D5" s="81"/>
    </row>
    <row r="6" spans="1:4">
      <c r="A6">
        <v>4</v>
      </c>
      <c r="B6" t="s">
        <v>839</v>
      </c>
      <c r="C6" t="s">
        <v>843</v>
      </c>
    </row>
    <row r="7" spans="1:4">
      <c r="A7">
        <v>5</v>
      </c>
      <c r="B7" t="s">
        <v>840</v>
      </c>
      <c r="C7" t="s">
        <v>844</v>
      </c>
    </row>
    <row r="8" spans="1:4">
      <c r="A8">
        <v>6</v>
      </c>
      <c r="B8" t="s">
        <v>841</v>
      </c>
      <c r="C8" t="s">
        <v>845</v>
      </c>
    </row>
    <row r="9" spans="1:4">
      <c r="A9">
        <v>7</v>
      </c>
      <c r="B9" t="s">
        <v>842</v>
      </c>
      <c r="C9" t="s">
        <v>847</v>
      </c>
    </row>
    <row r="10" spans="1:4">
      <c r="A10">
        <v>8</v>
      </c>
      <c r="B10" t="s">
        <v>846</v>
      </c>
      <c r="C10" t="s">
        <v>848</v>
      </c>
    </row>
    <row r="11" spans="1:4">
      <c r="A11">
        <v>9</v>
      </c>
      <c r="B11" t="s">
        <v>835</v>
      </c>
      <c r="C11" t="s">
        <v>994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E3CC-E226-9C4C-88DB-2519F27B4BD8}">
  <dimension ref="A1:B191"/>
  <sheetViews>
    <sheetView workbookViewId="0">
      <selection activeCell="A58" sqref="A58"/>
    </sheetView>
  </sheetViews>
  <sheetFormatPr baseColWidth="10" defaultRowHeight="16"/>
  <cols>
    <col min="1" max="1" width="5.33203125" style="46" customWidth="1"/>
    <col min="2" max="2" width="10.83203125" style="174"/>
  </cols>
  <sheetData>
    <row r="1" spans="1:2">
      <c r="B1" s="1" t="s">
        <v>1262</v>
      </c>
    </row>
    <row r="2" spans="1:2">
      <c r="A2"/>
      <c r="B2" s="174" t="s">
        <v>995</v>
      </c>
    </row>
    <row r="3" spans="1:2">
      <c r="A3"/>
      <c r="B3" s="174" t="s">
        <v>996</v>
      </c>
    </row>
    <row r="4" spans="1:2">
      <c r="A4"/>
      <c r="B4" s="174" t="s">
        <v>997</v>
      </c>
    </row>
    <row r="5" spans="1:2">
      <c r="A5"/>
      <c r="B5" s="174" t="s">
        <v>1176</v>
      </c>
    </row>
    <row r="6" spans="1:2">
      <c r="A6"/>
      <c r="B6" s="174" t="s">
        <v>998</v>
      </c>
    </row>
    <row r="7" spans="1:2">
      <c r="A7"/>
      <c r="B7" s="174" t="s">
        <v>999</v>
      </c>
    </row>
    <row r="8" spans="1:2">
      <c r="A8"/>
      <c r="B8" s="174" t="s">
        <v>1000</v>
      </c>
    </row>
    <row r="9" spans="1:2">
      <c r="A9"/>
      <c r="B9" s="174" t="s">
        <v>1001</v>
      </c>
    </row>
    <row r="10" spans="1:2">
      <c r="A10"/>
      <c r="B10" s="174" t="s">
        <v>1002</v>
      </c>
    </row>
    <row r="11" spans="1:2">
      <c r="A11"/>
      <c r="B11" s="174" t="s">
        <v>970</v>
      </c>
    </row>
    <row r="12" spans="1:2">
      <c r="A12"/>
      <c r="B12" s="174" t="s">
        <v>1003</v>
      </c>
    </row>
    <row r="13" spans="1:2">
      <c r="A13"/>
      <c r="B13" s="174" t="s">
        <v>1004</v>
      </c>
    </row>
    <row r="14" spans="1:2">
      <c r="A14"/>
      <c r="B14" s="174" t="s">
        <v>1005</v>
      </c>
    </row>
    <row r="15" spans="1:2">
      <c r="A15"/>
      <c r="B15" s="174" t="s">
        <v>1006</v>
      </c>
    </row>
    <row r="16" spans="1:2">
      <c r="A16"/>
      <c r="B16" s="174" t="s">
        <v>1007</v>
      </c>
    </row>
    <row r="17" spans="1:2">
      <c r="A17"/>
      <c r="B17" s="174" t="s">
        <v>1008</v>
      </c>
    </row>
    <row r="18" spans="1:2">
      <c r="A18"/>
      <c r="B18" s="174" t="s">
        <v>1009</v>
      </c>
    </row>
    <row r="19" spans="1:2">
      <c r="A19"/>
      <c r="B19" s="174" t="s">
        <v>1010</v>
      </c>
    </row>
    <row r="20" spans="1:2">
      <c r="A20"/>
      <c r="B20" s="174" t="s">
        <v>1011</v>
      </c>
    </row>
    <row r="21" spans="1:2">
      <c r="A21"/>
      <c r="B21" s="174" t="s">
        <v>1012</v>
      </c>
    </row>
    <row r="22" spans="1:2">
      <c r="A22"/>
      <c r="B22" s="174" t="s">
        <v>1013</v>
      </c>
    </row>
    <row r="23" spans="1:2">
      <c r="A23"/>
      <c r="B23" s="174" t="s">
        <v>1014</v>
      </c>
    </row>
    <row r="24" spans="1:2">
      <c r="A24"/>
      <c r="B24" s="174" t="s">
        <v>1015</v>
      </c>
    </row>
    <row r="25" spans="1:2">
      <c r="A25"/>
      <c r="B25" s="174" t="s">
        <v>1016</v>
      </c>
    </row>
    <row r="26" spans="1:2">
      <c r="A26"/>
      <c r="B26" s="174" t="s">
        <v>1017</v>
      </c>
    </row>
    <row r="27" spans="1:2">
      <c r="A27"/>
      <c r="B27" s="174" t="s">
        <v>1018</v>
      </c>
    </row>
    <row r="28" spans="1:2">
      <c r="A28"/>
      <c r="B28" s="174" t="s">
        <v>1019</v>
      </c>
    </row>
    <row r="29" spans="1:2">
      <c r="A29"/>
      <c r="B29" s="174" t="s">
        <v>1020</v>
      </c>
    </row>
    <row r="30" spans="1:2">
      <c r="A30"/>
      <c r="B30" s="174" t="s">
        <v>1021</v>
      </c>
    </row>
    <row r="31" spans="1:2">
      <c r="A31"/>
      <c r="B31" s="174" t="s">
        <v>1022</v>
      </c>
    </row>
    <row r="32" spans="1:2">
      <c r="A32"/>
      <c r="B32" s="174" t="s">
        <v>1023</v>
      </c>
    </row>
    <row r="33" spans="1:2">
      <c r="A33"/>
      <c r="B33" s="174" t="s">
        <v>1024</v>
      </c>
    </row>
    <row r="34" spans="1:2">
      <c r="A34"/>
      <c r="B34" s="174" t="s">
        <v>1025</v>
      </c>
    </row>
    <row r="35" spans="1:2">
      <c r="A35"/>
      <c r="B35" s="174" t="s">
        <v>1026</v>
      </c>
    </row>
    <row r="36" spans="1:2">
      <c r="A36"/>
      <c r="B36" s="174" t="s">
        <v>1027</v>
      </c>
    </row>
    <row r="37" spans="1:2">
      <c r="A37"/>
      <c r="B37" s="174" t="s">
        <v>1028</v>
      </c>
    </row>
    <row r="38" spans="1:2">
      <c r="A38"/>
      <c r="B38" s="174" t="s">
        <v>1029</v>
      </c>
    </row>
    <row r="39" spans="1:2">
      <c r="A39"/>
      <c r="B39" s="174" t="s">
        <v>1030</v>
      </c>
    </row>
    <row r="40" spans="1:2">
      <c r="A40"/>
      <c r="B40" s="174" t="s">
        <v>1031</v>
      </c>
    </row>
    <row r="41" spans="1:2">
      <c r="A41"/>
      <c r="B41" s="174" t="s">
        <v>1032</v>
      </c>
    </row>
    <row r="42" spans="1:2">
      <c r="A42"/>
      <c r="B42" s="174" t="s">
        <v>1033</v>
      </c>
    </row>
    <row r="43" spans="1:2">
      <c r="A43"/>
      <c r="B43" s="174" t="s">
        <v>1034</v>
      </c>
    </row>
    <row r="44" spans="1:2">
      <c r="A44"/>
      <c r="B44" s="174" t="s">
        <v>1035</v>
      </c>
    </row>
    <row r="45" spans="1:2">
      <c r="A45"/>
      <c r="B45" s="174" t="s">
        <v>1036</v>
      </c>
    </row>
    <row r="46" spans="1:2">
      <c r="A46"/>
      <c r="B46" s="174" t="s">
        <v>1037</v>
      </c>
    </row>
    <row r="47" spans="1:2">
      <c r="A47"/>
      <c r="B47" s="174" t="s">
        <v>1038</v>
      </c>
    </row>
    <row r="48" spans="1:2">
      <c r="A48"/>
      <c r="B48" s="174" t="s">
        <v>1039</v>
      </c>
    </row>
    <row r="49" spans="1:2">
      <c r="A49"/>
      <c r="B49" s="174" t="s">
        <v>1040</v>
      </c>
    </row>
    <row r="50" spans="1:2">
      <c r="A50"/>
      <c r="B50" s="188" t="s">
        <v>1041</v>
      </c>
    </row>
    <row r="51" spans="1:2">
      <c r="A51"/>
      <c r="B51" s="174" t="s">
        <v>1042</v>
      </c>
    </row>
    <row r="52" spans="1:2">
      <c r="A52"/>
      <c r="B52" s="174" t="s">
        <v>1043</v>
      </c>
    </row>
    <row r="53" spans="1:2">
      <c r="A53"/>
      <c r="B53" s="174" t="s">
        <v>1044</v>
      </c>
    </row>
    <row r="54" spans="1:2">
      <c r="A54"/>
      <c r="B54" s="174" t="s">
        <v>1045</v>
      </c>
    </row>
    <row r="55" spans="1:2">
      <c r="A55"/>
      <c r="B55" s="174" t="s">
        <v>1046</v>
      </c>
    </row>
    <row r="56" spans="1:2">
      <c r="A56"/>
      <c r="B56" s="174" t="s">
        <v>1047</v>
      </c>
    </row>
    <row r="57" spans="1:2">
      <c r="A57"/>
      <c r="B57" s="174" t="s">
        <v>1048</v>
      </c>
    </row>
    <row r="58" spans="1:2">
      <c r="A58"/>
      <c r="B58" s="174" t="s">
        <v>1049</v>
      </c>
    </row>
    <row r="59" spans="1:2">
      <c r="A59"/>
      <c r="B59" s="174" t="s">
        <v>1050</v>
      </c>
    </row>
    <row r="60" spans="1:2">
      <c r="A60"/>
      <c r="B60" s="174" t="s">
        <v>1051</v>
      </c>
    </row>
    <row r="61" spans="1:2">
      <c r="A61"/>
      <c r="B61" s="174" t="s">
        <v>1052</v>
      </c>
    </row>
    <row r="62" spans="1:2">
      <c r="A62"/>
      <c r="B62" s="174" t="s">
        <v>1053</v>
      </c>
    </row>
    <row r="63" spans="1:2">
      <c r="A63"/>
      <c r="B63" s="174" t="s">
        <v>1054</v>
      </c>
    </row>
    <row r="64" spans="1:2">
      <c r="A64"/>
      <c r="B64" s="174" t="s">
        <v>1055</v>
      </c>
    </row>
    <row r="65" spans="1:2">
      <c r="A65"/>
      <c r="B65" s="174" t="s">
        <v>1056</v>
      </c>
    </row>
    <row r="66" spans="1:2">
      <c r="A66"/>
      <c r="B66" s="174" t="s">
        <v>1057</v>
      </c>
    </row>
    <row r="67" spans="1:2">
      <c r="A67"/>
      <c r="B67" s="174" t="s">
        <v>1058</v>
      </c>
    </row>
    <row r="68" spans="1:2">
      <c r="A68"/>
      <c r="B68" s="174" t="s">
        <v>1059</v>
      </c>
    </row>
    <row r="69" spans="1:2">
      <c r="A69"/>
      <c r="B69" s="174" t="s">
        <v>1060</v>
      </c>
    </row>
    <row r="70" spans="1:2">
      <c r="A70"/>
      <c r="B70" s="174" t="s">
        <v>1061</v>
      </c>
    </row>
    <row r="71" spans="1:2">
      <c r="A71"/>
      <c r="B71" s="180" t="s">
        <v>1062</v>
      </c>
    </row>
    <row r="72" spans="1:2">
      <c r="A72"/>
      <c r="B72" s="174" t="s">
        <v>1063</v>
      </c>
    </row>
    <row r="73" spans="1:2">
      <c r="A73"/>
      <c r="B73" s="174" t="s">
        <v>1064</v>
      </c>
    </row>
    <row r="74" spans="1:2">
      <c r="A74"/>
      <c r="B74" s="174" t="s">
        <v>1065</v>
      </c>
    </row>
    <row r="75" spans="1:2">
      <c r="A75"/>
      <c r="B75" s="174" t="s">
        <v>1066</v>
      </c>
    </row>
    <row r="76" spans="1:2">
      <c r="A76"/>
      <c r="B76" s="174" t="s">
        <v>1067</v>
      </c>
    </row>
    <row r="77" spans="1:2">
      <c r="B77" s="174" t="s">
        <v>1068</v>
      </c>
    </row>
    <row r="78" spans="1:2">
      <c r="B78" s="174" t="s">
        <v>1069</v>
      </c>
    </row>
    <row r="79" spans="1:2">
      <c r="B79" s="174" t="s">
        <v>1070</v>
      </c>
    </row>
    <row r="80" spans="1:2">
      <c r="B80" s="174" t="s">
        <v>1071</v>
      </c>
    </row>
    <row r="81" spans="2:2">
      <c r="B81" s="174" t="s">
        <v>1072</v>
      </c>
    </row>
    <row r="82" spans="2:2">
      <c r="B82" s="187" t="s">
        <v>1245</v>
      </c>
    </row>
    <row r="83" spans="2:2">
      <c r="B83" s="174" t="s">
        <v>1073</v>
      </c>
    </row>
    <row r="84" spans="2:2">
      <c r="B84" s="174" t="s">
        <v>1074</v>
      </c>
    </row>
    <row r="85" spans="2:2">
      <c r="B85" s="174" t="s">
        <v>1075</v>
      </c>
    </row>
    <row r="86" spans="2:2">
      <c r="B86" s="174" t="s">
        <v>1076</v>
      </c>
    </row>
    <row r="87" spans="2:2">
      <c r="B87" s="174" t="s">
        <v>1077</v>
      </c>
    </row>
    <row r="88" spans="2:2">
      <c r="B88" s="174" t="s">
        <v>1078</v>
      </c>
    </row>
    <row r="89" spans="2:2">
      <c r="B89" s="174" t="s">
        <v>1079</v>
      </c>
    </row>
    <row r="90" spans="2:2">
      <c r="B90" s="174" t="s">
        <v>1080</v>
      </c>
    </row>
    <row r="91" spans="2:2">
      <c r="B91" s="174" t="s">
        <v>1081</v>
      </c>
    </row>
    <row r="92" spans="2:2">
      <c r="B92" s="174" t="s">
        <v>1082</v>
      </c>
    </row>
    <row r="93" spans="2:2">
      <c r="B93" s="174" t="s">
        <v>1083</v>
      </c>
    </row>
    <row r="94" spans="2:2">
      <c r="B94" s="174" t="s">
        <v>430</v>
      </c>
    </row>
    <row r="95" spans="2:2">
      <c r="B95" s="174" t="s">
        <v>1084</v>
      </c>
    </row>
    <row r="96" spans="2:2">
      <c r="B96" s="174" t="s">
        <v>1085</v>
      </c>
    </row>
    <row r="97" spans="2:2">
      <c r="B97" s="174" t="s">
        <v>1086</v>
      </c>
    </row>
    <row r="98" spans="2:2">
      <c r="B98" s="174" t="s">
        <v>1087</v>
      </c>
    </row>
    <row r="99" spans="2:2">
      <c r="B99" s="174" t="s">
        <v>1088</v>
      </c>
    </row>
    <row r="100" spans="2:2">
      <c r="B100" s="174" t="s">
        <v>993</v>
      </c>
    </row>
    <row r="101" spans="2:2">
      <c r="B101" s="180" t="s">
        <v>1191</v>
      </c>
    </row>
    <row r="102" spans="2:2" ht="15">
      <c r="B102" t="s">
        <v>1246</v>
      </c>
    </row>
    <row r="103" spans="2:2">
      <c r="B103" s="174" t="s">
        <v>1089</v>
      </c>
    </row>
    <row r="104" spans="2:2">
      <c r="B104" s="174" t="s">
        <v>1090</v>
      </c>
    </row>
    <row r="105" spans="2:2">
      <c r="B105" s="174" t="s">
        <v>1091</v>
      </c>
    </row>
    <row r="106" spans="2:2">
      <c r="B106" s="174" t="s">
        <v>1092</v>
      </c>
    </row>
    <row r="107" spans="2:2">
      <c r="B107" s="174" t="s">
        <v>1093</v>
      </c>
    </row>
    <row r="108" spans="2:2">
      <c r="B108" s="174" t="s">
        <v>1094</v>
      </c>
    </row>
    <row r="109" spans="2:2">
      <c r="B109" s="174" t="s">
        <v>1095</v>
      </c>
    </row>
    <row r="110" spans="2:2">
      <c r="B110" s="174" t="s">
        <v>1096</v>
      </c>
    </row>
    <row r="111" spans="2:2">
      <c r="B111" s="174" t="s">
        <v>1097</v>
      </c>
    </row>
    <row r="112" spans="2:2">
      <c r="B112" s="174" t="s">
        <v>1098</v>
      </c>
    </row>
    <row r="113" spans="2:2">
      <c r="B113" s="174" t="s">
        <v>1099</v>
      </c>
    </row>
    <row r="114" spans="2:2">
      <c r="B114" s="174" t="s">
        <v>1100</v>
      </c>
    </row>
    <row r="115" spans="2:2">
      <c r="B115" s="174" t="s">
        <v>1101</v>
      </c>
    </row>
    <row r="116" spans="2:2">
      <c r="B116" s="174" t="s">
        <v>1102</v>
      </c>
    </row>
    <row r="117" spans="2:2">
      <c r="B117" s="174" t="s">
        <v>1103</v>
      </c>
    </row>
    <row r="118" spans="2:2">
      <c r="B118" s="174" t="s">
        <v>1104</v>
      </c>
    </row>
    <row r="119" spans="2:2">
      <c r="B119" s="174" t="s">
        <v>1105</v>
      </c>
    </row>
    <row r="120" spans="2:2">
      <c r="B120" s="174" t="s">
        <v>1106</v>
      </c>
    </row>
    <row r="121" spans="2:2">
      <c r="B121" s="174" t="s">
        <v>1107</v>
      </c>
    </row>
    <row r="122" spans="2:2">
      <c r="B122" s="174" t="s">
        <v>1108</v>
      </c>
    </row>
    <row r="123" spans="2:2">
      <c r="B123" s="174" t="s">
        <v>1109</v>
      </c>
    </row>
    <row r="124" spans="2:2">
      <c r="B124" s="174" t="s">
        <v>1110</v>
      </c>
    </row>
    <row r="125" spans="2:2">
      <c r="B125" s="174" t="s">
        <v>1111</v>
      </c>
    </row>
    <row r="126" spans="2:2">
      <c r="B126" s="174" t="s">
        <v>1112</v>
      </c>
    </row>
    <row r="127" spans="2:2">
      <c r="B127" s="174" t="s">
        <v>1113</v>
      </c>
    </row>
    <row r="128" spans="2:2">
      <c r="B128" s="174" t="s">
        <v>1114</v>
      </c>
    </row>
    <row r="129" spans="2:2">
      <c r="B129" s="174" t="s">
        <v>1115</v>
      </c>
    </row>
    <row r="130" spans="2:2">
      <c r="B130" s="174" t="s">
        <v>1116</v>
      </c>
    </row>
    <row r="131" spans="2:2">
      <c r="B131" s="174" t="s">
        <v>1117</v>
      </c>
    </row>
    <row r="132" spans="2:2">
      <c r="B132" s="174" t="s">
        <v>1118</v>
      </c>
    </row>
    <row r="133" spans="2:2">
      <c r="B133" s="174" t="s">
        <v>1119</v>
      </c>
    </row>
    <row r="134" spans="2:2">
      <c r="B134" s="174" t="s">
        <v>1175</v>
      </c>
    </row>
    <row r="135" spans="2:2">
      <c r="B135" s="174" t="s">
        <v>1120</v>
      </c>
    </row>
    <row r="136" spans="2:2">
      <c r="B136" s="174" t="s">
        <v>1121</v>
      </c>
    </row>
    <row r="137" spans="2:2">
      <c r="B137" s="174" t="s">
        <v>1122</v>
      </c>
    </row>
    <row r="138" spans="2:2">
      <c r="B138" s="174" t="s">
        <v>1123</v>
      </c>
    </row>
    <row r="139" spans="2:2">
      <c r="B139" s="174" t="s">
        <v>1124</v>
      </c>
    </row>
    <row r="140" spans="2:2">
      <c r="B140" s="174" t="s">
        <v>431</v>
      </c>
    </row>
    <row r="141" spans="2:2">
      <c r="B141" s="174" t="s">
        <v>1125</v>
      </c>
    </row>
    <row r="142" spans="2:2">
      <c r="B142" s="174" t="s">
        <v>1126</v>
      </c>
    </row>
    <row r="143" spans="2:2">
      <c r="B143" s="174" t="s">
        <v>1127</v>
      </c>
    </row>
    <row r="144" spans="2:2">
      <c r="B144" s="174" t="s">
        <v>1128</v>
      </c>
    </row>
    <row r="145" spans="2:2">
      <c r="B145" s="174" t="s">
        <v>1129</v>
      </c>
    </row>
    <row r="146" spans="2:2">
      <c r="B146" s="174" t="s">
        <v>1130</v>
      </c>
    </row>
    <row r="147" spans="2:2">
      <c r="B147" s="174" t="s">
        <v>1131</v>
      </c>
    </row>
    <row r="148" spans="2:2">
      <c r="B148" s="174" t="s">
        <v>1132</v>
      </c>
    </row>
    <row r="149" spans="2:2">
      <c r="B149" s="174" t="s">
        <v>1133</v>
      </c>
    </row>
    <row r="150" spans="2:2">
      <c r="B150" s="174" t="s">
        <v>1134</v>
      </c>
    </row>
    <row r="151" spans="2:2">
      <c r="B151" s="174" t="s">
        <v>1135</v>
      </c>
    </row>
    <row r="152" spans="2:2">
      <c r="B152" s="174" t="s">
        <v>1136</v>
      </c>
    </row>
    <row r="153" spans="2:2">
      <c r="B153" s="174" t="s">
        <v>1137</v>
      </c>
    </row>
    <row r="154" spans="2:2">
      <c r="B154" s="174" t="s">
        <v>1138</v>
      </c>
    </row>
    <row r="155" spans="2:2">
      <c r="B155" s="174" t="s">
        <v>1139</v>
      </c>
    </row>
    <row r="156" spans="2:2">
      <c r="B156" s="174" t="s">
        <v>1140</v>
      </c>
    </row>
    <row r="157" spans="2:2">
      <c r="B157" s="174" t="s">
        <v>1141</v>
      </c>
    </row>
    <row r="158" spans="2:2">
      <c r="B158" s="174" t="s">
        <v>1142</v>
      </c>
    </row>
    <row r="159" spans="2:2">
      <c r="B159" s="174" t="s">
        <v>1143</v>
      </c>
    </row>
    <row r="160" spans="2:2">
      <c r="B160" s="174" t="s">
        <v>1144</v>
      </c>
    </row>
    <row r="161" spans="2:2">
      <c r="B161" s="174" t="s">
        <v>1145</v>
      </c>
    </row>
    <row r="162" spans="2:2">
      <c r="B162" s="174" t="s">
        <v>1146</v>
      </c>
    </row>
    <row r="163" spans="2:2">
      <c r="B163" s="174" t="s">
        <v>1147</v>
      </c>
    </row>
    <row r="164" spans="2:2">
      <c r="B164" s="174" t="s">
        <v>1148</v>
      </c>
    </row>
    <row r="165" spans="2:2">
      <c r="B165" s="174" t="s">
        <v>1149</v>
      </c>
    </row>
    <row r="166" spans="2:2">
      <c r="B166" s="174" t="s">
        <v>1150</v>
      </c>
    </row>
    <row r="167" spans="2:2">
      <c r="B167" s="174" t="s">
        <v>1151</v>
      </c>
    </row>
    <row r="168" spans="2:2">
      <c r="B168" s="174" t="s">
        <v>1152</v>
      </c>
    </row>
    <row r="169" spans="2:2">
      <c r="B169" s="174" t="s">
        <v>1153</v>
      </c>
    </row>
    <row r="170" spans="2:2">
      <c r="B170" s="174" t="s">
        <v>1154</v>
      </c>
    </row>
    <row r="171" spans="2:2">
      <c r="B171" s="174" t="s">
        <v>1155</v>
      </c>
    </row>
    <row r="172" spans="2:2">
      <c r="B172" s="174" t="s">
        <v>1156</v>
      </c>
    </row>
    <row r="173" spans="2:2">
      <c r="B173" s="174" t="s">
        <v>1157</v>
      </c>
    </row>
    <row r="174" spans="2:2">
      <c r="B174" s="174" t="s">
        <v>1158</v>
      </c>
    </row>
    <row r="175" spans="2:2">
      <c r="B175" s="174" t="s">
        <v>1159</v>
      </c>
    </row>
    <row r="177" spans="2:2">
      <c r="B177" s="1" t="s">
        <v>1261</v>
      </c>
    </row>
    <row r="178" spans="2:2">
      <c r="B178" s="174" t="s">
        <v>1160</v>
      </c>
    </row>
    <row r="179" spans="2:2">
      <c r="B179" s="174" t="s">
        <v>1161</v>
      </c>
    </row>
    <row r="180" spans="2:2">
      <c r="B180" s="174" t="s">
        <v>1162</v>
      </c>
    </row>
    <row r="181" spans="2:2">
      <c r="B181" s="174" t="s">
        <v>1163</v>
      </c>
    </row>
    <row r="182" spans="2:2">
      <c r="B182" s="174" t="s">
        <v>1164</v>
      </c>
    </row>
    <row r="183" spans="2:2">
      <c r="B183" s="174" t="s">
        <v>1165</v>
      </c>
    </row>
    <row r="184" spans="2:2">
      <c r="B184" s="174" t="s">
        <v>1166</v>
      </c>
    </row>
    <row r="185" spans="2:2">
      <c r="B185" s="174" t="s">
        <v>1167</v>
      </c>
    </row>
    <row r="186" spans="2:2">
      <c r="B186" s="174" t="s">
        <v>1168</v>
      </c>
    </row>
    <row r="187" spans="2:2">
      <c r="B187" s="174" t="s">
        <v>1169</v>
      </c>
    </row>
    <row r="188" spans="2:2">
      <c r="B188" s="174" t="s">
        <v>1170</v>
      </c>
    </row>
    <row r="189" spans="2:2">
      <c r="B189" s="174" t="s">
        <v>1171</v>
      </c>
    </row>
    <row r="190" spans="2:2">
      <c r="B190" s="174" t="s">
        <v>1172</v>
      </c>
    </row>
    <row r="191" spans="2:2">
      <c r="B191" s="174" t="s">
        <v>1173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BAB7-EAAC-F14A-ABB9-E49FC5B6ECB6}">
  <sheetPr>
    <pageSetUpPr fitToPage="1"/>
  </sheetPr>
  <dimension ref="A1:FM193"/>
  <sheetViews>
    <sheetView zoomScaleNormal="100" workbookViewId="0">
      <selection activeCell="J83" sqref="J83"/>
    </sheetView>
  </sheetViews>
  <sheetFormatPr baseColWidth="10" defaultRowHeight="16"/>
  <cols>
    <col min="1" max="1" width="4.83203125" customWidth="1"/>
    <col min="2" max="2" width="28.6640625" style="5" customWidth="1"/>
    <col min="3" max="3" width="18.1640625" style="5" customWidth="1"/>
    <col min="4" max="4" width="30.83203125" style="5" customWidth="1"/>
    <col min="5" max="6" width="6.5" style="7" customWidth="1"/>
    <col min="7" max="7" width="11.5" style="7" customWidth="1"/>
    <col min="8" max="8" width="12.33203125" style="7" customWidth="1"/>
    <col min="9" max="9" width="19.1640625" style="5" customWidth="1"/>
    <col min="10" max="10" width="40.6640625" style="5" customWidth="1"/>
    <col min="11" max="11" width="9" style="5" customWidth="1"/>
    <col min="12" max="12" width="7.5" style="5" customWidth="1"/>
    <col min="13" max="13" width="10.33203125" style="5" customWidth="1"/>
    <col min="14" max="14" width="11.33203125" style="5" customWidth="1"/>
    <col min="15" max="15" width="12.6640625" style="5" customWidth="1"/>
    <col min="16" max="17" width="10.1640625" style="5" customWidth="1"/>
    <col min="18" max="18" width="7.5" style="5" customWidth="1"/>
    <col min="19" max="20" width="12.1640625" style="5" customWidth="1"/>
    <col min="21" max="22" width="8.83203125" style="5" customWidth="1"/>
    <col min="23" max="23" width="7.5" style="5" customWidth="1"/>
    <col min="24" max="25" width="9" style="5" customWidth="1"/>
    <col min="26" max="27" width="8.83203125" style="5" customWidth="1"/>
    <col min="28" max="42" width="10.83203125" style="5" customWidth="1"/>
  </cols>
  <sheetData>
    <row r="1" spans="1:169" ht="34">
      <c r="B1" s="1" t="s">
        <v>0</v>
      </c>
      <c r="C1" s="1" t="s">
        <v>1</v>
      </c>
      <c r="D1" s="1" t="s">
        <v>297</v>
      </c>
      <c r="E1" s="195" t="s">
        <v>2</v>
      </c>
      <c r="F1" s="195" t="s">
        <v>3</v>
      </c>
      <c r="G1" s="195" t="s">
        <v>4</v>
      </c>
      <c r="H1" s="195" t="s">
        <v>5</v>
      </c>
      <c r="I1" s="1" t="s">
        <v>6</v>
      </c>
      <c r="J1" s="1" t="s">
        <v>7</v>
      </c>
      <c r="K1" s="2" t="s">
        <v>8</v>
      </c>
      <c r="L1" s="2" t="s">
        <v>201</v>
      </c>
      <c r="M1" s="2" t="s">
        <v>202</v>
      </c>
      <c r="N1" s="19" t="s">
        <v>822</v>
      </c>
      <c r="O1" s="2" t="s">
        <v>203</v>
      </c>
      <c r="P1" s="2" t="s">
        <v>9</v>
      </c>
      <c r="Q1" s="2" t="s">
        <v>10</v>
      </c>
      <c r="R1" s="2" t="s">
        <v>11</v>
      </c>
      <c r="S1" s="2" t="s">
        <v>204</v>
      </c>
      <c r="T1" s="2" t="s">
        <v>205</v>
      </c>
      <c r="U1" s="2" t="s">
        <v>12</v>
      </c>
      <c r="V1" s="2" t="s">
        <v>13</v>
      </c>
      <c r="W1" s="2" t="s">
        <v>14</v>
      </c>
      <c r="X1" s="2" t="s">
        <v>206</v>
      </c>
      <c r="Y1" s="2" t="s">
        <v>207</v>
      </c>
      <c r="Z1" s="2" t="s">
        <v>15</v>
      </c>
      <c r="AA1" s="2" t="s">
        <v>16</v>
      </c>
      <c r="AB1" s="19" t="s">
        <v>856</v>
      </c>
      <c r="AC1" s="19" t="s">
        <v>857</v>
      </c>
      <c r="AD1" s="19" t="s">
        <v>858</v>
      </c>
      <c r="AE1" s="19" t="s">
        <v>859</v>
      </c>
      <c r="AF1" s="19" t="s">
        <v>860</v>
      </c>
      <c r="AG1" s="19" t="s">
        <v>861</v>
      </c>
      <c r="AH1" s="19" t="s">
        <v>862</v>
      </c>
      <c r="AI1" s="19" t="s">
        <v>863</v>
      </c>
      <c r="AJ1" s="20" t="s">
        <v>864</v>
      </c>
      <c r="AK1" s="20" t="s">
        <v>865</v>
      </c>
      <c r="AL1" s="20" t="s">
        <v>866</v>
      </c>
      <c r="AM1" s="20" t="s">
        <v>867</v>
      </c>
      <c r="AN1" s="19" t="s">
        <v>868</v>
      </c>
      <c r="AO1" s="19" t="s">
        <v>869</v>
      </c>
      <c r="AP1" s="20" t="s">
        <v>870</v>
      </c>
    </row>
    <row r="2" spans="1:169" s="151" customFormat="1">
      <c r="A2" s="149"/>
      <c r="B2" s="12" t="s">
        <v>192</v>
      </c>
      <c r="C2" s="12" t="s">
        <v>18</v>
      </c>
      <c r="D2" s="12" t="s">
        <v>524</v>
      </c>
      <c r="E2" s="21">
        <v>76.27</v>
      </c>
      <c r="F2" s="21">
        <v>72.05</v>
      </c>
      <c r="G2" s="21" t="s">
        <v>189</v>
      </c>
      <c r="H2" s="21" t="s">
        <v>189</v>
      </c>
      <c r="I2" s="12" t="s">
        <v>193</v>
      </c>
      <c r="J2" s="27" t="s">
        <v>1252</v>
      </c>
      <c r="K2" s="12">
        <v>1120</v>
      </c>
      <c r="L2" s="130">
        <v>46.341368969195052</v>
      </c>
      <c r="M2" s="12">
        <v>700</v>
      </c>
      <c r="N2" s="12">
        <v>188</v>
      </c>
      <c r="O2" s="23">
        <v>242.584</v>
      </c>
      <c r="P2" s="12">
        <v>40</v>
      </c>
      <c r="Q2" s="12">
        <v>22.6</v>
      </c>
      <c r="R2" s="12">
        <v>12.5</v>
      </c>
      <c r="S2" s="130">
        <v>88.604500000000002</v>
      </c>
      <c r="T2" s="130">
        <v>139.381</v>
      </c>
      <c r="U2" s="12">
        <v>38</v>
      </c>
      <c r="V2" s="23">
        <v>22.4</v>
      </c>
      <c r="W2" s="23">
        <v>9.3000000000000007</v>
      </c>
      <c r="X2" s="130">
        <v>87.706299752656903</v>
      </c>
      <c r="Y2" s="130">
        <v>134.78449999999998</v>
      </c>
      <c r="Z2" s="130">
        <v>1548.8009999999999</v>
      </c>
      <c r="AA2" s="131">
        <v>1490.9</v>
      </c>
      <c r="AB2" s="24">
        <f t="shared" ref="AB2:AB40" si="0">+L2/N2</f>
        <v>0.24649664345316516</v>
      </c>
      <c r="AC2" s="24">
        <f t="shared" ref="AC2:AC40" si="1">+M2/N2</f>
        <v>3.7234042553191489</v>
      </c>
      <c r="AD2" s="24">
        <f t="shared" ref="AD2:AD22" si="2">+O2/N2</f>
        <v>1.2903404255319149</v>
      </c>
      <c r="AE2" s="24">
        <f t="shared" ref="AE2:AE5" si="3">+R2/P2</f>
        <v>0.3125</v>
      </c>
      <c r="AF2" s="24">
        <f t="shared" ref="AF2:AF41" si="4">+W2/U2</f>
        <v>0.24473684210526317</v>
      </c>
      <c r="AG2" s="24">
        <f t="shared" ref="AG2:AG29" si="5">+P2/U2</f>
        <v>1.0526315789473684</v>
      </c>
      <c r="AH2" s="24">
        <f t="shared" ref="AH2:AH41" si="6">+Q2/P2</f>
        <v>0.56500000000000006</v>
      </c>
      <c r="AI2" s="24">
        <f t="shared" ref="AI2:AI41" si="7">+V2/U2</f>
        <v>0.58947368421052626</v>
      </c>
      <c r="AJ2" s="24">
        <f>+T2/N2</f>
        <v>0.7413882978723404</v>
      </c>
      <c r="AK2" s="24">
        <f>+Y2/N2</f>
        <v>0.71693882978723389</v>
      </c>
      <c r="AL2" s="24">
        <f>+S2/N2</f>
        <v>0.47130053191489363</v>
      </c>
      <c r="AM2" s="24">
        <f>+X2/N2</f>
        <v>0.46652287102477075</v>
      </c>
      <c r="AN2" s="24">
        <f>+S2^2/Z2</f>
        <v>5.0689258466710703</v>
      </c>
      <c r="AO2" s="24">
        <f>+X2^2/AA2</f>
        <v>5.1595647034025776</v>
      </c>
      <c r="AP2" s="24">
        <f>+Z2/AA2</f>
        <v>1.0388362733919108</v>
      </c>
      <c r="AQ2" s="9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</row>
    <row r="3" spans="1:169" s="9" customFormat="1">
      <c r="A3" s="138"/>
      <c r="B3" s="12" t="s">
        <v>121</v>
      </c>
      <c r="C3" s="12" t="s">
        <v>18</v>
      </c>
      <c r="D3" s="12" t="s">
        <v>542</v>
      </c>
      <c r="E3" s="21">
        <v>199.6</v>
      </c>
      <c r="F3" s="21">
        <v>190.82</v>
      </c>
      <c r="G3" s="21" t="s">
        <v>122</v>
      </c>
      <c r="H3" s="21" t="s">
        <v>122</v>
      </c>
      <c r="I3" s="12" t="s">
        <v>123</v>
      </c>
      <c r="J3" s="12" t="s">
        <v>1266</v>
      </c>
      <c r="K3" s="12">
        <v>367</v>
      </c>
      <c r="L3" s="12">
        <v>62</v>
      </c>
      <c r="M3" s="12">
        <v>90</v>
      </c>
      <c r="N3" s="12">
        <v>95.6</v>
      </c>
      <c r="O3" s="23">
        <v>118.27500000000001</v>
      </c>
      <c r="P3" s="23">
        <v>25.065000000000001</v>
      </c>
      <c r="Q3" s="23">
        <v>10</v>
      </c>
      <c r="R3" s="23">
        <v>8</v>
      </c>
      <c r="S3" s="23">
        <v>35.0045</v>
      </c>
      <c r="T3" s="23">
        <v>66.376000000000005</v>
      </c>
      <c r="U3" s="23">
        <v>25.715499999999999</v>
      </c>
      <c r="V3" s="23">
        <v>12.102499999999999</v>
      </c>
      <c r="W3" s="23">
        <v>8.1304999999999996</v>
      </c>
      <c r="X3" s="23">
        <v>42.961500000000001</v>
      </c>
      <c r="Y3" s="23">
        <v>76.959499999999991</v>
      </c>
      <c r="Z3" s="23">
        <v>281.85199999999998</v>
      </c>
      <c r="AA3" s="23">
        <v>351.93349999999998</v>
      </c>
      <c r="AB3" s="24">
        <f t="shared" si="0"/>
        <v>0.64853556485355657</v>
      </c>
      <c r="AC3" s="24">
        <f t="shared" si="1"/>
        <v>0.94142259414225948</v>
      </c>
      <c r="AD3" s="24">
        <f t="shared" si="2"/>
        <v>1.2371861924686194</v>
      </c>
      <c r="AE3" s="24">
        <f t="shared" si="3"/>
        <v>0.31917015759026529</v>
      </c>
      <c r="AF3" s="24">
        <f t="shared" si="4"/>
        <v>0.31617118080535084</v>
      </c>
      <c r="AG3" s="24">
        <f t="shared" si="5"/>
        <v>0.97470397231241868</v>
      </c>
      <c r="AH3" s="24">
        <f t="shared" si="6"/>
        <v>0.3989626969878316</v>
      </c>
      <c r="AI3" s="24">
        <f t="shared" si="7"/>
        <v>0.47063055355719313</v>
      </c>
      <c r="AJ3" s="24">
        <f>+T3/N3</f>
        <v>0.69430962343096247</v>
      </c>
      <c r="AK3" s="24">
        <f>+Y3/N3</f>
        <v>0.80501569037656895</v>
      </c>
      <c r="AL3" s="24">
        <f>+S3/N3</f>
        <v>0.36615585774058579</v>
      </c>
      <c r="AM3" s="24">
        <f>+X3/N3</f>
        <v>0.44938807531380759</v>
      </c>
      <c r="AN3" s="24">
        <f>+S3^2/Z3</f>
        <v>4.3473703228999625</v>
      </c>
      <c r="AO3" s="24">
        <f>+X3^2/AA3</f>
        <v>5.2444296500617309</v>
      </c>
      <c r="AP3" s="24">
        <f>+Z3/AA3</f>
        <v>0.80086720928811828</v>
      </c>
    </row>
    <row r="4" spans="1:169" s="9" customFormat="1">
      <c r="A4" s="138"/>
      <c r="B4" s="12" t="s">
        <v>328</v>
      </c>
      <c r="C4" s="12" t="s">
        <v>18</v>
      </c>
      <c r="D4" s="12" t="s">
        <v>525</v>
      </c>
      <c r="E4" s="21">
        <v>247.2</v>
      </c>
      <c r="F4" s="21">
        <v>242</v>
      </c>
      <c r="G4" s="21" t="s">
        <v>27</v>
      </c>
      <c r="H4" s="21" t="s">
        <v>27</v>
      </c>
      <c r="I4" s="12" t="s">
        <v>329</v>
      </c>
      <c r="J4" s="12" t="s">
        <v>330</v>
      </c>
      <c r="K4" s="25">
        <v>275</v>
      </c>
      <c r="L4" s="25">
        <v>12</v>
      </c>
      <c r="M4" s="25">
        <v>35.405500000000004</v>
      </c>
      <c r="N4" s="25">
        <v>78.578499999999991</v>
      </c>
      <c r="O4" s="25">
        <v>136.19800000000001</v>
      </c>
      <c r="P4" s="25">
        <v>22.5</v>
      </c>
      <c r="Q4" s="25">
        <v>6.4</v>
      </c>
      <c r="R4" s="132">
        <v>8.5</v>
      </c>
      <c r="S4" s="25">
        <v>14.1</v>
      </c>
      <c r="T4" s="25">
        <v>44</v>
      </c>
      <c r="U4" s="25">
        <v>17.2</v>
      </c>
      <c r="V4" s="25">
        <v>3.3905000000000003</v>
      </c>
      <c r="W4" s="25">
        <v>10.6</v>
      </c>
      <c r="X4" s="25">
        <v>17.606000000000002</v>
      </c>
      <c r="Y4" s="25">
        <v>42.5</v>
      </c>
      <c r="Z4" s="23">
        <v>80.166499999999999</v>
      </c>
      <c r="AA4" s="23">
        <v>103.9995</v>
      </c>
      <c r="AB4" s="24">
        <f t="shared" si="0"/>
        <v>0.15271352850970688</v>
      </c>
      <c r="AC4" s="24">
        <f t="shared" si="1"/>
        <v>0.45057490280420226</v>
      </c>
      <c r="AD4" s="24">
        <f t="shared" si="2"/>
        <v>1.7332730963304215</v>
      </c>
      <c r="AE4" s="24">
        <f t="shared" si="3"/>
        <v>0.37777777777777777</v>
      </c>
      <c r="AF4" s="24">
        <f t="shared" si="4"/>
        <v>0.61627906976744184</v>
      </c>
      <c r="AG4" s="24">
        <f t="shared" si="5"/>
        <v>1.308139534883721</v>
      </c>
      <c r="AH4" s="24">
        <f t="shared" si="6"/>
        <v>0.28444444444444444</v>
      </c>
      <c r="AI4" s="24">
        <f t="shared" si="7"/>
        <v>0.19712209302325584</v>
      </c>
      <c r="AJ4" s="24">
        <f>+T4/N4</f>
        <v>0.55994960453559184</v>
      </c>
      <c r="AK4" s="24">
        <f>+Y4/N4</f>
        <v>0.54086041347187852</v>
      </c>
      <c r="AL4" s="24">
        <f>+S4/N4</f>
        <v>0.17943839599890557</v>
      </c>
      <c r="AM4" s="24">
        <f>+X4/N4</f>
        <v>0.22405619857849163</v>
      </c>
      <c r="AN4" s="24">
        <f>+S4^2/Z4</f>
        <v>2.47996357580785</v>
      </c>
      <c r="AO4" s="24">
        <f>+X4^2/AA4</f>
        <v>2.9805069832066504</v>
      </c>
      <c r="AP4" s="24">
        <f>+Z4/AA4</f>
        <v>0.77083543670883037</v>
      </c>
    </row>
    <row r="5" spans="1:169" s="151" customFormat="1">
      <c r="A5" s="149"/>
      <c r="B5" s="12" t="s">
        <v>124</v>
      </c>
      <c r="C5" s="12" t="s">
        <v>18</v>
      </c>
      <c r="D5" s="12" t="s">
        <v>111</v>
      </c>
      <c r="E5" s="21">
        <v>195.31</v>
      </c>
      <c r="F5" s="21">
        <v>190.82</v>
      </c>
      <c r="G5" s="21" t="s">
        <v>122</v>
      </c>
      <c r="H5" s="21" t="s">
        <v>122</v>
      </c>
      <c r="I5" s="12" t="s">
        <v>125</v>
      </c>
      <c r="J5" s="12" t="s">
        <v>1268</v>
      </c>
      <c r="K5" s="12" t="s">
        <v>25</v>
      </c>
      <c r="L5" s="12">
        <v>53</v>
      </c>
      <c r="M5" s="23">
        <v>193.39449999999999</v>
      </c>
      <c r="N5" s="23">
        <v>125.637</v>
      </c>
      <c r="O5" s="130">
        <v>168.19341827411392</v>
      </c>
      <c r="P5" s="12">
        <v>38</v>
      </c>
      <c r="Q5" s="23">
        <v>16.415500000000002</v>
      </c>
      <c r="R5" s="23">
        <v>14.449</v>
      </c>
      <c r="S5" s="23">
        <v>58.719499999999996</v>
      </c>
      <c r="T5" s="23">
        <v>111.21950000000001</v>
      </c>
      <c r="U5" s="12">
        <v>38</v>
      </c>
      <c r="V5" s="23">
        <v>15.905999999999999</v>
      </c>
      <c r="W5" s="130">
        <v>11.331</v>
      </c>
      <c r="X5" s="130">
        <v>54.462500000000006</v>
      </c>
      <c r="Y5" s="130">
        <v>101.81825000000001</v>
      </c>
      <c r="Z5" s="23">
        <v>837.24950000000001</v>
      </c>
      <c r="AA5" s="130">
        <v>946.19125509980222</v>
      </c>
      <c r="AB5" s="24">
        <f t="shared" si="0"/>
        <v>0.42185025112029101</v>
      </c>
      <c r="AC5" s="24">
        <f t="shared" si="1"/>
        <v>1.5393116677411909</v>
      </c>
      <c r="AD5" s="24">
        <f t="shared" si="2"/>
        <v>1.3387252025606622</v>
      </c>
      <c r="AE5" s="24">
        <f t="shared" si="3"/>
        <v>0.38023684210526315</v>
      </c>
      <c r="AF5" s="24">
        <f t="shared" si="4"/>
        <v>0.29818421052631577</v>
      </c>
      <c r="AG5" s="24">
        <f t="shared" si="5"/>
        <v>1</v>
      </c>
      <c r="AH5" s="24">
        <f t="shared" si="6"/>
        <v>0.43198684210526322</v>
      </c>
      <c r="AI5" s="24">
        <f t="shared" si="7"/>
        <v>0.41857894736842099</v>
      </c>
      <c r="AJ5" s="24">
        <f>+T5/N5</f>
        <v>0.88524479253723032</v>
      </c>
      <c r="AK5" s="24">
        <f>+Y5/N5</f>
        <v>0.81041611945525605</v>
      </c>
      <c r="AL5" s="24">
        <f>+S5/N5</f>
        <v>0.46737426076713068</v>
      </c>
      <c r="AM5" s="24">
        <f>+X5/N5</f>
        <v>0.43349093021960095</v>
      </c>
      <c r="AN5" s="24">
        <f>+S5^2/Z5</f>
        <v>4.1182224417572053</v>
      </c>
      <c r="AO5" s="24">
        <f>+X5^2/AA5</f>
        <v>3.1348460369538462</v>
      </c>
      <c r="AP5" s="24">
        <f>+Z5/AA5</f>
        <v>0.88486285990001956</v>
      </c>
      <c r="AQ5" s="9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  <c r="CT5" s="150"/>
      <c r="CU5" s="150"/>
      <c r="CV5" s="150"/>
      <c r="CW5" s="150"/>
      <c r="CX5" s="150"/>
      <c r="CY5" s="150"/>
      <c r="CZ5" s="150"/>
      <c r="DA5" s="150"/>
      <c r="DB5" s="150"/>
      <c r="DC5" s="150"/>
      <c r="DD5" s="150"/>
      <c r="DE5" s="150"/>
      <c r="DF5" s="150"/>
      <c r="DG5" s="150"/>
      <c r="DH5" s="150"/>
      <c r="DI5" s="150"/>
      <c r="DJ5" s="150"/>
      <c r="DK5" s="150"/>
      <c r="DL5" s="150"/>
      <c r="DM5" s="150"/>
      <c r="DN5" s="150"/>
      <c r="DO5" s="150"/>
      <c r="DP5" s="150"/>
      <c r="DQ5" s="150"/>
      <c r="DR5" s="150"/>
      <c r="DS5" s="150"/>
      <c r="DT5" s="150"/>
      <c r="DU5" s="150"/>
      <c r="DV5" s="150"/>
      <c r="DW5" s="150"/>
      <c r="DX5" s="150"/>
      <c r="DY5" s="150"/>
      <c r="DZ5" s="150"/>
      <c r="EA5" s="150"/>
      <c r="EB5" s="150"/>
      <c r="EC5" s="150"/>
      <c r="ED5" s="150"/>
      <c r="EE5" s="150"/>
      <c r="EF5" s="150"/>
      <c r="EG5" s="150"/>
      <c r="EH5" s="150"/>
      <c r="EI5" s="150"/>
      <c r="EJ5" s="150"/>
      <c r="EK5" s="150"/>
      <c r="EL5" s="150"/>
      <c r="EM5" s="150"/>
      <c r="EN5" s="150"/>
      <c r="EO5" s="150"/>
      <c r="EP5" s="150"/>
      <c r="EQ5" s="150"/>
      <c r="ER5" s="150"/>
      <c r="ES5" s="150"/>
      <c r="ET5" s="150"/>
      <c r="EU5" s="150"/>
      <c r="EV5" s="150"/>
      <c r="EW5" s="150"/>
      <c r="EX5" s="150"/>
      <c r="EY5" s="150"/>
      <c r="EZ5" s="150"/>
      <c r="FA5" s="150"/>
      <c r="FB5" s="150"/>
      <c r="FC5" s="150"/>
      <c r="FD5" s="150"/>
      <c r="FE5" s="150"/>
      <c r="FF5" s="150"/>
      <c r="FG5" s="150"/>
      <c r="FH5" s="150"/>
      <c r="FI5" s="150"/>
      <c r="FJ5" s="150"/>
      <c r="FK5" s="150"/>
      <c r="FL5" s="150"/>
      <c r="FM5" s="150"/>
    </row>
    <row r="6" spans="1:169" s="12" customFormat="1">
      <c r="A6" s="138"/>
      <c r="B6" s="12" t="s">
        <v>163</v>
      </c>
      <c r="C6" s="12" t="s">
        <v>18</v>
      </c>
      <c r="D6" s="12" t="s">
        <v>543</v>
      </c>
      <c r="E6" s="21">
        <v>141.93</v>
      </c>
      <c r="F6" s="21">
        <v>139.38999999999999</v>
      </c>
      <c r="G6" s="21" t="s">
        <v>164</v>
      </c>
      <c r="H6" s="21" t="s">
        <v>164</v>
      </c>
      <c r="I6" s="12" t="s">
        <v>166</v>
      </c>
      <c r="J6" s="12" t="s">
        <v>1195</v>
      </c>
      <c r="K6" s="12">
        <v>330.67</v>
      </c>
      <c r="L6" s="12">
        <v>30</v>
      </c>
      <c r="M6" s="12">
        <v>138</v>
      </c>
      <c r="N6" s="12">
        <v>75.900000000000006</v>
      </c>
      <c r="O6" s="23">
        <v>75.672499999999999</v>
      </c>
      <c r="P6" s="12">
        <v>23.5</v>
      </c>
      <c r="Q6" s="12">
        <v>12.8</v>
      </c>
      <c r="R6" s="12" t="s">
        <v>25</v>
      </c>
      <c r="S6" s="12" t="s">
        <v>25</v>
      </c>
      <c r="T6" s="12" t="s">
        <v>25</v>
      </c>
      <c r="U6" s="12">
        <v>21.5</v>
      </c>
      <c r="V6" s="12">
        <v>12.4</v>
      </c>
      <c r="W6" s="12">
        <v>5.22</v>
      </c>
      <c r="X6" s="12" t="s">
        <v>25</v>
      </c>
      <c r="Y6" s="12" t="s">
        <v>25</v>
      </c>
      <c r="Z6" s="12" t="s">
        <v>25</v>
      </c>
      <c r="AA6" s="12" t="s">
        <v>25</v>
      </c>
      <c r="AB6" s="24">
        <f t="shared" si="0"/>
        <v>0.39525691699604742</v>
      </c>
      <c r="AC6" s="24">
        <f t="shared" si="1"/>
        <v>1.8181818181818181</v>
      </c>
      <c r="AD6" s="24">
        <f t="shared" si="2"/>
        <v>0.99700263504611319</v>
      </c>
      <c r="AE6" s="24" t="s">
        <v>25</v>
      </c>
      <c r="AF6" s="24">
        <f t="shared" si="4"/>
        <v>0.2427906976744186</v>
      </c>
      <c r="AG6" s="24">
        <f t="shared" si="5"/>
        <v>1.0930232558139534</v>
      </c>
      <c r="AH6" s="24">
        <f t="shared" si="6"/>
        <v>0.5446808510638298</v>
      </c>
      <c r="AI6" s="24">
        <f t="shared" si="7"/>
        <v>0.57674418604651168</v>
      </c>
      <c r="AJ6" s="24" t="s">
        <v>25</v>
      </c>
      <c r="AK6" s="24" t="s">
        <v>25</v>
      </c>
      <c r="AL6" s="24" t="s">
        <v>25</v>
      </c>
      <c r="AM6" s="24" t="s">
        <v>25</v>
      </c>
      <c r="AN6" s="24" t="s">
        <v>25</v>
      </c>
      <c r="AO6" s="24" t="s">
        <v>25</v>
      </c>
      <c r="AP6" s="24" t="s">
        <v>25</v>
      </c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</row>
    <row r="7" spans="1:169" s="151" customFormat="1">
      <c r="A7" s="149"/>
      <c r="B7" s="9" t="s">
        <v>59</v>
      </c>
      <c r="C7" s="9" t="s">
        <v>18</v>
      </c>
      <c r="D7" s="9" t="s">
        <v>56</v>
      </c>
      <c r="E7" s="7">
        <v>241.5</v>
      </c>
      <c r="F7" s="7">
        <v>239.1</v>
      </c>
      <c r="G7" s="7" t="s">
        <v>20</v>
      </c>
      <c r="H7" s="7" t="s">
        <v>20</v>
      </c>
      <c r="I7" s="9" t="s">
        <v>1241</v>
      </c>
      <c r="J7" s="9" t="s">
        <v>44</v>
      </c>
      <c r="K7" s="9">
        <v>256.5</v>
      </c>
      <c r="L7" s="9">
        <v>23.5</v>
      </c>
      <c r="M7" s="26">
        <v>50</v>
      </c>
      <c r="N7" s="26">
        <v>57.5</v>
      </c>
      <c r="O7" s="26">
        <v>104</v>
      </c>
      <c r="P7" s="26">
        <v>18.149999999999999</v>
      </c>
      <c r="Q7" s="26">
        <v>4.79</v>
      </c>
      <c r="R7" s="26">
        <v>8.18</v>
      </c>
      <c r="S7" s="26">
        <v>13.93</v>
      </c>
      <c r="T7" s="26">
        <v>40</v>
      </c>
      <c r="U7" s="26">
        <v>13.24</v>
      </c>
      <c r="V7" s="26">
        <v>2.67</v>
      </c>
      <c r="W7" s="26">
        <v>6.665</v>
      </c>
      <c r="X7" s="26">
        <v>17</v>
      </c>
      <c r="Y7" s="26">
        <v>36</v>
      </c>
      <c r="Z7" s="26">
        <v>76.266999999999996</v>
      </c>
      <c r="AA7" s="26">
        <v>79.047499999999999</v>
      </c>
      <c r="AB7" s="134">
        <f t="shared" si="0"/>
        <v>0.40869565217391307</v>
      </c>
      <c r="AC7" s="134">
        <f t="shared" si="1"/>
        <v>0.86956521739130432</v>
      </c>
      <c r="AD7" s="134">
        <f t="shared" si="2"/>
        <v>1.808695652173913</v>
      </c>
      <c r="AE7" s="134">
        <f t="shared" ref="AE7:AE41" si="8">+R7/P7</f>
        <v>0.45068870523415983</v>
      </c>
      <c r="AF7" s="134">
        <f t="shared" si="4"/>
        <v>0.50339879154078548</v>
      </c>
      <c r="AG7" s="134">
        <f t="shared" si="5"/>
        <v>1.3708459214501509</v>
      </c>
      <c r="AH7" s="134">
        <f t="shared" si="6"/>
        <v>0.26391184573002757</v>
      </c>
      <c r="AI7" s="134">
        <f t="shared" si="7"/>
        <v>0.20166163141993956</v>
      </c>
      <c r="AJ7" s="134">
        <f t="shared" ref="AJ7:AJ16" si="9">+T7/N7</f>
        <v>0.69565217391304346</v>
      </c>
      <c r="AK7" s="134">
        <f t="shared" ref="AK7:AK18" si="10">+Y7/N7</f>
        <v>0.62608695652173918</v>
      </c>
      <c r="AL7" s="134">
        <f t="shared" ref="AL7:AL16" si="11">+S7/N7</f>
        <v>0.24226086956521739</v>
      </c>
      <c r="AM7" s="134">
        <f t="shared" ref="AM7:AM18" si="12">+X7/N7</f>
        <v>0.29565217391304349</v>
      </c>
      <c r="AN7" s="134">
        <f t="shared" ref="AN7:AN16" si="13">+S7^2/Z7</f>
        <v>2.5442838973605886</v>
      </c>
      <c r="AO7" s="134">
        <f t="shared" ref="AO7:AO18" si="14">+X7^2/AA7</f>
        <v>3.6560296024542205</v>
      </c>
      <c r="AP7" s="134">
        <f t="shared" ref="AP7:AP16" si="15">+Z7/AA7</f>
        <v>0.96482494702552257</v>
      </c>
      <c r="AQ7" s="9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0"/>
      <c r="CZ7" s="150"/>
      <c r="DA7" s="150"/>
      <c r="DB7" s="150"/>
      <c r="DC7" s="150"/>
      <c r="DD7" s="150"/>
      <c r="DE7" s="150"/>
      <c r="DF7" s="150"/>
      <c r="DG7" s="150"/>
      <c r="DH7" s="150"/>
      <c r="DI7" s="150"/>
      <c r="DJ7" s="150"/>
      <c r="DK7" s="150"/>
      <c r="DL7" s="150"/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0"/>
      <c r="ED7" s="150"/>
      <c r="EE7" s="150"/>
      <c r="EF7" s="150"/>
      <c r="EG7" s="150"/>
      <c r="EH7" s="150"/>
      <c r="EI7" s="150"/>
      <c r="EJ7" s="150"/>
      <c r="EK7" s="150"/>
      <c r="EL7" s="150"/>
      <c r="EM7" s="150"/>
      <c r="EN7" s="150"/>
      <c r="EO7" s="150"/>
      <c r="EP7" s="150"/>
      <c r="EQ7" s="150"/>
      <c r="ER7" s="150"/>
      <c r="ES7" s="150"/>
      <c r="ET7" s="150"/>
      <c r="EU7" s="150"/>
      <c r="EV7" s="150"/>
      <c r="EW7" s="150"/>
      <c r="EX7" s="150"/>
      <c r="EY7" s="150"/>
      <c r="EZ7" s="150"/>
      <c r="FA7" s="150"/>
      <c r="FB7" s="150"/>
      <c r="FC7" s="150"/>
      <c r="FD7" s="150"/>
      <c r="FE7" s="150"/>
      <c r="FF7" s="150"/>
      <c r="FG7" s="150"/>
      <c r="FH7" s="150"/>
      <c r="FI7" s="150"/>
      <c r="FJ7" s="150"/>
      <c r="FK7" s="150"/>
      <c r="FL7" s="150"/>
      <c r="FM7" s="150"/>
    </row>
    <row r="8" spans="1:169" s="9" customFormat="1">
      <c r="A8" s="138"/>
      <c r="B8" s="9" t="s">
        <v>59</v>
      </c>
      <c r="C8" s="9" t="s">
        <v>18</v>
      </c>
      <c r="D8" s="9" t="s">
        <v>56</v>
      </c>
      <c r="E8" s="7">
        <v>241.5</v>
      </c>
      <c r="F8" s="7">
        <v>239.1</v>
      </c>
      <c r="G8" s="7" t="s">
        <v>20</v>
      </c>
      <c r="H8" s="7" t="s">
        <v>20</v>
      </c>
      <c r="I8" s="9" t="s">
        <v>60</v>
      </c>
      <c r="J8" s="9" t="s">
        <v>44</v>
      </c>
      <c r="K8" s="9">
        <v>186</v>
      </c>
      <c r="L8" s="9">
        <v>18.5</v>
      </c>
      <c r="M8" s="26">
        <v>31.4</v>
      </c>
      <c r="N8" s="26">
        <v>51.5</v>
      </c>
      <c r="O8" s="26">
        <v>78</v>
      </c>
      <c r="P8" s="26">
        <v>15.7</v>
      </c>
      <c r="Q8" s="26">
        <v>3.5</v>
      </c>
      <c r="R8" s="26">
        <v>7.25</v>
      </c>
      <c r="S8" s="26">
        <v>8</v>
      </c>
      <c r="T8" s="26">
        <v>30.5</v>
      </c>
      <c r="U8" s="26">
        <v>10.1</v>
      </c>
      <c r="V8" s="26">
        <v>1.82</v>
      </c>
      <c r="W8" s="26">
        <v>5.5</v>
      </c>
      <c r="X8" s="26">
        <v>11.25</v>
      </c>
      <c r="Y8" s="26">
        <v>27.4</v>
      </c>
      <c r="Z8" s="26">
        <v>25.43</v>
      </c>
      <c r="AA8" s="26">
        <v>38.700000000000003</v>
      </c>
      <c r="AB8" s="134">
        <f t="shared" si="0"/>
        <v>0.35922330097087379</v>
      </c>
      <c r="AC8" s="134">
        <f t="shared" si="1"/>
        <v>0.60970873786407764</v>
      </c>
      <c r="AD8" s="134">
        <f t="shared" si="2"/>
        <v>1.5145631067961165</v>
      </c>
      <c r="AE8" s="134">
        <f t="shared" si="8"/>
        <v>0.46178343949044587</v>
      </c>
      <c r="AF8" s="134">
        <f t="shared" si="4"/>
        <v>0.54455445544554459</v>
      </c>
      <c r="AG8" s="134">
        <f t="shared" si="5"/>
        <v>1.5544554455445545</v>
      </c>
      <c r="AH8" s="134">
        <f t="shared" si="6"/>
        <v>0.22292993630573249</v>
      </c>
      <c r="AI8" s="134">
        <f t="shared" si="7"/>
        <v>0.18019801980198022</v>
      </c>
      <c r="AJ8" s="134">
        <f t="shared" si="9"/>
        <v>0.59223300970873782</v>
      </c>
      <c r="AK8" s="134">
        <f t="shared" si="10"/>
        <v>0.53203883495145632</v>
      </c>
      <c r="AL8" s="134">
        <f t="shared" si="11"/>
        <v>0.1553398058252427</v>
      </c>
      <c r="AM8" s="134">
        <f t="shared" si="12"/>
        <v>0.21844660194174756</v>
      </c>
      <c r="AN8" s="134">
        <f t="shared" si="13"/>
        <v>2.5167125442390876</v>
      </c>
      <c r="AO8" s="134">
        <f t="shared" si="14"/>
        <v>3.2703488372093021</v>
      </c>
      <c r="AP8" s="134">
        <f t="shared" si="15"/>
        <v>0.65710594315245474</v>
      </c>
    </row>
    <row r="9" spans="1:169" s="9" customFormat="1" ht="17" customHeight="1">
      <c r="A9" s="138"/>
      <c r="B9" s="12" t="s">
        <v>59</v>
      </c>
      <c r="C9" s="12" t="s">
        <v>18</v>
      </c>
      <c r="D9" s="12" t="s">
        <v>526</v>
      </c>
      <c r="E9" s="21">
        <v>241.5</v>
      </c>
      <c r="F9" s="21">
        <v>239.1</v>
      </c>
      <c r="G9" s="21" t="s">
        <v>20</v>
      </c>
      <c r="H9" s="21" t="s">
        <v>20</v>
      </c>
      <c r="I9" s="131" t="s">
        <v>32</v>
      </c>
      <c r="J9" s="12"/>
      <c r="K9" s="23">
        <f t="shared" ref="K9:AA9" si="16">+AVERAGE(K7:K8)</f>
        <v>221.25</v>
      </c>
      <c r="L9" s="23">
        <f t="shared" si="16"/>
        <v>21</v>
      </c>
      <c r="M9" s="23">
        <f t="shared" si="16"/>
        <v>40.700000000000003</v>
      </c>
      <c r="N9" s="23">
        <f t="shared" si="16"/>
        <v>54.5</v>
      </c>
      <c r="O9" s="23">
        <f t="shared" si="16"/>
        <v>91</v>
      </c>
      <c r="P9" s="23">
        <f t="shared" si="16"/>
        <v>16.924999999999997</v>
      </c>
      <c r="Q9" s="23">
        <f t="shared" si="16"/>
        <v>4.1449999999999996</v>
      </c>
      <c r="R9" s="23">
        <f t="shared" si="16"/>
        <v>7.7149999999999999</v>
      </c>
      <c r="S9" s="23">
        <f t="shared" si="16"/>
        <v>10.965</v>
      </c>
      <c r="T9" s="23">
        <f t="shared" si="16"/>
        <v>35.25</v>
      </c>
      <c r="U9" s="23">
        <f t="shared" si="16"/>
        <v>11.67</v>
      </c>
      <c r="V9" s="23">
        <f t="shared" si="16"/>
        <v>2.2450000000000001</v>
      </c>
      <c r="W9" s="23">
        <f t="shared" si="16"/>
        <v>6.0824999999999996</v>
      </c>
      <c r="X9" s="23">
        <f t="shared" si="16"/>
        <v>14.125</v>
      </c>
      <c r="Y9" s="23">
        <f t="shared" si="16"/>
        <v>31.7</v>
      </c>
      <c r="Z9" s="23">
        <f t="shared" si="16"/>
        <v>50.848500000000001</v>
      </c>
      <c r="AA9" s="23">
        <f t="shared" si="16"/>
        <v>58.873750000000001</v>
      </c>
      <c r="AB9" s="24">
        <f t="shared" si="0"/>
        <v>0.38532110091743121</v>
      </c>
      <c r="AC9" s="24">
        <f t="shared" si="1"/>
        <v>0.74678899082568817</v>
      </c>
      <c r="AD9" s="24">
        <f t="shared" si="2"/>
        <v>1.6697247706422018</v>
      </c>
      <c r="AE9" s="24">
        <f t="shared" si="8"/>
        <v>0.4558345642540621</v>
      </c>
      <c r="AF9" s="24">
        <f t="shared" si="4"/>
        <v>0.52120822622107965</v>
      </c>
      <c r="AG9" s="24">
        <f t="shared" si="5"/>
        <v>1.4502999143101969</v>
      </c>
      <c r="AH9" s="24">
        <f t="shared" si="6"/>
        <v>0.24490398818316103</v>
      </c>
      <c r="AI9" s="24">
        <f t="shared" si="7"/>
        <v>0.19237360754070268</v>
      </c>
      <c r="AJ9" s="24">
        <f t="shared" si="9"/>
        <v>0.64678899082568808</v>
      </c>
      <c r="AK9" s="24">
        <f t="shared" si="10"/>
        <v>0.58165137614678897</v>
      </c>
      <c r="AL9" s="24">
        <f t="shared" si="11"/>
        <v>0.2011926605504587</v>
      </c>
      <c r="AM9" s="24">
        <f t="shared" si="12"/>
        <v>0.25917431192660551</v>
      </c>
      <c r="AN9" s="24">
        <f t="shared" si="13"/>
        <v>2.3644989527714682</v>
      </c>
      <c r="AO9" s="24">
        <f t="shared" si="14"/>
        <v>3.3888723752096648</v>
      </c>
      <c r="AP9" s="24">
        <f t="shared" si="15"/>
        <v>0.86368712711522533</v>
      </c>
    </row>
    <row r="10" spans="1:169" s="9" customFormat="1">
      <c r="A10" s="138"/>
      <c r="B10" s="12" t="s">
        <v>148</v>
      </c>
      <c r="C10" s="12" t="s">
        <v>18</v>
      </c>
      <c r="D10" s="12" t="s">
        <v>149</v>
      </c>
      <c r="E10" s="196">
        <v>166.07</v>
      </c>
      <c r="F10" s="196">
        <v>161.19999999999999</v>
      </c>
      <c r="G10" s="21" t="s">
        <v>150</v>
      </c>
      <c r="H10" s="21" t="s">
        <v>153</v>
      </c>
      <c r="I10" s="12" t="s">
        <v>1242</v>
      </c>
      <c r="J10" s="12" t="s">
        <v>1196</v>
      </c>
      <c r="K10" s="12">
        <v>372</v>
      </c>
      <c r="L10" s="25">
        <v>35.596000000000004</v>
      </c>
      <c r="M10" s="12">
        <v>108</v>
      </c>
      <c r="N10" s="12">
        <v>99</v>
      </c>
      <c r="O10" s="25">
        <v>91.626499999999993</v>
      </c>
      <c r="P10" s="25">
        <v>30.5</v>
      </c>
      <c r="Q10" s="25">
        <v>19.5</v>
      </c>
      <c r="R10" s="25">
        <v>7.08</v>
      </c>
      <c r="S10" s="25">
        <v>59.548000000000002</v>
      </c>
      <c r="T10" s="25">
        <v>94</v>
      </c>
      <c r="U10" s="25">
        <v>38.586500000000001</v>
      </c>
      <c r="V10" s="25">
        <v>28.551500000000001</v>
      </c>
      <c r="W10" s="25">
        <v>10.6</v>
      </c>
      <c r="X10" s="25">
        <v>56.063500000000005</v>
      </c>
      <c r="Y10" s="25">
        <v>101.03649999999999</v>
      </c>
      <c r="Z10" s="25">
        <v>827.11899999999991</v>
      </c>
      <c r="AA10" s="25">
        <v>733.45500000000004</v>
      </c>
      <c r="AB10" s="24">
        <f t="shared" si="0"/>
        <v>0.35955555555555557</v>
      </c>
      <c r="AC10" s="24">
        <f t="shared" si="1"/>
        <v>1.0909090909090908</v>
      </c>
      <c r="AD10" s="24">
        <f t="shared" si="2"/>
        <v>0.92552020202020191</v>
      </c>
      <c r="AE10" s="24">
        <f t="shared" si="8"/>
        <v>0.2321311475409836</v>
      </c>
      <c r="AF10" s="24">
        <f t="shared" si="4"/>
        <v>0.27470747541238516</v>
      </c>
      <c r="AG10" s="24">
        <f t="shared" si="5"/>
        <v>0.79043188679978749</v>
      </c>
      <c r="AH10" s="24">
        <f t="shared" si="6"/>
        <v>0.63934426229508201</v>
      </c>
      <c r="AI10" s="24">
        <f t="shared" si="7"/>
        <v>0.73993495134308629</v>
      </c>
      <c r="AJ10" s="24">
        <f t="shared" si="9"/>
        <v>0.9494949494949495</v>
      </c>
      <c r="AK10" s="24">
        <f t="shared" si="10"/>
        <v>1.0205707070707071</v>
      </c>
      <c r="AL10" s="24">
        <f t="shared" si="11"/>
        <v>0.60149494949494953</v>
      </c>
      <c r="AM10" s="24">
        <f t="shared" si="12"/>
        <v>0.5662979797979798</v>
      </c>
      <c r="AN10" s="24">
        <f t="shared" si="13"/>
        <v>4.2871271292280806</v>
      </c>
      <c r="AO10" s="24">
        <f t="shared" si="14"/>
        <v>4.2853563371304313</v>
      </c>
      <c r="AP10" s="24">
        <f t="shared" si="15"/>
        <v>1.127702449366355</v>
      </c>
    </row>
    <row r="11" spans="1:169" s="9" customFormat="1">
      <c r="A11" s="138"/>
      <c r="B11" s="9" t="s">
        <v>26</v>
      </c>
      <c r="C11" s="9" t="s">
        <v>18</v>
      </c>
      <c r="D11" s="9" t="s">
        <v>19</v>
      </c>
      <c r="E11" s="7">
        <v>244.94</v>
      </c>
      <c r="F11" s="7">
        <v>243.99</v>
      </c>
      <c r="G11" s="7" t="s">
        <v>27</v>
      </c>
      <c r="H11" s="7" t="s">
        <v>27</v>
      </c>
      <c r="I11" s="9" t="s">
        <v>28</v>
      </c>
      <c r="J11" s="9" t="s">
        <v>29</v>
      </c>
      <c r="K11" s="26">
        <v>28.5</v>
      </c>
      <c r="L11" s="26">
        <v>2.5060000000000002</v>
      </c>
      <c r="M11" s="26">
        <v>6.5</v>
      </c>
      <c r="N11" s="26">
        <v>7.3</v>
      </c>
      <c r="O11" s="26">
        <v>12.3535</v>
      </c>
      <c r="P11" s="26">
        <v>1.6</v>
      </c>
      <c r="Q11" s="26">
        <v>0.42910000000000004</v>
      </c>
      <c r="R11" s="26">
        <v>0.91</v>
      </c>
      <c r="S11" s="26">
        <v>1.4268000000000001</v>
      </c>
      <c r="T11" s="26">
        <v>3.9659</v>
      </c>
      <c r="U11" s="26">
        <v>2.2999999999999998</v>
      </c>
      <c r="V11" s="26">
        <v>0.49349999999999999</v>
      </c>
      <c r="W11" s="26">
        <v>1.1599999999999999</v>
      </c>
      <c r="X11" s="26">
        <v>2.4095</v>
      </c>
      <c r="Y11" s="26">
        <v>6.05</v>
      </c>
      <c r="Z11" s="26">
        <v>0.92049999999999998</v>
      </c>
      <c r="AA11" s="26">
        <v>2.1275000000000004</v>
      </c>
      <c r="AB11" s="134">
        <f t="shared" si="0"/>
        <v>0.34328767123287673</v>
      </c>
      <c r="AC11" s="134">
        <f t="shared" si="1"/>
        <v>0.8904109589041096</v>
      </c>
      <c r="AD11" s="134">
        <f t="shared" si="2"/>
        <v>1.6922602739726029</v>
      </c>
      <c r="AE11" s="134">
        <f t="shared" si="8"/>
        <v>0.56874999999999998</v>
      </c>
      <c r="AF11" s="134">
        <f t="shared" si="4"/>
        <v>0.5043478260869565</v>
      </c>
      <c r="AG11" s="134">
        <f t="shared" si="5"/>
        <v>0.69565217391304357</v>
      </c>
      <c r="AH11" s="134">
        <f t="shared" si="6"/>
        <v>0.26818750000000002</v>
      </c>
      <c r="AI11" s="134">
        <f t="shared" si="7"/>
        <v>0.21456521739130435</v>
      </c>
      <c r="AJ11" s="134">
        <f t="shared" si="9"/>
        <v>0.54327397260273969</v>
      </c>
      <c r="AK11" s="134">
        <f t="shared" si="10"/>
        <v>0.82876712328767121</v>
      </c>
      <c r="AL11" s="134">
        <f t="shared" si="11"/>
        <v>0.19545205479452057</v>
      </c>
      <c r="AM11" s="134">
        <f t="shared" si="12"/>
        <v>0.33006849315068493</v>
      </c>
      <c r="AN11" s="134">
        <f t="shared" si="13"/>
        <v>2.2115787506789792</v>
      </c>
      <c r="AO11" s="134">
        <f t="shared" si="14"/>
        <v>2.7288790834312566</v>
      </c>
      <c r="AP11" s="134">
        <f t="shared" si="15"/>
        <v>0.43266745005875434</v>
      </c>
    </row>
    <row r="12" spans="1:169" s="12" customFormat="1" ht="17" customHeight="1">
      <c r="A12" s="138"/>
      <c r="B12" s="9" t="s">
        <v>26</v>
      </c>
      <c r="C12" s="9" t="s">
        <v>18</v>
      </c>
      <c r="D12" s="9" t="s">
        <v>19</v>
      </c>
      <c r="E12" s="7">
        <v>244.94</v>
      </c>
      <c r="F12" s="7">
        <v>243.99</v>
      </c>
      <c r="G12" s="7" t="s">
        <v>27</v>
      </c>
      <c r="H12" s="7" t="s">
        <v>27</v>
      </c>
      <c r="I12" s="9" t="s">
        <v>30</v>
      </c>
      <c r="J12" s="9" t="s">
        <v>31</v>
      </c>
      <c r="K12" s="26">
        <v>36.200000000000003</v>
      </c>
      <c r="L12" s="26">
        <v>3.2</v>
      </c>
      <c r="M12" s="26">
        <v>8</v>
      </c>
      <c r="N12" s="26">
        <v>8.2480000000000011</v>
      </c>
      <c r="O12" s="26">
        <v>12.757999999999999</v>
      </c>
      <c r="P12" s="26">
        <v>2</v>
      </c>
      <c r="Q12" s="26">
        <v>0.48399999999999999</v>
      </c>
      <c r="R12" s="26">
        <v>1.05</v>
      </c>
      <c r="S12" s="26">
        <v>1.6559999999999999</v>
      </c>
      <c r="T12" s="26">
        <v>4.7904999999999998</v>
      </c>
      <c r="U12" s="26">
        <v>2.6</v>
      </c>
      <c r="V12" s="26">
        <v>0.59399999999999997</v>
      </c>
      <c r="W12" s="26">
        <v>1.4</v>
      </c>
      <c r="X12" s="26">
        <v>2.835</v>
      </c>
      <c r="Y12" s="26">
        <v>6.915</v>
      </c>
      <c r="Z12" s="26">
        <v>0.99049999999999994</v>
      </c>
      <c r="AA12" s="26">
        <v>3.0579999999999998</v>
      </c>
      <c r="AB12" s="134">
        <f t="shared" si="0"/>
        <v>0.3879728419010669</v>
      </c>
      <c r="AC12" s="134">
        <f t="shared" si="1"/>
        <v>0.96993210475266722</v>
      </c>
      <c r="AD12" s="134">
        <f t="shared" si="2"/>
        <v>1.5467992240543158</v>
      </c>
      <c r="AE12" s="134">
        <f t="shared" si="8"/>
        <v>0.52500000000000002</v>
      </c>
      <c r="AF12" s="134">
        <f t="shared" si="4"/>
        <v>0.53846153846153844</v>
      </c>
      <c r="AG12" s="134">
        <f t="shared" si="5"/>
        <v>0.76923076923076916</v>
      </c>
      <c r="AH12" s="134">
        <f t="shared" si="6"/>
        <v>0.24199999999999999</v>
      </c>
      <c r="AI12" s="134">
        <f t="shared" si="7"/>
        <v>0.22846153846153844</v>
      </c>
      <c r="AJ12" s="134">
        <f t="shared" si="9"/>
        <v>0.58080746847720643</v>
      </c>
      <c r="AK12" s="134">
        <f t="shared" si="10"/>
        <v>0.83838506304558669</v>
      </c>
      <c r="AL12" s="134">
        <f t="shared" si="11"/>
        <v>0.20077594568380211</v>
      </c>
      <c r="AM12" s="134">
        <f t="shared" si="12"/>
        <v>0.34371968962172644</v>
      </c>
      <c r="AN12" s="134">
        <f t="shared" si="13"/>
        <v>2.7686380615850581</v>
      </c>
      <c r="AO12" s="134">
        <f t="shared" si="14"/>
        <v>2.6282619359058206</v>
      </c>
      <c r="AP12" s="134">
        <f t="shared" si="15"/>
        <v>0.32390451275343363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</row>
    <row r="13" spans="1:169" s="151" customFormat="1">
      <c r="A13" s="149"/>
      <c r="B13" s="12" t="s">
        <v>26</v>
      </c>
      <c r="C13" s="12" t="s">
        <v>18</v>
      </c>
      <c r="D13" s="199" t="s">
        <v>549</v>
      </c>
      <c r="E13" s="21">
        <v>244.94</v>
      </c>
      <c r="F13" s="21">
        <v>243.99</v>
      </c>
      <c r="G13" s="21" t="s">
        <v>27</v>
      </c>
      <c r="H13" s="21" t="s">
        <v>27</v>
      </c>
      <c r="I13" s="131" t="s">
        <v>32</v>
      </c>
      <c r="J13" s="12"/>
      <c r="K13" s="25">
        <f t="shared" ref="K13:AA13" si="17">+AVERAGE(K11:K12)</f>
        <v>32.35</v>
      </c>
      <c r="L13" s="25">
        <f t="shared" si="17"/>
        <v>2.8530000000000002</v>
      </c>
      <c r="M13" s="25">
        <f t="shared" si="17"/>
        <v>7.25</v>
      </c>
      <c r="N13" s="25">
        <f t="shared" si="17"/>
        <v>7.7740000000000009</v>
      </c>
      <c r="O13" s="25">
        <f t="shared" si="17"/>
        <v>12.55575</v>
      </c>
      <c r="P13" s="25">
        <f t="shared" si="17"/>
        <v>1.8</v>
      </c>
      <c r="Q13" s="25">
        <f t="shared" si="17"/>
        <v>0.45655000000000001</v>
      </c>
      <c r="R13" s="25">
        <f t="shared" si="17"/>
        <v>0.98</v>
      </c>
      <c r="S13" s="25">
        <f t="shared" si="17"/>
        <v>1.5413999999999999</v>
      </c>
      <c r="T13" s="25">
        <f t="shared" si="17"/>
        <v>4.3781999999999996</v>
      </c>
      <c r="U13" s="25">
        <f t="shared" si="17"/>
        <v>2.4500000000000002</v>
      </c>
      <c r="V13" s="25">
        <f t="shared" si="17"/>
        <v>0.54374999999999996</v>
      </c>
      <c r="W13" s="25">
        <f t="shared" si="17"/>
        <v>1.2799999999999998</v>
      </c>
      <c r="X13" s="25">
        <f t="shared" si="17"/>
        <v>2.6222500000000002</v>
      </c>
      <c r="Y13" s="25">
        <f t="shared" si="17"/>
        <v>6.4824999999999999</v>
      </c>
      <c r="Z13" s="25">
        <f t="shared" si="17"/>
        <v>0.95550000000000002</v>
      </c>
      <c r="AA13" s="25">
        <f t="shared" si="17"/>
        <v>2.5927500000000001</v>
      </c>
      <c r="AB13" s="24">
        <f t="shared" si="0"/>
        <v>0.36699253923334191</v>
      </c>
      <c r="AC13" s="24">
        <f t="shared" si="1"/>
        <v>0.93259583226138398</v>
      </c>
      <c r="AD13" s="24">
        <f t="shared" si="2"/>
        <v>1.6150951890918444</v>
      </c>
      <c r="AE13" s="24">
        <f t="shared" si="8"/>
        <v>0.5444444444444444</v>
      </c>
      <c r="AF13" s="24">
        <f t="shared" si="4"/>
        <v>0.52244897959183667</v>
      </c>
      <c r="AG13" s="24">
        <f t="shared" si="5"/>
        <v>0.73469387755102034</v>
      </c>
      <c r="AH13" s="24">
        <f t="shared" si="6"/>
        <v>0.25363888888888891</v>
      </c>
      <c r="AI13" s="24">
        <f t="shared" si="7"/>
        <v>0.22193877551020405</v>
      </c>
      <c r="AJ13" s="24">
        <f t="shared" si="9"/>
        <v>0.56318497555955738</v>
      </c>
      <c r="AK13" s="24">
        <f t="shared" si="10"/>
        <v>0.83386930794957537</v>
      </c>
      <c r="AL13" s="24">
        <f t="shared" si="11"/>
        <v>0.19827630563416512</v>
      </c>
      <c r="AM13" s="24">
        <f t="shared" si="12"/>
        <v>0.33731026498585026</v>
      </c>
      <c r="AN13" s="24">
        <f t="shared" si="13"/>
        <v>2.4865661538461534</v>
      </c>
      <c r="AO13" s="24">
        <f t="shared" si="14"/>
        <v>2.6520856474785459</v>
      </c>
      <c r="AP13" s="24">
        <f t="shared" si="15"/>
        <v>0.36852762510847553</v>
      </c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0"/>
      <c r="DB13" s="150"/>
      <c r="DC13" s="150"/>
      <c r="DD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150"/>
      <c r="DX13" s="150"/>
      <c r="DY13" s="150"/>
      <c r="DZ13" s="150"/>
      <c r="EA13" s="150"/>
      <c r="EB13" s="150"/>
      <c r="EC13" s="150"/>
      <c r="ED13" s="150"/>
      <c r="EE13" s="150"/>
      <c r="EF13" s="150"/>
      <c r="EG13" s="150"/>
      <c r="EH13" s="150"/>
      <c r="EI13" s="150"/>
      <c r="EJ13" s="150"/>
      <c r="EK13" s="150"/>
      <c r="EL13" s="150"/>
      <c r="EM13" s="150"/>
      <c r="EN13" s="150"/>
      <c r="EO13" s="150"/>
      <c r="EP13" s="150"/>
      <c r="EQ13" s="150"/>
      <c r="ER13" s="150"/>
      <c r="ES13" s="150"/>
      <c r="ET13" s="150"/>
      <c r="EU13" s="150"/>
      <c r="EV13" s="150"/>
      <c r="EW13" s="150"/>
      <c r="EX13" s="150"/>
      <c r="EY13" s="150"/>
      <c r="EZ13" s="150"/>
      <c r="FA13" s="150"/>
      <c r="FB13" s="150"/>
      <c r="FC13" s="150"/>
      <c r="FD13" s="150"/>
      <c r="FE13" s="150"/>
      <c r="FF13" s="150"/>
      <c r="FG13" s="150"/>
      <c r="FH13" s="150"/>
      <c r="FI13" s="150"/>
      <c r="FJ13" s="150"/>
      <c r="FK13" s="150"/>
      <c r="FL13" s="150"/>
      <c r="FM13" s="150"/>
    </row>
    <row r="14" spans="1:169" s="9" customFormat="1">
      <c r="A14" s="138"/>
      <c r="B14" s="9" t="s">
        <v>33</v>
      </c>
      <c r="C14" s="9" t="s">
        <v>18</v>
      </c>
      <c r="D14" s="9" t="s">
        <v>549</v>
      </c>
      <c r="E14" s="7">
        <v>244.94</v>
      </c>
      <c r="F14" s="7">
        <v>243.99</v>
      </c>
      <c r="G14" s="7" t="s">
        <v>27</v>
      </c>
      <c r="H14" s="7" t="s">
        <v>27</v>
      </c>
      <c r="I14" s="9" t="s">
        <v>34</v>
      </c>
      <c r="J14" s="9" t="s">
        <v>955</v>
      </c>
      <c r="K14" s="26">
        <v>31.5</v>
      </c>
      <c r="L14" s="26">
        <v>2.7</v>
      </c>
      <c r="M14" s="26">
        <v>6.8</v>
      </c>
      <c r="N14" s="26">
        <v>7.8</v>
      </c>
      <c r="O14" s="26">
        <v>13.915500000000002</v>
      </c>
      <c r="P14" s="26">
        <v>1.7410000000000001</v>
      </c>
      <c r="Q14" s="26">
        <v>0.48250000000000004</v>
      </c>
      <c r="R14" s="26">
        <v>0.96</v>
      </c>
      <c r="S14" s="26">
        <v>1.4645000000000001</v>
      </c>
      <c r="T14" s="26">
        <v>4.3</v>
      </c>
      <c r="U14" s="26">
        <v>2.1</v>
      </c>
      <c r="V14" s="26">
        <v>0.23499999999999999</v>
      </c>
      <c r="W14" s="26">
        <v>0.9</v>
      </c>
      <c r="X14" s="26">
        <v>1.6804999999999999</v>
      </c>
      <c r="Y14" s="26">
        <v>4.8</v>
      </c>
      <c r="Z14" s="26">
        <v>0.92549999999999999</v>
      </c>
      <c r="AA14" s="26">
        <v>1.1950000000000001</v>
      </c>
      <c r="AB14" s="134">
        <f t="shared" si="0"/>
        <v>0.3461538461538462</v>
      </c>
      <c r="AC14" s="134">
        <f t="shared" si="1"/>
        <v>0.87179487179487181</v>
      </c>
      <c r="AD14" s="134">
        <f t="shared" si="2"/>
        <v>1.7840384615384617</v>
      </c>
      <c r="AE14" s="134">
        <f t="shared" si="8"/>
        <v>0.55140723721998841</v>
      </c>
      <c r="AF14" s="134">
        <f t="shared" si="4"/>
        <v>0.42857142857142855</v>
      </c>
      <c r="AG14" s="134">
        <f t="shared" si="5"/>
        <v>0.82904761904761903</v>
      </c>
      <c r="AH14" s="134">
        <f t="shared" si="6"/>
        <v>0.27713957495692132</v>
      </c>
      <c r="AI14" s="134">
        <f t="shared" si="7"/>
        <v>0.1119047619047619</v>
      </c>
      <c r="AJ14" s="134">
        <f t="shared" si="9"/>
        <v>0.55128205128205132</v>
      </c>
      <c r="AK14" s="134">
        <f t="shared" si="10"/>
        <v>0.61538461538461542</v>
      </c>
      <c r="AL14" s="134">
        <f t="shared" si="11"/>
        <v>0.18775641025641027</v>
      </c>
      <c r="AM14" s="134">
        <f t="shared" si="12"/>
        <v>0.21544871794871795</v>
      </c>
      <c r="AN14" s="134">
        <f t="shared" si="13"/>
        <v>2.3174070772555382</v>
      </c>
      <c r="AO14" s="134">
        <f t="shared" si="14"/>
        <v>2.3632470711297069</v>
      </c>
      <c r="AP14" s="134">
        <f t="shared" si="15"/>
        <v>0.77447698744769866</v>
      </c>
    </row>
    <row r="15" spans="1:169" s="9" customFormat="1">
      <c r="A15" s="138"/>
      <c r="B15" s="9" t="s">
        <v>33</v>
      </c>
      <c r="C15" s="9" t="s">
        <v>18</v>
      </c>
      <c r="D15" s="9" t="s">
        <v>549</v>
      </c>
      <c r="E15" s="7">
        <v>244.94</v>
      </c>
      <c r="F15" s="7">
        <v>243.99</v>
      </c>
      <c r="G15" s="7" t="s">
        <v>27</v>
      </c>
      <c r="H15" s="7" t="s">
        <v>27</v>
      </c>
      <c r="I15" s="9" t="s">
        <v>35</v>
      </c>
      <c r="J15" s="9" t="s">
        <v>36</v>
      </c>
      <c r="K15" s="26">
        <v>25</v>
      </c>
      <c r="L15" s="26">
        <v>1.9969999999999999</v>
      </c>
      <c r="M15" s="26">
        <v>5.0359999999999996</v>
      </c>
      <c r="N15" s="26">
        <v>5.4889999999999999</v>
      </c>
      <c r="O15" s="26">
        <v>12.416499999999999</v>
      </c>
      <c r="P15" s="26">
        <v>1.2749999999999999</v>
      </c>
      <c r="Q15" s="26">
        <v>0.443</v>
      </c>
      <c r="R15" s="26">
        <v>0.77600000000000002</v>
      </c>
      <c r="S15" s="26">
        <v>1.1435</v>
      </c>
      <c r="T15" s="26">
        <v>3.3555000000000001</v>
      </c>
      <c r="U15" s="26">
        <v>1.593</v>
      </c>
      <c r="V15" s="26">
        <v>0.2525</v>
      </c>
      <c r="W15" s="26">
        <v>0.74750000000000005</v>
      </c>
      <c r="X15" s="26">
        <v>1.4185000000000001</v>
      </c>
      <c r="Y15" s="26">
        <v>3.6470000000000002</v>
      </c>
      <c r="Z15" s="9">
        <v>0.47599999999999998</v>
      </c>
      <c r="AA15" s="9">
        <v>0.71499999999999997</v>
      </c>
      <c r="AB15" s="134">
        <f t="shared" si="0"/>
        <v>0.36381854618327564</v>
      </c>
      <c r="AC15" s="134">
        <f t="shared" si="1"/>
        <v>0.91747130624886131</v>
      </c>
      <c r="AD15" s="134">
        <f t="shared" si="2"/>
        <v>2.2620695937329205</v>
      </c>
      <c r="AE15" s="134">
        <f t="shared" si="8"/>
        <v>0.60862745098039217</v>
      </c>
      <c r="AF15" s="134">
        <f t="shared" si="4"/>
        <v>0.46924042686754558</v>
      </c>
      <c r="AG15" s="134">
        <f t="shared" si="5"/>
        <v>0.80037664783427487</v>
      </c>
      <c r="AH15" s="134">
        <f t="shared" si="6"/>
        <v>0.34745098039215688</v>
      </c>
      <c r="AI15" s="134">
        <f t="shared" si="7"/>
        <v>0.15850596359070937</v>
      </c>
      <c r="AJ15" s="134">
        <f t="shared" si="9"/>
        <v>0.61131353616323558</v>
      </c>
      <c r="AK15" s="134">
        <f t="shared" si="10"/>
        <v>0.66441974858808528</v>
      </c>
      <c r="AL15" s="134">
        <f t="shared" si="11"/>
        <v>0.20832574239387866</v>
      </c>
      <c r="AM15" s="134">
        <f t="shared" si="12"/>
        <v>0.25842594279468029</v>
      </c>
      <c r="AN15" s="134">
        <f t="shared" si="13"/>
        <v>2.7470425420168065</v>
      </c>
      <c r="AO15" s="134">
        <f t="shared" si="14"/>
        <v>2.8141849650349653</v>
      </c>
      <c r="AP15" s="134">
        <f t="shared" si="15"/>
        <v>0.66573426573426575</v>
      </c>
    </row>
    <row r="16" spans="1:169" s="12" customFormat="1">
      <c r="A16" s="138"/>
      <c r="B16" s="12" t="s">
        <v>33</v>
      </c>
      <c r="C16" s="12" t="s">
        <v>18</v>
      </c>
      <c r="D16" s="199" t="s">
        <v>549</v>
      </c>
      <c r="E16" s="21">
        <v>244.94</v>
      </c>
      <c r="F16" s="21">
        <v>243.99</v>
      </c>
      <c r="G16" s="21" t="s">
        <v>27</v>
      </c>
      <c r="H16" s="21" t="s">
        <v>27</v>
      </c>
      <c r="I16" s="131" t="s">
        <v>32</v>
      </c>
      <c r="K16" s="25">
        <f t="shared" ref="K16:AA16" si="18">+AVERAGE(K14:K15)</f>
        <v>28.25</v>
      </c>
      <c r="L16" s="25">
        <f t="shared" si="18"/>
        <v>2.3485</v>
      </c>
      <c r="M16" s="25">
        <f t="shared" si="18"/>
        <v>5.9179999999999993</v>
      </c>
      <c r="N16" s="25">
        <f t="shared" si="18"/>
        <v>6.6444999999999999</v>
      </c>
      <c r="O16" s="25">
        <f t="shared" si="18"/>
        <v>13.166</v>
      </c>
      <c r="P16" s="25">
        <f t="shared" si="18"/>
        <v>1.508</v>
      </c>
      <c r="Q16" s="25">
        <f t="shared" si="18"/>
        <v>0.46274999999999999</v>
      </c>
      <c r="R16" s="25">
        <f t="shared" si="18"/>
        <v>0.86799999999999999</v>
      </c>
      <c r="S16" s="25">
        <f t="shared" si="18"/>
        <v>1.304</v>
      </c>
      <c r="T16" s="25">
        <f t="shared" si="18"/>
        <v>3.82775</v>
      </c>
      <c r="U16" s="25">
        <f t="shared" si="18"/>
        <v>1.8465</v>
      </c>
      <c r="V16" s="25">
        <f t="shared" si="18"/>
        <v>0.24374999999999999</v>
      </c>
      <c r="W16" s="25">
        <f t="shared" si="18"/>
        <v>0.82374999999999998</v>
      </c>
      <c r="X16" s="25">
        <f t="shared" si="18"/>
        <v>1.5495000000000001</v>
      </c>
      <c r="Y16" s="25">
        <f t="shared" si="18"/>
        <v>4.2234999999999996</v>
      </c>
      <c r="Z16" s="25">
        <f t="shared" si="18"/>
        <v>0.70074999999999998</v>
      </c>
      <c r="AA16" s="25">
        <f t="shared" si="18"/>
        <v>0.95500000000000007</v>
      </c>
      <c r="AB16" s="24">
        <f t="shared" si="0"/>
        <v>0.35345022198811049</v>
      </c>
      <c r="AC16" s="24">
        <f t="shared" si="1"/>
        <v>0.8906614493189855</v>
      </c>
      <c r="AD16" s="24">
        <f t="shared" si="2"/>
        <v>1.9814884490932352</v>
      </c>
      <c r="AE16" s="24">
        <f t="shared" si="8"/>
        <v>0.5755968169761273</v>
      </c>
      <c r="AF16" s="24">
        <f t="shared" si="4"/>
        <v>0.44611427024099648</v>
      </c>
      <c r="AG16" s="24">
        <f t="shared" si="5"/>
        <v>0.81668020579474676</v>
      </c>
      <c r="AH16" s="24">
        <f t="shared" si="6"/>
        <v>0.30686339522546419</v>
      </c>
      <c r="AI16" s="24">
        <f t="shared" si="7"/>
        <v>0.13200649878147847</v>
      </c>
      <c r="AJ16" s="24">
        <f t="shared" si="9"/>
        <v>0.57607795921438787</v>
      </c>
      <c r="AK16" s="24">
        <f t="shared" si="10"/>
        <v>0.63563849800586947</v>
      </c>
      <c r="AL16" s="24">
        <f t="shared" si="11"/>
        <v>0.19625253969448417</v>
      </c>
      <c r="AM16" s="24">
        <f t="shared" si="12"/>
        <v>0.23320039130107609</v>
      </c>
      <c r="AN16" s="24">
        <f t="shared" si="13"/>
        <v>2.4265658223332145</v>
      </c>
      <c r="AO16" s="24">
        <f t="shared" si="14"/>
        <v>2.5140840314136126</v>
      </c>
      <c r="AP16" s="24">
        <f t="shared" si="15"/>
        <v>0.73376963350785329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</row>
    <row r="17" spans="1:169" s="9" customFormat="1">
      <c r="A17" s="138"/>
      <c r="B17" s="12" t="s">
        <v>37</v>
      </c>
      <c r="C17" s="12" t="s">
        <v>18</v>
      </c>
      <c r="D17" s="12" t="s">
        <v>38</v>
      </c>
      <c r="E17" s="21">
        <v>244.94</v>
      </c>
      <c r="F17" s="21">
        <v>243.99</v>
      </c>
      <c r="G17" s="21" t="s">
        <v>27</v>
      </c>
      <c r="H17" s="21" t="s">
        <v>27</v>
      </c>
      <c r="I17" s="12" t="s">
        <v>39</v>
      </c>
      <c r="J17" s="12" t="s">
        <v>40</v>
      </c>
      <c r="K17" s="12" t="s">
        <v>25</v>
      </c>
      <c r="L17" s="25">
        <v>2.6709999999999998</v>
      </c>
      <c r="M17" s="25">
        <v>4.0709999999999997</v>
      </c>
      <c r="N17" s="25">
        <v>3.754</v>
      </c>
      <c r="O17" s="25">
        <v>3.62</v>
      </c>
      <c r="P17" s="25">
        <v>1</v>
      </c>
      <c r="Q17" s="25">
        <v>0.36399999999999999</v>
      </c>
      <c r="R17" s="12">
        <v>0.5</v>
      </c>
      <c r="S17" s="12" t="s">
        <v>25</v>
      </c>
      <c r="T17" s="12" t="s">
        <v>25</v>
      </c>
      <c r="U17" s="12">
        <v>1.4</v>
      </c>
      <c r="V17" s="25">
        <v>0.26050000000000001</v>
      </c>
      <c r="W17" s="25">
        <v>0.6</v>
      </c>
      <c r="X17" s="25">
        <v>1.0554999999999999</v>
      </c>
      <c r="Y17" s="25">
        <v>3.0514999999999999</v>
      </c>
      <c r="Z17" s="12" t="s">
        <v>25</v>
      </c>
      <c r="AA17" s="12">
        <v>0.45400000000000001</v>
      </c>
      <c r="AB17" s="24">
        <f t="shared" si="0"/>
        <v>0.71150772509323379</v>
      </c>
      <c r="AC17" s="24">
        <f t="shared" si="1"/>
        <v>1.0844432605221097</v>
      </c>
      <c r="AD17" s="24">
        <f t="shared" si="2"/>
        <v>0.96430474160895052</v>
      </c>
      <c r="AE17" s="24">
        <f t="shared" si="8"/>
        <v>0.5</v>
      </c>
      <c r="AF17" s="24">
        <f t="shared" si="4"/>
        <v>0.4285714285714286</v>
      </c>
      <c r="AG17" s="24">
        <f t="shared" si="5"/>
        <v>0.7142857142857143</v>
      </c>
      <c r="AH17" s="24">
        <f t="shared" si="6"/>
        <v>0.36399999999999999</v>
      </c>
      <c r="AI17" s="24">
        <f t="shared" si="7"/>
        <v>0.18607142857142858</v>
      </c>
      <c r="AJ17" s="24" t="s">
        <v>25</v>
      </c>
      <c r="AK17" s="24">
        <f t="shared" si="10"/>
        <v>0.81286627597229622</v>
      </c>
      <c r="AL17" s="24" t="s">
        <v>25</v>
      </c>
      <c r="AM17" s="24">
        <f t="shared" si="12"/>
        <v>0.28116675546084174</v>
      </c>
      <c r="AN17" s="24" t="s">
        <v>25</v>
      </c>
      <c r="AO17" s="24">
        <f t="shared" si="14"/>
        <v>2.4539212555066072</v>
      </c>
      <c r="AP17" s="24" t="s">
        <v>25</v>
      </c>
      <c r="AQ17" s="150"/>
    </row>
    <row r="18" spans="1:169" s="9" customFormat="1">
      <c r="A18" s="138"/>
      <c r="B18" s="12" t="s">
        <v>194</v>
      </c>
      <c r="C18" s="12" t="s">
        <v>18</v>
      </c>
      <c r="D18" s="12" t="s">
        <v>543</v>
      </c>
      <c r="E18" s="21">
        <v>87.86</v>
      </c>
      <c r="F18" s="21">
        <v>80.97</v>
      </c>
      <c r="G18" s="21" t="s">
        <v>1250</v>
      </c>
      <c r="H18" s="21" t="s">
        <v>189</v>
      </c>
      <c r="I18" s="12" t="s">
        <v>195</v>
      </c>
      <c r="J18" s="12" t="s">
        <v>1270</v>
      </c>
      <c r="K18" s="25">
        <v>300.39999999999998</v>
      </c>
      <c r="L18" s="25">
        <v>56</v>
      </c>
      <c r="M18" s="25">
        <v>51.2</v>
      </c>
      <c r="N18" s="25">
        <v>91.8</v>
      </c>
      <c r="O18" s="25">
        <v>75.852000000000004</v>
      </c>
      <c r="P18" s="25">
        <v>33.6</v>
      </c>
      <c r="Q18" s="25">
        <v>16.8</v>
      </c>
      <c r="R18" s="25">
        <v>3.6</v>
      </c>
      <c r="S18" s="25">
        <v>44.099999999999994</v>
      </c>
      <c r="T18" s="25">
        <v>81.3</v>
      </c>
      <c r="U18" s="25">
        <v>33</v>
      </c>
      <c r="V18" s="23">
        <v>18.7</v>
      </c>
      <c r="W18" s="23">
        <v>4.9000000000000004</v>
      </c>
      <c r="X18" s="23">
        <v>45.9</v>
      </c>
      <c r="Y18" s="23">
        <v>83.8</v>
      </c>
      <c r="Z18" s="23">
        <v>535.05200000000002</v>
      </c>
      <c r="AA18" s="25">
        <v>619.71550000000002</v>
      </c>
      <c r="AB18" s="24">
        <f t="shared" si="0"/>
        <v>0.61002178649237471</v>
      </c>
      <c r="AC18" s="24">
        <f t="shared" si="1"/>
        <v>0.55773420479302838</v>
      </c>
      <c r="AD18" s="24">
        <f t="shared" si="2"/>
        <v>0.82627450980392159</v>
      </c>
      <c r="AE18" s="24">
        <f t="shared" si="8"/>
        <v>0.10714285714285714</v>
      </c>
      <c r="AF18" s="24">
        <f t="shared" si="4"/>
        <v>0.1484848484848485</v>
      </c>
      <c r="AG18" s="24">
        <f t="shared" si="5"/>
        <v>1.0181818181818183</v>
      </c>
      <c r="AH18" s="24">
        <f t="shared" si="6"/>
        <v>0.5</v>
      </c>
      <c r="AI18" s="24">
        <f t="shared" si="7"/>
        <v>0.56666666666666665</v>
      </c>
      <c r="AJ18" s="24">
        <f>+T18/N18</f>
        <v>0.8856209150326797</v>
      </c>
      <c r="AK18" s="24">
        <f t="shared" si="10"/>
        <v>0.91285403050108938</v>
      </c>
      <c r="AL18" s="24">
        <f>+S18/N18</f>
        <v>0.48039215686274506</v>
      </c>
      <c r="AM18" s="24">
        <f t="shared" si="12"/>
        <v>0.5</v>
      </c>
      <c r="AN18" s="24">
        <f>+S18^2/Z18</f>
        <v>3.6348055889894804</v>
      </c>
      <c r="AO18" s="24">
        <f t="shared" si="14"/>
        <v>3.399640641552454</v>
      </c>
      <c r="AP18" s="24">
        <f>+Z18/AA18</f>
        <v>0.86338327829463679</v>
      </c>
    </row>
    <row r="19" spans="1:169" s="12" customFormat="1">
      <c r="A19" s="138"/>
      <c r="B19" s="12" t="s">
        <v>76</v>
      </c>
      <c r="C19" s="12" t="s">
        <v>18</v>
      </c>
      <c r="D19" s="12" t="s">
        <v>42</v>
      </c>
      <c r="E19" s="21">
        <v>237</v>
      </c>
      <c r="F19" s="21">
        <v>235.39</v>
      </c>
      <c r="G19" s="21" t="s">
        <v>57</v>
      </c>
      <c r="H19" s="21" t="s">
        <v>57</v>
      </c>
      <c r="I19" s="12" t="s">
        <v>77</v>
      </c>
      <c r="J19" s="12" t="s">
        <v>1197</v>
      </c>
      <c r="K19" s="23">
        <v>87.3</v>
      </c>
      <c r="L19" s="23">
        <v>11.178999999999998</v>
      </c>
      <c r="M19" s="23">
        <v>5.8</v>
      </c>
      <c r="N19" s="23">
        <v>26.4</v>
      </c>
      <c r="O19" s="23">
        <v>48.475999999999999</v>
      </c>
      <c r="P19" s="25">
        <v>6.5679999999999996</v>
      </c>
      <c r="Q19" s="25">
        <v>1.9885000000000002</v>
      </c>
      <c r="R19" s="25">
        <v>4.0830000000000002</v>
      </c>
      <c r="S19" s="25">
        <v>5.9329999999999998</v>
      </c>
      <c r="T19" s="25">
        <v>16.487499999999997</v>
      </c>
      <c r="U19" s="25">
        <v>5.8804999999999996</v>
      </c>
      <c r="V19" s="25">
        <v>1.931</v>
      </c>
      <c r="W19" s="25">
        <v>4.9450000000000003</v>
      </c>
      <c r="X19" s="25" t="s">
        <v>25</v>
      </c>
      <c r="Y19" s="25" t="s">
        <v>25</v>
      </c>
      <c r="Z19" s="25" t="s">
        <v>25</v>
      </c>
      <c r="AA19" s="25" t="s">
        <v>25</v>
      </c>
      <c r="AB19" s="24">
        <f t="shared" si="0"/>
        <v>0.42344696969696966</v>
      </c>
      <c r="AC19" s="24">
        <f t="shared" si="1"/>
        <v>0.2196969696969697</v>
      </c>
      <c r="AD19" s="24">
        <f t="shared" si="2"/>
        <v>1.8362121212121212</v>
      </c>
      <c r="AE19" s="24">
        <f t="shared" si="8"/>
        <v>0.62165042630937883</v>
      </c>
      <c r="AF19" s="24">
        <f t="shared" si="4"/>
        <v>0.84091488818977989</v>
      </c>
      <c r="AG19" s="24">
        <f t="shared" si="5"/>
        <v>1.116911827225576</v>
      </c>
      <c r="AH19" s="24">
        <f t="shared" si="6"/>
        <v>0.30275578562728384</v>
      </c>
      <c r="AI19" s="24">
        <f t="shared" si="7"/>
        <v>0.32837343763285437</v>
      </c>
      <c r="AJ19" s="24">
        <f>+T19/N19</f>
        <v>0.62452651515151503</v>
      </c>
      <c r="AK19" s="24" t="s">
        <v>25</v>
      </c>
      <c r="AL19" s="24">
        <f>+S19/N19</f>
        <v>0.22473484848484848</v>
      </c>
      <c r="AM19" s="24" t="s">
        <v>25</v>
      </c>
      <c r="AN19" s="24" t="s">
        <v>25</v>
      </c>
      <c r="AO19" s="24" t="s">
        <v>25</v>
      </c>
      <c r="AP19" s="24" t="s">
        <v>25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</row>
    <row r="20" spans="1:169" s="12" customFormat="1">
      <c r="A20" s="138"/>
      <c r="B20" s="12" t="s">
        <v>131</v>
      </c>
      <c r="C20" s="12" t="s">
        <v>18</v>
      </c>
      <c r="D20" s="12" t="s">
        <v>111</v>
      </c>
      <c r="E20" s="21">
        <v>182.7</v>
      </c>
      <c r="F20" s="21">
        <v>178.24</v>
      </c>
      <c r="G20" s="21" t="s">
        <v>132</v>
      </c>
      <c r="H20" s="21" t="s">
        <v>132</v>
      </c>
      <c r="I20" s="12" t="s">
        <v>133</v>
      </c>
      <c r="J20" s="12" t="s">
        <v>957</v>
      </c>
      <c r="K20" s="12">
        <v>340</v>
      </c>
      <c r="L20" s="12">
        <v>43</v>
      </c>
      <c r="M20" s="12">
        <v>93</v>
      </c>
      <c r="N20" s="23">
        <v>81.986000000000004</v>
      </c>
      <c r="O20" s="23">
        <v>95.530500000000004</v>
      </c>
      <c r="P20" s="23">
        <v>31.448999999999998</v>
      </c>
      <c r="Q20" s="23">
        <v>12.288499999999999</v>
      </c>
      <c r="R20" s="12">
        <v>9.5</v>
      </c>
      <c r="S20" s="130">
        <v>40.807000000000002</v>
      </c>
      <c r="T20" s="130">
        <v>81.554000000000002</v>
      </c>
      <c r="U20" s="12">
        <v>34</v>
      </c>
      <c r="V20" s="23">
        <v>12.249500000000001</v>
      </c>
      <c r="W20" s="12">
        <v>9.65</v>
      </c>
      <c r="X20" s="130">
        <v>35.644999999999996</v>
      </c>
      <c r="Y20" s="130">
        <v>77.816499999999991</v>
      </c>
      <c r="Z20" s="137">
        <v>374.07249999999999</v>
      </c>
      <c r="AA20" s="137">
        <v>380.005</v>
      </c>
      <c r="AB20" s="24">
        <f t="shared" si="0"/>
        <v>0.52447978923230798</v>
      </c>
      <c r="AC20" s="24">
        <f t="shared" si="1"/>
        <v>1.1343400092698752</v>
      </c>
      <c r="AD20" s="24">
        <f t="shared" si="2"/>
        <v>1.1652050350059766</v>
      </c>
      <c r="AE20" s="24">
        <f t="shared" si="8"/>
        <v>0.30207637762726958</v>
      </c>
      <c r="AF20" s="24">
        <f t="shared" si="4"/>
        <v>0.2838235294117647</v>
      </c>
      <c r="AG20" s="24">
        <f t="shared" si="5"/>
        <v>0.9249705882352941</v>
      </c>
      <c r="AH20" s="24">
        <f t="shared" si="6"/>
        <v>0.39074374383923177</v>
      </c>
      <c r="AI20" s="24">
        <f t="shared" si="7"/>
        <v>0.3602794117647059</v>
      </c>
      <c r="AJ20" s="24">
        <f>+T20/N20</f>
        <v>0.99473080769887534</v>
      </c>
      <c r="AK20" s="24">
        <f>+Y20/N20</f>
        <v>0.94914375625106706</v>
      </c>
      <c r="AL20" s="24">
        <f>+S20/N20</f>
        <v>0.49773131998146025</v>
      </c>
      <c r="AM20" s="24">
        <f>+X20/N20</f>
        <v>0.43476935086478175</v>
      </c>
      <c r="AN20" s="24">
        <f>+S20^2/Z20</f>
        <v>4.4515735559283298</v>
      </c>
      <c r="AO20" s="24">
        <f>+X20^2/AA20</f>
        <v>3.343550808541992</v>
      </c>
      <c r="AP20" s="24">
        <f>+Z20/AA20</f>
        <v>0.9843883633110091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</row>
    <row r="21" spans="1:169" s="12" customFormat="1">
      <c r="A21" s="138"/>
      <c r="B21" s="12" t="s">
        <v>103</v>
      </c>
      <c r="C21" s="12" t="s">
        <v>18</v>
      </c>
      <c r="D21" s="12" t="s">
        <v>42</v>
      </c>
      <c r="E21" s="21">
        <v>235.39</v>
      </c>
      <c r="F21" s="21">
        <v>233.5</v>
      </c>
      <c r="G21" s="21" t="s">
        <v>57</v>
      </c>
      <c r="H21" s="21" t="s">
        <v>57</v>
      </c>
      <c r="I21" s="12" t="s">
        <v>104</v>
      </c>
      <c r="J21" s="12" t="s">
        <v>44</v>
      </c>
      <c r="K21" s="25">
        <v>119.5</v>
      </c>
      <c r="L21" s="25">
        <v>14.5</v>
      </c>
      <c r="M21" s="25">
        <v>14.2</v>
      </c>
      <c r="N21" s="25">
        <v>57</v>
      </c>
      <c r="O21" s="12">
        <v>34.5</v>
      </c>
      <c r="P21" s="12">
        <v>9.3000000000000007</v>
      </c>
      <c r="Q21" s="12">
        <v>4.0199999999999996</v>
      </c>
      <c r="R21" s="12">
        <v>4.9000000000000004</v>
      </c>
      <c r="S21" s="12" t="s">
        <v>25</v>
      </c>
      <c r="T21" s="12" t="s">
        <v>25</v>
      </c>
      <c r="U21" s="12">
        <v>10.1</v>
      </c>
      <c r="V21" s="12">
        <v>4.7</v>
      </c>
      <c r="W21" s="12">
        <v>6.8</v>
      </c>
      <c r="X21" s="12" t="s">
        <v>25</v>
      </c>
      <c r="Y21" s="12" t="s">
        <v>25</v>
      </c>
      <c r="Z21" s="12" t="s">
        <v>25</v>
      </c>
      <c r="AA21" s="23" t="s">
        <v>25</v>
      </c>
      <c r="AB21" s="24">
        <f t="shared" si="0"/>
        <v>0.25438596491228072</v>
      </c>
      <c r="AC21" s="24">
        <f t="shared" si="1"/>
        <v>0.24912280701754386</v>
      </c>
      <c r="AD21" s="24">
        <f t="shared" si="2"/>
        <v>0.60526315789473684</v>
      </c>
      <c r="AE21" s="24">
        <f t="shared" si="8"/>
        <v>0.5268817204301075</v>
      </c>
      <c r="AF21" s="24">
        <f t="shared" si="4"/>
        <v>0.67326732673267331</v>
      </c>
      <c r="AG21" s="24">
        <f t="shared" si="5"/>
        <v>0.92079207920792094</v>
      </c>
      <c r="AH21" s="24">
        <f t="shared" si="6"/>
        <v>0.43225806451612897</v>
      </c>
      <c r="AI21" s="24">
        <f t="shared" si="7"/>
        <v>0.46534653465346537</v>
      </c>
      <c r="AJ21" s="24" t="s">
        <v>25</v>
      </c>
      <c r="AK21" s="24" t="s">
        <v>25</v>
      </c>
      <c r="AL21" s="24" t="s">
        <v>25</v>
      </c>
      <c r="AM21" s="24" t="s">
        <v>25</v>
      </c>
      <c r="AN21" s="24" t="s">
        <v>25</v>
      </c>
      <c r="AO21" s="24" t="s">
        <v>25</v>
      </c>
      <c r="AP21" s="24" t="s">
        <v>25</v>
      </c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</row>
    <row r="22" spans="1:169" s="12" customFormat="1">
      <c r="A22" s="138"/>
      <c r="B22" s="12" t="s">
        <v>196</v>
      </c>
      <c r="C22" s="12" t="s">
        <v>18</v>
      </c>
      <c r="D22" s="12" t="s">
        <v>524</v>
      </c>
      <c r="E22" s="21">
        <v>72.05</v>
      </c>
      <c r="F22" s="21">
        <v>66</v>
      </c>
      <c r="G22" s="21" t="s">
        <v>185</v>
      </c>
      <c r="H22" s="21" t="s">
        <v>185</v>
      </c>
      <c r="I22" s="12" t="s">
        <v>197</v>
      </c>
      <c r="J22" s="12" t="s">
        <v>937</v>
      </c>
      <c r="K22" s="12">
        <v>806</v>
      </c>
      <c r="L22" s="12">
        <v>47</v>
      </c>
      <c r="M22" s="12">
        <v>445</v>
      </c>
      <c r="N22" s="12">
        <v>140</v>
      </c>
      <c r="O22" s="12">
        <v>116</v>
      </c>
      <c r="P22" s="12">
        <v>39</v>
      </c>
      <c r="Q22" s="12">
        <v>27</v>
      </c>
      <c r="R22" s="12">
        <v>11</v>
      </c>
      <c r="S22" s="130">
        <v>118.84286193161651</v>
      </c>
      <c r="T22" s="130">
        <v>149.83350000000002</v>
      </c>
      <c r="U22" s="12">
        <v>36</v>
      </c>
      <c r="V22" s="23">
        <v>23.7</v>
      </c>
      <c r="W22" s="23">
        <v>9</v>
      </c>
      <c r="X22" s="130">
        <v>111.7</v>
      </c>
      <c r="Y22" s="130">
        <v>156.6</v>
      </c>
      <c r="Z22" s="130">
        <v>2052.442</v>
      </c>
      <c r="AA22" s="130">
        <v>1873.5619999999999</v>
      </c>
      <c r="AB22" s="24">
        <f t="shared" si="0"/>
        <v>0.33571428571428569</v>
      </c>
      <c r="AC22" s="24">
        <f t="shared" si="1"/>
        <v>3.1785714285714284</v>
      </c>
      <c r="AD22" s="24">
        <f t="shared" si="2"/>
        <v>0.82857142857142863</v>
      </c>
      <c r="AE22" s="24">
        <f t="shared" si="8"/>
        <v>0.28205128205128205</v>
      </c>
      <c r="AF22" s="24">
        <f t="shared" si="4"/>
        <v>0.25</v>
      </c>
      <c r="AG22" s="24">
        <f t="shared" si="5"/>
        <v>1.0833333333333333</v>
      </c>
      <c r="AH22" s="24">
        <f t="shared" si="6"/>
        <v>0.69230769230769229</v>
      </c>
      <c r="AI22" s="24">
        <f t="shared" si="7"/>
        <v>0.65833333333333333</v>
      </c>
      <c r="AJ22" s="24">
        <f t="shared" ref="AJ22:AJ40" si="19">+T22/N22</f>
        <v>1.0702392857142857</v>
      </c>
      <c r="AK22" s="24">
        <f t="shared" ref="AK22:AK31" si="20">+Y22/N22</f>
        <v>1.1185714285714285</v>
      </c>
      <c r="AL22" s="24">
        <f t="shared" ref="AL22:AL40" si="21">+S22/N22</f>
        <v>0.84887758522583223</v>
      </c>
      <c r="AM22" s="24">
        <f t="shared" ref="AM22:AM31" si="22">+X22/N22</f>
        <v>0.79785714285714293</v>
      </c>
      <c r="AN22" s="24">
        <f t="shared" ref="AN22:AN40" si="23">+S22^2/Z22</f>
        <v>6.8813763468576772</v>
      </c>
      <c r="AO22" s="24">
        <f t="shared" ref="AO22:AO31" si="24">+X22^2/AA22</f>
        <v>6.6594486865126434</v>
      </c>
      <c r="AP22" s="24">
        <f t="shared" ref="AP22:AP31" si="25">+Z22/AA22</f>
        <v>1.0954758903094748</v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</row>
    <row r="23" spans="1:169" s="9" customFormat="1">
      <c r="A23" s="138"/>
      <c r="B23" s="9" t="s">
        <v>78</v>
      </c>
      <c r="C23" s="9" t="s">
        <v>18</v>
      </c>
      <c r="D23" s="9" t="s">
        <v>38</v>
      </c>
      <c r="E23" s="7">
        <v>239.1</v>
      </c>
      <c r="F23" s="7">
        <v>235.39</v>
      </c>
      <c r="G23" s="7" t="s">
        <v>20</v>
      </c>
      <c r="H23" s="7" t="s">
        <v>57</v>
      </c>
      <c r="I23" s="9" t="s">
        <v>79</v>
      </c>
      <c r="J23" s="9" t="s">
        <v>958</v>
      </c>
      <c r="K23" s="9" t="s">
        <v>25</v>
      </c>
      <c r="L23" s="22">
        <v>2.9128928877700502</v>
      </c>
      <c r="M23" s="22">
        <v>8.32</v>
      </c>
      <c r="N23" s="22">
        <v>6.21</v>
      </c>
      <c r="O23" s="9" t="s">
        <v>25</v>
      </c>
      <c r="P23" s="9">
        <v>2.5</v>
      </c>
      <c r="Q23" s="9">
        <v>0.64</v>
      </c>
      <c r="R23" s="9">
        <v>1.21</v>
      </c>
      <c r="S23" s="9">
        <v>1.58</v>
      </c>
      <c r="T23" s="26">
        <v>5.4169999999999998</v>
      </c>
      <c r="U23" s="9">
        <v>1.88</v>
      </c>
      <c r="V23" s="9">
        <v>0.28000000000000003</v>
      </c>
      <c r="W23" s="9">
        <v>0.75</v>
      </c>
      <c r="X23" s="9">
        <v>1.62</v>
      </c>
      <c r="Y23" s="9">
        <v>4.1184999999999992</v>
      </c>
      <c r="Z23" s="26">
        <v>1.262</v>
      </c>
      <c r="AA23" s="26">
        <v>1.3029999999999999</v>
      </c>
      <c r="AB23" s="134">
        <f t="shared" si="0"/>
        <v>0.46906487725765705</v>
      </c>
      <c r="AC23" s="134">
        <f t="shared" si="1"/>
        <v>1.3397745571658615</v>
      </c>
      <c r="AD23" s="134" t="s">
        <v>25</v>
      </c>
      <c r="AE23" s="134">
        <f t="shared" si="8"/>
        <v>0.48399999999999999</v>
      </c>
      <c r="AF23" s="134">
        <f t="shared" si="4"/>
        <v>0.39893617021276601</v>
      </c>
      <c r="AG23" s="134">
        <f t="shared" si="5"/>
        <v>1.3297872340425532</v>
      </c>
      <c r="AH23" s="134">
        <f t="shared" si="6"/>
        <v>0.25600000000000001</v>
      </c>
      <c r="AI23" s="134">
        <f t="shared" si="7"/>
        <v>0.14893617021276598</v>
      </c>
      <c r="AJ23" s="134">
        <f t="shared" si="19"/>
        <v>0.87230273752012877</v>
      </c>
      <c r="AK23" s="134">
        <f t="shared" si="20"/>
        <v>0.66320450885668258</v>
      </c>
      <c r="AL23" s="134">
        <f t="shared" si="21"/>
        <v>0.25442834138486314</v>
      </c>
      <c r="AM23" s="134">
        <f t="shared" si="22"/>
        <v>0.2608695652173913</v>
      </c>
      <c r="AN23" s="134">
        <f t="shared" si="23"/>
        <v>1.9781299524564186</v>
      </c>
      <c r="AO23" s="134">
        <f t="shared" si="24"/>
        <v>2.0141212586339221</v>
      </c>
      <c r="AP23" s="134">
        <f t="shared" si="25"/>
        <v>0.9685341519570223</v>
      </c>
    </row>
    <row r="24" spans="1:169" s="9" customFormat="1">
      <c r="A24" s="138"/>
      <c r="B24" s="9" t="s">
        <v>78</v>
      </c>
      <c r="C24" s="9" t="s">
        <v>18</v>
      </c>
      <c r="D24" s="9" t="s">
        <v>38</v>
      </c>
      <c r="E24" s="7">
        <v>239.1</v>
      </c>
      <c r="F24" s="7">
        <v>235.39</v>
      </c>
      <c r="G24" s="7" t="s">
        <v>20</v>
      </c>
      <c r="H24" s="7" t="s">
        <v>57</v>
      </c>
      <c r="I24" s="9" t="s">
        <v>80</v>
      </c>
      <c r="J24" s="9" t="s">
        <v>958</v>
      </c>
      <c r="K24" s="26">
        <v>28.088999999999999</v>
      </c>
      <c r="L24" s="22">
        <v>2.6384999999999996</v>
      </c>
      <c r="M24" s="22">
        <v>6.85</v>
      </c>
      <c r="N24" s="22">
        <v>5.7655000000000003</v>
      </c>
      <c r="O24" s="22">
        <v>11.8705</v>
      </c>
      <c r="P24" s="9">
        <v>2.5139999999999998</v>
      </c>
      <c r="Q24" s="9">
        <v>0.64</v>
      </c>
      <c r="R24" s="9">
        <v>1.284</v>
      </c>
      <c r="S24" s="9">
        <v>1.488</v>
      </c>
      <c r="T24" s="26">
        <v>5.3369999999999997</v>
      </c>
      <c r="U24" s="26">
        <v>2.1469999999999998</v>
      </c>
      <c r="V24" s="26">
        <v>0.28199999999999997</v>
      </c>
      <c r="W24" s="26">
        <v>0.73599999999999999</v>
      </c>
      <c r="X24" s="26">
        <v>1.7095</v>
      </c>
      <c r="Y24" s="26">
        <v>4.5834999999999999</v>
      </c>
      <c r="Z24" s="26">
        <v>1.0394999999999999</v>
      </c>
      <c r="AA24" s="26">
        <v>1.4765000000000001</v>
      </c>
      <c r="AB24" s="134">
        <f t="shared" si="0"/>
        <v>0.4576359379065128</v>
      </c>
      <c r="AC24" s="134">
        <f t="shared" si="1"/>
        <v>1.1881016390599253</v>
      </c>
      <c r="AD24" s="134">
        <f>+O24/N24</f>
        <v>2.0588847454687365</v>
      </c>
      <c r="AE24" s="134">
        <f t="shared" si="8"/>
        <v>0.51073985680190936</v>
      </c>
      <c r="AF24" s="134">
        <f t="shared" si="4"/>
        <v>0.3428039124359572</v>
      </c>
      <c r="AG24" s="134">
        <f t="shared" si="5"/>
        <v>1.1709361900326036</v>
      </c>
      <c r="AH24" s="134">
        <f t="shared" si="6"/>
        <v>0.25457438345266509</v>
      </c>
      <c r="AI24" s="134">
        <f t="shared" si="7"/>
        <v>0.13134606427573359</v>
      </c>
      <c r="AJ24" s="134">
        <f t="shared" si="19"/>
        <v>0.92567860549822212</v>
      </c>
      <c r="AK24" s="134">
        <f t="shared" si="20"/>
        <v>0.79498742520163035</v>
      </c>
      <c r="AL24" s="134">
        <f t="shared" si="21"/>
        <v>0.2580868961928714</v>
      </c>
      <c r="AM24" s="134">
        <f t="shared" si="22"/>
        <v>0.29650507328072151</v>
      </c>
      <c r="AN24" s="134">
        <f t="shared" si="23"/>
        <v>2.1300086580086584</v>
      </c>
      <c r="AO24" s="134">
        <f t="shared" si="24"/>
        <v>1.9792687097866573</v>
      </c>
      <c r="AP24" s="134">
        <f t="shared" si="25"/>
        <v>0.70402980020318306</v>
      </c>
    </row>
    <row r="25" spans="1:169" s="9" customFormat="1">
      <c r="A25" s="138"/>
      <c r="B25" s="9" t="s">
        <v>78</v>
      </c>
      <c r="C25" s="9" t="s">
        <v>18</v>
      </c>
      <c r="D25" s="9" t="s">
        <v>38</v>
      </c>
      <c r="E25" s="7">
        <v>239.1</v>
      </c>
      <c r="F25" s="7">
        <v>235.39</v>
      </c>
      <c r="G25" s="7" t="s">
        <v>20</v>
      </c>
      <c r="H25" s="7" t="s">
        <v>57</v>
      </c>
      <c r="I25" s="9" t="s">
        <v>81</v>
      </c>
      <c r="J25" s="9" t="s">
        <v>942</v>
      </c>
      <c r="K25" s="26" t="s">
        <v>25</v>
      </c>
      <c r="L25" s="9">
        <v>2.37</v>
      </c>
      <c r="M25" s="9">
        <v>6.07</v>
      </c>
      <c r="N25" s="9">
        <v>5.12</v>
      </c>
      <c r="O25" s="9" t="s">
        <v>25</v>
      </c>
      <c r="P25" s="9">
        <v>2</v>
      </c>
      <c r="Q25" s="9">
        <v>0.5</v>
      </c>
      <c r="R25" s="9">
        <v>1</v>
      </c>
      <c r="S25" s="26">
        <v>1.37</v>
      </c>
      <c r="T25" s="26">
        <v>4.2629999999999999</v>
      </c>
      <c r="U25" s="9">
        <v>1.65</v>
      </c>
      <c r="V25" s="9">
        <v>0.22</v>
      </c>
      <c r="W25" s="9">
        <v>0.6</v>
      </c>
      <c r="X25" s="26">
        <v>1.5619999999999998</v>
      </c>
      <c r="Y25" s="26">
        <v>3.7685</v>
      </c>
      <c r="Z25" s="26">
        <v>0.95250000000000001</v>
      </c>
      <c r="AA25" s="26">
        <v>1.369</v>
      </c>
      <c r="AB25" s="134">
        <f t="shared" si="0"/>
        <v>0.462890625</v>
      </c>
      <c r="AC25" s="134">
        <f t="shared" si="1"/>
        <v>1.185546875</v>
      </c>
      <c r="AD25" s="134" t="s">
        <v>25</v>
      </c>
      <c r="AE25" s="134">
        <f t="shared" si="8"/>
        <v>0.5</v>
      </c>
      <c r="AF25" s="134">
        <f t="shared" si="4"/>
        <v>0.36363636363636365</v>
      </c>
      <c r="AG25" s="134">
        <f t="shared" si="5"/>
        <v>1.2121212121212122</v>
      </c>
      <c r="AH25" s="134">
        <f t="shared" si="6"/>
        <v>0.25</v>
      </c>
      <c r="AI25" s="134">
        <f t="shared" si="7"/>
        <v>0.13333333333333333</v>
      </c>
      <c r="AJ25" s="134">
        <f t="shared" si="19"/>
        <v>0.83261718749999991</v>
      </c>
      <c r="AK25" s="134">
        <f t="shared" si="20"/>
        <v>0.73603515624999993</v>
      </c>
      <c r="AL25" s="134">
        <f t="shared" si="21"/>
        <v>0.267578125</v>
      </c>
      <c r="AM25" s="134">
        <f t="shared" si="22"/>
        <v>0.30507812499999998</v>
      </c>
      <c r="AN25" s="134">
        <f t="shared" si="23"/>
        <v>1.9704986876640422</v>
      </c>
      <c r="AO25" s="134">
        <f t="shared" si="24"/>
        <v>1.7822089116143167</v>
      </c>
      <c r="AP25" s="134">
        <f t="shared" si="25"/>
        <v>0.69576333089846609</v>
      </c>
    </row>
    <row r="26" spans="1:169" s="9" customFormat="1">
      <c r="A26" s="138"/>
      <c r="B26" s="9" t="s">
        <v>78</v>
      </c>
      <c r="C26" s="9" t="s">
        <v>18</v>
      </c>
      <c r="D26" s="9" t="s">
        <v>38</v>
      </c>
      <c r="E26" s="7">
        <v>239.1</v>
      </c>
      <c r="F26" s="7">
        <v>235.39</v>
      </c>
      <c r="G26" s="7" t="s">
        <v>20</v>
      </c>
      <c r="H26" s="7" t="s">
        <v>57</v>
      </c>
      <c r="I26" s="9" t="s">
        <v>82</v>
      </c>
      <c r="J26" s="9" t="s">
        <v>44</v>
      </c>
      <c r="K26" s="26">
        <v>26.0365</v>
      </c>
      <c r="L26" s="26">
        <v>2.3840000000000003</v>
      </c>
      <c r="M26" s="26">
        <v>5.9809999999999999</v>
      </c>
      <c r="N26" s="26">
        <v>5.6665000000000001</v>
      </c>
      <c r="O26" s="26">
        <v>11.696999999999999</v>
      </c>
      <c r="P26" s="26">
        <v>1.5105</v>
      </c>
      <c r="Q26" s="26">
        <v>0.3705</v>
      </c>
      <c r="R26" s="26">
        <v>0.65600000000000003</v>
      </c>
      <c r="S26" s="26">
        <v>1.1775</v>
      </c>
      <c r="T26" s="26">
        <v>3.5609999999999999</v>
      </c>
      <c r="U26" s="26">
        <v>1.528</v>
      </c>
      <c r="V26" s="26">
        <v>0.193</v>
      </c>
      <c r="W26" s="26">
        <v>0.48899999999999999</v>
      </c>
      <c r="X26" s="26">
        <v>1.5270000000000001</v>
      </c>
      <c r="Y26" s="26">
        <v>3.4675000000000002</v>
      </c>
      <c r="Z26" s="26">
        <v>0.66999999999999993</v>
      </c>
      <c r="AA26" s="26">
        <v>1.3410000000000002</v>
      </c>
      <c r="AB26" s="134">
        <f t="shared" si="0"/>
        <v>0.42071825641930649</v>
      </c>
      <c r="AC26" s="134">
        <f t="shared" si="1"/>
        <v>1.055501632400953</v>
      </c>
      <c r="AD26" s="134">
        <f t="shared" ref="AD26:AD31" si="26">+O26/N26</f>
        <v>2.0642371834465716</v>
      </c>
      <c r="AE26" s="134">
        <f t="shared" si="8"/>
        <v>0.43429328037073822</v>
      </c>
      <c r="AF26" s="134">
        <f t="shared" si="4"/>
        <v>0.32002617801047117</v>
      </c>
      <c r="AG26" s="134">
        <f t="shared" si="5"/>
        <v>0.98854712041884807</v>
      </c>
      <c r="AH26" s="134">
        <f t="shared" si="6"/>
        <v>0.24528301886792453</v>
      </c>
      <c r="AI26" s="134">
        <f t="shared" si="7"/>
        <v>0.1263089005235602</v>
      </c>
      <c r="AJ26" s="134">
        <f t="shared" si="19"/>
        <v>0.62843024794846902</v>
      </c>
      <c r="AK26" s="134">
        <f t="shared" si="20"/>
        <v>0.6119297626400777</v>
      </c>
      <c r="AL26" s="134">
        <f t="shared" si="21"/>
        <v>0.20780022941851231</v>
      </c>
      <c r="AM26" s="134">
        <f t="shared" si="22"/>
        <v>0.26947851407394335</v>
      </c>
      <c r="AN26" s="134">
        <f t="shared" si="23"/>
        <v>2.0694123134328359</v>
      </c>
      <c r="AO26" s="134">
        <f t="shared" si="24"/>
        <v>1.7387986577181209</v>
      </c>
      <c r="AP26" s="134">
        <f t="shared" si="25"/>
        <v>0.49962714392244584</v>
      </c>
    </row>
    <row r="27" spans="1:169" s="12" customFormat="1">
      <c r="A27" s="138"/>
      <c r="B27" s="12" t="s">
        <v>78</v>
      </c>
      <c r="C27" s="12" t="s">
        <v>18</v>
      </c>
      <c r="D27" s="12" t="s">
        <v>38</v>
      </c>
      <c r="E27" s="21">
        <v>239.1</v>
      </c>
      <c r="F27" s="21">
        <v>235.39</v>
      </c>
      <c r="G27" s="21" t="s">
        <v>20</v>
      </c>
      <c r="H27" s="21" t="s">
        <v>57</v>
      </c>
      <c r="I27" s="131" t="s">
        <v>32</v>
      </c>
      <c r="K27" s="23">
        <f t="shared" ref="K27:AA27" si="27">+AVERAGE(K23:K26)</f>
        <v>27.062750000000001</v>
      </c>
      <c r="L27" s="23">
        <f t="shared" si="27"/>
        <v>2.5763482219425127</v>
      </c>
      <c r="M27" s="23">
        <f t="shared" si="27"/>
        <v>6.8052500000000009</v>
      </c>
      <c r="N27" s="23">
        <f t="shared" si="27"/>
        <v>5.6905000000000001</v>
      </c>
      <c r="O27" s="23">
        <f t="shared" si="27"/>
        <v>11.78375</v>
      </c>
      <c r="P27" s="23">
        <f t="shared" si="27"/>
        <v>2.1311249999999999</v>
      </c>
      <c r="Q27" s="23">
        <f t="shared" si="27"/>
        <v>0.53762500000000002</v>
      </c>
      <c r="R27" s="23">
        <f t="shared" si="27"/>
        <v>1.0374999999999999</v>
      </c>
      <c r="S27" s="23">
        <f t="shared" si="27"/>
        <v>1.4038750000000002</v>
      </c>
      <c r="T27" s="23">
        <f t="shared" si="27"/>
        <v>4.6444999999999999</v>
      </c>
      <c r="U27" s="23">
        <f t="shared" si="27"/>
        <v>1.80125</v>
      </c>
      <c r="V27" s="23">
        <f t="shared" si="27"/>
        <v>0.24375000000000002</v>
      </c>
      <c r="W27" s="23">
        <f t="shared" si="27"/>
        <v>0.64374999999999993</v>
      </c>
      <c r="X27" s="23">
        <f t="shared" si="27"/>
        <v>1.6046250000000002</v>
      </c>
      <c r="Y27" s="23">
        <f t="shared" si="27"/>
        <v>3.9844999999999997</v>
      </c>
      <c r="Z27" s="23">
        <f t="shared" si="27"/>
        <v>0.98099999999999998</v>
      </c>
      <c r="AA27" s="23">
        <f t="shared" si="27"/>
        <v>1.3723750000000001</v>
      </c>
      <c r="AB27" s="24">
        <f t="shared" si="0"/>
        <v>0.45274549195018232</v>
      </c>
      <c r="AC27" s="24">
        <f>+M27/N27</f>
        <v>1.1958966698884106</v>
      </c>
      <c r="AD27" s="24">
        <f t="shared" si="26"/>
        <v>2.0707758544943324</v>
      </c>
      <c r="AE27" s="24">
        <f t="shared" si="8"/>
        <v>0.48683207226230274</v>
      </c>
      <c r="AF27" s="24">
        <f t="shared" si="4"/>
        <v>0.35739070090215125</v>
      </c>
      <c r="AG27" s="24">
        <f t="shared" si="5"/>
        <v>1.1831367106176267</v>
      </c>
      <c r="AH27" s="24">
        <f t="shared" si="6"/>
        <v>0.25227286057833304</v>
      </c>
      <c r="AI27" s="24">
        <f t="shared" si="7"/>
        <v>0.13532269257460097</v>
      </c>
      <c r="AJ27" s="24">
        <f t="shared" si="19"/>
        <v>0.8161848695193743</v>
      </c>
      <c r="AK27" s="24">
        <f t="shared" si="20"/>
        <v>0.70020209120463928</v>
      </c>
      <c r="AL27" s="24">
        <f t="shared" si="21"/>
        <v>0.24670503470696778</v>
      </c>
      <c r="AM27" s="24">
        <f t="shared" si="22"/>
        <v>0.28198312977769968</v>
      </c>
      <c r="AN27" s="24">
        <f t="shared" si="23"/>
        <v>2.0090367131753317</v>
      </c>
      <c r="AO27" s="24">
        <f t="shared" si="24"/>
        <v>1.8761791716003284</v>
      </c>
      <c r="AP27" s="24">
        <f t="shared" si="25"/>
        <v>0.7148192002914654</v>
      </c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</row>
    <row r="28" spans="1:169" s="12" customFormat="1">
      <c r="A28" s="138"/>
      <c r="B28" s="12" t="s">
        <v>168</v>
      </c>
      <c r="C28" s="12" t="s">
        <v>18</v>
      </c>
      <c r="D28" s="12" t="s">
        <v>111</v>
      </c>
      <c r="E28" s="21">
        <v>126.3</v>
      </c>
      <c r="F28" s="21">
        <v>113</v>
      </c>
      <c r="G28" s="21" t="s">
        <v>169</v>
      </c>
      <c r="H28" s="21" t="s">
        <v>169</v>
      </c>
      <c r="I28" s="12" t="s">
        <v>170</v>
      </c>
      <c r="J28" s="12" t="s">
        <v>171</v>
      </c>
      <c r="K28" s="77" t="s">
        <v>25</v>
      </c>
      <c r="L28" s="12">
        <v>242.2</v>
      </c>
      <c r="M28" s="77">
        <v>111</v>
      </c>
      <c r="N28" s="139">
        <v>282.53999999999996</v>
      </c>
      <c r="O28" s="130">
        <v>300.5</v>
      </c>
      <c r="P28" s="12">
        <v>79.900000000000006</v>
      </c>
      <c r="Q28" s="12">
        <v>32.150000000000006</v>
      </c>
      <c r="R28" s="12">
        <v>12</v>
      </c>
      <c r="S28" s="23">
        <v>104.946</v>
      </c>
      <c r="T28" s="23">
        <v>183.86950000000002</v>
      </c>
      <c r="U28" s="12">
        <v>97.7</v>
      </c>
      <c r="V28" s="12">
        <v>40.1</v>
      </c>
      <c r="W28" s="12">
        <v>12.5</v>
      </c>
      <c r="X28" s="23">
        <v>113.3035</v>
      </c>
      <c r="Y28" s="23">
        <v>193.4265</v>
      </c>
      <c r="Z28" s="23">
        <v>1974.951</v>
      </c>
      <c r="AA28" s="23">
        <v>2027.0030000000002</v>
      </c>
      <c r="AB28" s="24">
        <f t="shared" si="0"/>
        <v>0.8572237559283642</v>
      </c>
      <c r="AC28" s="24">
        <f t="shared" si="1"/>
        <v>0.39286472711828418</v>
      </c>
      <c r="AD28" s="24">
        <f t="shared" si="26"/>
        <v>1.0635662207121117</v>
      </c>
      <c r="AE28" s="24">
        <f t="shared" si="8"/>
        <v>0.1501877346683354</v>
      </c>
      <c r="AF28" s="24">
        <f t="shared" si="4"/>
        <v>0.12794268167860798</v>
      </c>
      <c r="AG28" s="24">
        <f t="shared" si="5"/>
        <v>0.81780962128966228</v>
      </c>
      <c r="AH28" s="24">
        <f t="shared" si="6"/>
        <v>0.40237797246558205</v>
      </c>
      <c r="AI28" s="24">
        <f t="shared" si="7"/>
        <v>0.41044012282497444</v>
      </c>
      <c r="AJ28" s="24">
        <f t="shared" si="19"/>
        <v>0.65077334182770596</v>
      </c>
      <c r="AK28" s="24">
        <f t="shared" si="20"/>
        <v>0.68459864090040357</v>
      </c>
      <c r="AL28" s="24">
        <f t="shared" si="21"/>
        <v>0.37143767254194099</v>
      </c>
      <c r="AM28" s="24">
        <f t="shared" si="22"/>
        <v>0.40101755503645509</v>
      </c>
      <c r="AN28" s="24">
        <f t="shared" si="23"/>
        <v>5.5766765433674044</v>
      </c>
      <c r="AO28" s="24">
        <f t="shared" si="24"/>
        <v>6.3333320731395064</v>
      </c>
      <c r="AP28" s="24">
        <f t="shared" si="25"/>
        <v>0.97432070894813672</v>
      </c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</row>
    <row r="29" spans="1:169" s="9" customFormat="1">
      <c r="A29" s="138"/>
      <c r="B29" s="12" t="s">
        <v>83</v>
      </c>
      <c r="C29" s="12" t="s">
        <v>18</v>
      </c>
      <c r="D29" s="12" t="s">
        <v>526</v>
      </c>
      <c r="E29" s="21">
        <v>239.1</v>
      </c>
      <c r="F29" s="21">
        <v>237</v>
      </c>
      <c r="G29" s="21" t="s">
        <v>20</v>
      </c>
      <c r="H29" s="21" t="s">
        <v>20</v>
      </c>
      <c r="I29" s="12" t="s">
        <v>84</v>
      </c>
      <c r="J29" s="12" t="s">
        <v>44</v>
      </c>
      <c r="K29" s="25">
        <v>88.3</v>
      </c>
      <c r="L29" s="25">
        <v>10.5495</v>
      </c>
      <c r="M29" s="25">
        <v>17.3</v>
      </c>
      <c r="N29" s="25">
        <v>26</v>
      </c>
      <c r="O29" s="25">
        <v>32.555999999999997</v>
      </c>
      <c r="P29" s="25">
        <v>6.2319999999999993</v>
      </c>
      <c r="Q29" s="25">
        <v>1.7330000000000001</v>
      </c>
      <c r="R29" s="25">
        <v>3.2465000000000002</v>
      </c>
      <c r="S29" s="25">
        <v>4.2829999999999995</v>
      </c>
      <c r="T29" s="25">
        <v>13.594000000000001</v>
      </c>
      <c r="U29" s="25">
        <v>7.8920000000000003</v>
      </c>
      <c r="V29" s="25">
        <v>1.1499999999999999</v>
      </c>
      <c r="W29" s="25">
        <v>3.6720000000000002</v>
      </c>
      <c r="X29" s="25">
        <v>5.5865</v>
      </c>
      <c r="Y29" s="25">
        <v>17.9085</v>
      </c>
      <c r="Z29" s="25">
        <v>8.1585000000000001</v>
      </c>
      <c r="AA29" s="25">
        <v>10.2925</v>
      </c>
      <c r="AB29" s="24">
        <f t="shared" si="0"/>
        <v>0.40575</v>
      </c>
      <c r="AC29" s="24">
        <f t="shared" si="1"/>
        <v>0.66538461538461546</v>
      </c>
      <c r="AD29" s="24">
        <f t="shared" si="26"/>
        <v>1.252153846153846</v>
      </c>
      <c r="AE29" s="24">
        <f t="shared" si="8"/>
        <v>0.52094030808729153</v>
      </c>
      <c r="AF29" s="24">
        <f t="shared" si="4"/>
        <v>0.4652812975164724</v>
      </c>
      <c r="AG29" s="24">
        <f t="shared" si="5"/>
        <v>0.78966041561074496</v>
      </c>
      <c r="AH29" s="24">
        <f t="shared" si="6"/>
        <v>0.27808087291399236</v>
      </c>
      <c r="AI29" s="24">
        <f t="shared" si="7"/>
        <v>0.14571718195641153</v>
      </c>
      <c r="AJ29" s="24">
        <f t="shared" si="19"/>
        <v>0.52284615384615385</v>
      </c>
      <c r="AK29" s="24">
        <f t="shared" si="20"/>
        <v>0.68878846153846152</v>
      </c>
      <c r="AL29" s="24">
        <f t="shared" si="21"/>
        <v>0.16473076923076921</v>
      </c>
      <c r="AM29" s="24">
        <f t="shared" si="22"/>
        <v>0.21486538461538462</v>
      </c>
      <c r="AN29" s="24">
        <f t="shared" si="23"/>
        <v>2.2484634430348711</v>
      </c>
      <c r="AO29" s="24">
        <f t="shared" si="24"/>
        <v>3.0322061938304592</v>
      </c>
      <c r="AP29" s="24">
        <f t="shared" si="25"/>
        <v>0.79266456157396159</v>
      </c>
    </row>
    <row r="30" spans="1:169" s="9" customFormat="1">
      <c r="A30" s="138"/>
      <c r="B30" s="12" t="s">
        <v>85</v>
      </c>
      <c r="C30" s="12" t="s">
        <v>18</v>
      </c>
      <c r="D30" s="12" t="s">
        <v>526</v>
      </c>
      <c r="E30" s="21">
        <v>239.1</v>
      </c>
      <c r="F30" s="21">
        <v>237</v>
      </c>
      <c r="G30" s="21" t="s">
        <v>20</v>
      </c>
      <c r="H30" s="21" t="s">
        <v>20</v>
      </c>
      <c r="I30" s="12" t="s">
        <v>86</v>
      </c>
      <c r="J30" s="12" t="s">
        <v>959</v>
      </c>
      <c r="K30" s="12">
        <v>90</v>
      </c>
      <c r="L30" s="12">
        <v>10.9</v>
      </c>
      <c r="M30" s="23">
        <v>22.407</v>
      </c>
      <c r="N30" s="23">
        <v>27.616</v>
      </c>
      <c r="O30" s="23">
        <v>34.905500000000004</v>
      </c>
      <c r="P30" s="12">
        <v>6.3</v>
      </c>
      <c r="Q30" s="23">
        <v>1.4740000000000002</v>
      </c>
      <c r="R30" s="25">
        <v>3.06</v>
      </c>
      <c r="S30" s="25">
        <v>4.7170000000000005</v>
      </c>
      <c r="T30" s="25">
        <v>14.330500000000001</v>
      </c>
      <c r="U30" s="25">
        <v>6.6</v>
      </c>
      <c r="V30" s="25">
        <v>0.79300000000000004</v>
      </c>
      <c r="W30" s="25">
        <v>3</v>
      </c>
      <c r="X30" s="25">
        <v>4.7309999999999999</v>
      </c>
      <c r="Y30" s="25">
        <v>14.5465</v>
      </c>
      <c r="Z30" s="25">
        <v>8.4420000000000002</v>
      </c>
      <c r="AA30" s="25">
        <v>9.2270000000000003</v>
      </c>
      <c r="AB30" s="24">
        <f t="shared" si="0"/>
        <v>0.39469872537659328</v>
      </c>
      <c r="AC30" s="24">
        <f t="shared" si="1"/>
        <v>0.8113774623406721</v>
      </c>
      <c r="AD30" s="24">
        <f t="shared" si="26"/>
        <v>1.2639592989571264</v>
      </c>
      <c r="AE30" s="24">
        <f t="shared" si="8"/>
        <v>0.48571428571428571</v>
      </c>
      <c r="AF30" s="24">
        <f t="shared" si="4"/>
        <v>0.45454545454545459</v>
      </c>
      <c r="AG30" s="24">
        <f t="shared" ref="AG30:AG52" si="28">+P30/U30</f>
        <v>0.95454545454545459</v>
      </c>
      <c r="AH30" s="24">
        <f t="shared" si="6"/>
        <v>0.23396825396825402</v>
      </c>
      <c r="AI30" s="24">
        <f t="shared" si="7"/>
        <v>0.12015151515151516</v>
      </c>
      <c r="AJ30" s="24">
        <f t="shared" si="19"/>
        <v>0.51892019119351107</v>
      </c>
      <c r="AK30" s="24">
        <f t="shared" si="20"/>
        <v>0.52674174391657014</v>
      </c>
      <c r="AL30" s="24">
        <f t="shared" si="21"/>
        <v>0.17080677867902666</v>
      </c>
      <c r="AM30" s="24">
        <f t="shared" si="22"/>
        <v>0.17131373117033605</v>
      </c>
      <c r="AN30" s="24">
        <f t="shared" si="23"/>
        <v>2.6356419095001193</v>
      </c>
      <c r="AO30" s="24">
        <f t="shared" si="24"/>
        <v>2.4257462880676273</v>
      </c>
      <c r="AP30" s="24">
        <f t="shared" si="25"/>
        <v>0.91492359380080202</v>
      </c>
    </row>
    <row r="31" spans="1:169" s="9" customFormat="1">
      <c r="A31" s="138"/>
      <c r="B31" s="12" t="s">
        <v>87</v>
      </c>
      <c r="C31" s="12" t="s">
        <v>18</v>
      </c>
      <c r="D31" s="12" t="s">
        <v>526</v>
      </c>
      <c r="E31" s="21">
        <v>237</v>
      </c>
      <c r="F31" s="21">
        <v>235.39</v>
      </c>
      <c r="G31" s="21" t="s">
        <v>57</v>
      </c>
      <c r="H31" s="21" t="s">
        <v>57</v>
      </c>
      <c r="I31" s="12" t="s">
        <v>88</v>
      </c>
      <c r="J31" s="12" t="s">
        <v>1198</v>
      </c>
      <c r="K31" s="140">
        <v>123.89400000000001</v>
      </c>
      <c r="L31" s="140">
        <v>19.121000000000002</v>
      </c>
      <c r="M31" s="140">
        <v>26.857500000000002</v>
      </c>
      <c r="N31" s="25">
        <v>48.118499999999997</v>
      </c>
      <c r="O31" s="140">
        <v>34.378</v>
      </c>
      <c r="P31" s="140">
        <v>7.9550000000000001</v>
      </c>
      <c r="Q31" s="140">
        <v>2.46</v>
      </c>
      <c r="R31" s="140">
        <v>4.2200000000000006</v>
      </c>
      <c r="S31" s="141">
        <v>6.625</v>
      </c>
      <c r="T31" s="141">
        <v>16.923999999999999</v>
      </c>
      <c r="U31" s="12">
        <v>10.49</v>
      </c>
      <c r="V31" s="12">
        <v>1.95</v>
      </c>
      <c r="W31" s="12">
        <v>4.58</v>
      </c>
      <c r="X31" s="130">
        <v>8.0650000000000013</v>
      </c>
      <c r="Y31" s="130">
        <v>22.360999999999997</v>
      </c>
      <c r="Z31" s="130">
        <v>15.984999999999999</v>
      </c>
      <c r="AA31" s="130">
        <v>24.16</v>
      </c>
      <c r="AB31" s="24">
        <f t="shared" si="0"/>
        <v>0.39737315169841131</v>
      </c>
      <c r="AC31" s="24">
        <f t="shared" si="1"/>
        <v>0.55815330901836102</v>
      </c>
      <c r="AD31" s="24">
        <f t="shared" si="26"/>
        <v>0.71444454835458304</v>
      </c>
      <c r="AE31" s="24">
        <f t="shared" si="8"/>
        <v>0.53048397234443756</v>
      </c>
      <c r="AF31" s="24">
        <f t="shared" si="4"/>
        <v>0.43660629170638704</v>
      </c>
      <c r="AG31" s="24">
        <f t="shared" si="28"/>
        <v>0.75834127740705437</v>
      </c>
      <c r="AH31" s="24">
        <f t="shared" si="6"/>
        <v>0.30923947203016972</v>
      </c>
      <c r="AI31" s="24">
        <f t="shared" si="7"/>
        <v>0.18589132507149667</v>
      </c>
      <c r="AJ31" s="24">
        <f t="shared" si="19"/>
        <v>0.35171503683614413</v>
      </c>
      <c r="AK31" s="24">
        <f t="shared" si="20"/>
        <v>0.46470692145432624</v>
      </c>
      <c r="AL31" s="24">
        <f t="shared" si="21"/>
        <v>0.13768093352868441</v>
      </c>
      <c r="AM31" s="24">
        <f t="shared" si="22"/>
        <v>0.16760705342020224</v>
      </c>
      <c r="AN31" s="24">
        <f t="shared" si="23"/>
        <v>2.7457381920550517</v>
      </c>
      <c r="AO31" s="24">
        <f t="shared" si="24"/>
        <v>2.6922278559602661</v>
      </c>
      <c r="AP31" s="24">
        <f t="shared" si="25"/>
        <v>0.66163079470198671</v>
      </c>
    </row>
    <row r="32" spans="1:169" s="9" customFormat="1">
      <c r="A32" s="138"/>
      <c r="B32" s="9" t="s">
        <v>87</v>
      </c>
      <c r="C32" s="9" t="s">
        <v>18</v>
      </c>
      <c r="D32" s="9" t="s">
        <v>526</v>
      </c>
      <c r="E32" s="7">
        <v>237</v>
      </c>
      <c r="F32" s="7">
        <v>235.39</v>
      </c>
      <c r="G32" s="7" t="s">
        <v>57</v>
      </c>
      <c r="H32" s="7" t="s">
        <v>57</v>
      </c>
      <c r="I32" s="9" t="s">
        <v>89</v>
      </c>
      <c r="J32" s="9" t="s">
        <v>1199</v>
      </c>
      <c r="K32" s="9" t="s">
        <v>25</v>
      </c>
      <c r="L32" s="26">
        <v>11.8165</v>
      </c>
      <c r="M32" s="26">
        <v>16.0305</v>
      </c>
      <c r="N32" s="26">
        <v>26.43</v>
      </c>
      <c r="O32" s="9" t="s">
        <v>25</v>
      </c>
      <c r="P32" s="26">
        <v>4.1750000000000007</v>
      </c>
      <c r="Q32" s="26">
        <v>1.38</v>
      </c>
      <c r="R32" s="26">
        <v>2.2999999999999998</v>
      </c>
      <c r="S32" s="26">
        <v>3.0815000000000001</v>
      </c>
      <c r="T32" s="26">
        <v>9.7309999999999999</v>
      </c>
      <c r="U32" s="9">
        <v>5.5</v>
      </c>
      <c r="V32" s="9">
        <v>0.87</v>
      </c>
      <c r="W32" s="9">
        <v>2.69</v>
      </c>
      <c r="X32" s="9" t="s">
        <v>25</v>
      </c>
      <c r="Y32" s="9" t="s">
        <v>25</v>
      </c>
      <c r="Z32" s="9">
        <v>5.7315000000000005</v>
      </c>
      <c r="AA32" s="9" t="s">
        <v>25</v>
      </c>
      <c r="AB32" s="134">
        <f t="shared" si="0"/>
        <v>0.44708664396519104</v>
      </c>
      <c r="AC32" s="134">
        <f t="shared" si="1"/>
        <v>0.60652667423382522</v>
      </c>
      <c r="AD32" s="134" t="s">
        <v>25</v>
      </c>
      <c r="AE32" s="134">
        <f t="shared" si="8"/>
        <v>0.55089820359281427</v>
      </c>
      <c r="AF32" s="134">
        <f t="shared" si="4"/>
        <v>0.48909090909090908</v>
      </c>
      <c r="AG32" s="134">
        <f t="shared" si="28"/>
        <v>0.75909090909090926</v>
      </c>
      <c r="AH32" s="134">
        <f t="shared" si="6"/>
        <v>0.33053892215568853</v>
      </c>
      <c r="AI32" s="134">
        <f t="shared" si="7"/>
        <v>0.15818181818181817</v>
      </c>
      <c r="AJ32" s="134">
        <f t="shared" si="19"/>
        <v>0.36818009837306093</v>
      </c>
      <c r="AK32" s="134" t="s">
        <v>25</v>
      </c>
      <c r="AL32" s="134">
        <f t="shared" si="21"/>
        <v>0.11659099508134696</v>
      </c>
      <c r="AM32" s="134" t="s">
        <v>25</v>
      </c>
      <c r="AN32" s="134">
        <f t="shared" si="23"/>
        <v>1.656746445084184</v>
      </c>
      <c r="AO32" s="134" t="s">
        <v>25</v>
      </c>
      <c r="AP32" s="134" t="s">
        <v>25</v>
      </c>
    </row>
    <row r="33" spans="1:169" s="12" customFormat="1">
      <c r="A33" s="138"/>
      <c r="B33" s="12" t="s">
        <v>181</v>
      </c>
      <c r="C33" s="12" t="s">
        <v>18</v>
      </c>
      <c r="D33" s="12" t="s">
        <v>524</v>
      </c>
      <c r="E33" s="21">
        <v>93.9</v>
      </c>
      <c r="F33" s="21">
        <v>92.9</v>
      </c>
      <c r="G33" s="21" t="s">
        <v>180</v>
      </c>
      <c r="H33" s="21" t="s">
        <v>180</v>
      </c>
      <c r="I33" s="12" t="s">
        <v>182</v>
      </c>
      <c r="J33" s="12" t="s">
        <v>1200</v>
      </c>
      <c r="K33" s="12">
        <v>720</v>
      </c>
      <c r="L33" s="12">
        <v>45</v>
      </c>
      <c r="M33" s="12">
        <v>400</v>
      </c>
      <c r="N33" s="12">
        <v>135</v>
      </c>
      <c r="O33" s="12">
        <v>145</v>
      </c>
      <c r="P33" s="23">
        <v>25.567500000000003</v>
      </c>
      <c r="Q33" s="23">
        <v>25.5015</v>
      </c>
      <c r="R33" s="23">
        <v>9.3829999999999991</v>
      </c>
      <c r="S33" s="130">
        <v>96.496000000000009</v>
      </c>
      <c r="T33" s="130">
        <v>133.77949999999998</v>
      </c>
      <c r="U33" s="23">
        <v>26.137</v>
      </c>
      <c r="V33" s="131">
        <v>20</v>
      </c>
      <c r="W33" s="23">
        <v>8.8895</v>
      </c>
      <c r="X33" s="130">
        <v>89.242999999999995</v>
      </c>
      <c r="Y33" s="130">
        <v>127.593</v>
      </c>
      <c r="Z33" s="130">
        <v>1809.9715000000001</v>
      </c>
      <c r="AA33" s="130">
        <v>1472.5439999999999</v>
      </c>
      <c r="AB33" s="24">
        <f t="shared" si="0"/>
        <v>0.33333333333333331</v>
      </c>
      <c r="AC33" s="24">
        <f t="shared" si="1"/>
        <v>2.9629629629629628</v>
      </c>
      <c r="AD33" s="24">
        <f t="shared" ref="AD33:AD40" si="29">+O33/N33</f>
        <v>1.0740740740740742</v>
      </c>
      <c r="AE33" s="24">
        <f t="shared" si="8"/>
        <v>0.36698934193800714</v>
      </c>
      <c r="AF33" s="24">
        <f t="shared" si="4"/>
        <v>0.34011171901901516</v>
      </c>
      <c r="AG33" s="24">
        <f t="shared" si="28"/>
        <v>0.97821096529823626</v>
      </c>
      <c r="AH33" s="24">
        <f t="shared" si="6"/>
        <v>0.99741859782927533</v>
      </c>
      <c r="AI33" s="24">
        <f t="shared" si="7"/>
        <v>0.76519876037800816</v>
      </c>
      <c r="AJ33" s="24">
        <f t="shared" si="19"/>
        <v>0.9909592592592591</v>
      </c>
      <c r="AK33" s="24">
        <f t="shared" ref="AK33:AK40" si="30">+Y33/N33</f>
        <v>0.94513333333333338</v>
      </c>
      <c r="AL33" s="24">
        <f t="shared" si="21"/>
        <v>0.7147851851851853</v>
      </c>
      <c r="AM33" s="24">
        <f t="shared" ref="AM33:AM40" si="31">+X33/N33</f>
        <v>0.66105925925925924</v>
      </c>
      <c r="AN33" s="24">
        <f t="shared" si="23"/>
        <v>5.1445439975159832</v>
      </c>
      <c r="AO33" s="24">
        <f t="shared" ref="AO33:AO40" si="32">+X33^2/AA33</f>
        <v>5.4085399478725256</v>
      </c>
      <c r="AP33" s="24">
        <f t="shared" ref="AP33:AP40" si="33">+Z33/AA33</f>
        <v>1.2291459542125738</v>
      </c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</row>
    <row r="34" spans="1:169" s="12" customFormat="1">
      <c r="A34" s="138"/>
      <c r="B34" s="12" t="s">
        <v>152</v>
      </c>
      <c r="C34" s="12" t="s">
        <v>18</v>
      </c>
      <c r="D34" s="12" t="s">
        <v>111</v>
      </c>
      <c r="E34" s="21">
        <v>166.07</v>
      </c>
      <c r="F34" s="196">
        <v>161.19999999999999</v>
      </c>
      <c r="G34" s="21" t="s">
        <v>150</v>
      </c>
      <c r="H34" s="21" t="s">
        <v>153</v>
      </c>
      <c r="I34" s="12" t="s">
        <v>154</v>
      </c>
      <c r="J34" s="12" t="s">
        <v>1201</v>
      </c>
      <c r="K34" s="12">
        <v>488</v>
      </c>
      <c r="L34" s="12">
        <v>119</v>
      </c>
      <c r="M34" s="12">
        <v>73.5</v>
      </c>
      <c r="N34" s="12">
        <v>181</v>
      </c>
      <c r="O34" s="12">
        <v>105</v>
      </c>
      <c r="P34" s="12">
        <v>39</v>
      </c>
      <c r="Q34" s="12">
        <v>21.5</v>
      </c>
      <c r="R34" s="12">
        <v>6.37</v>
      </c>
      <c r="S34" s="12">
        <v>61</v>
      </c>
      <c r="T34" s="12">
        <v>107</v>
      </c>
      <c r="U34" s="12">
        <v>52</v>
      </c>
      <c r="V34" s="12">
        <v>28</v>
      </c>
      <c r="W34" s="12">
        <v>9.1</v>
      </c>
      <c r="X34" s="12">
        <v>82</v>
      </c>
      <c r="Y34" s="12">
        <v>142</v>
      </c>
      <c r="Z34" s="25">
        <v>810.38750000000005</v>
      </c>
      <c r="AA34" s="25">
        <v>1121.0999999999999</v>
      </c>
      <c r="AB34" s="24">
        <f t="shared" si="0"/>
        <v>0.65745856353591159</v>
      </c>
      <c r="AC34" s="24">
        <f t="shared" si="1"/>
        <v>0.40607734806629836</v>
      </c>
      <c r="AD34" s="24">
        <f t="shared" si="29"/>
        <v>0.58011049723756902</v>
      </c>
      <c r="AE34" s="24">
        <f t="shared" si="8"/>
        <v>0.16333333333333333</v>
      </c>
      <c r="AF34" s="24">
        <f t="shared" si="4"/>
        <v>0.17499999999999999</v>
      </c>
      <c r="AG34" s="24">
        <f t="shared" si="28"/>
        <v>0.75</v>
      </c>
      <c r="AH34" s="24">
        <f t="shared" si="6"/>
        <v>0.55128205128205132</v>
      </c>
      <c r="AI34" s="24">
        <f t="shared" si="7"/>
        <v>0.53846153846153844</v>
      </c>
      <c r="AJ34" s="24">
        <f t="shared" si="19"/>
        <v>0.59116022099447518</v>
      </c>
      <c r="AK34" s="24">
        <f t="shared" si="30"/>
        <v>0.78453038674033149</v>
      </c>
      <c r="AL34" s="24">
        <f t="shared" si="21"/>
        <v>0.33701657458563539</v>
      </c>
      <c r="AM34" s="24">
        <f t="shared" si="31"/>
        <v>0.45303867403314918</v>
      </c>
      <c r="AN34" s="24">
        <f t="shared" si="23"/>
        <v>4.5916305471148062</v>
      </c>
      <c r="AO34" s="24">
        <f t="shared" si="32"/>
        <v>5.9976808491659979</v>
      </c>
      <c r="AP34" s="24">
        <f t="shared" si="33"/>
        <v>0.72285032557309792</v>
      </c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</row>
    <row r="35" spans="1:169" s="12" customFormat="1">
      <c r="A35" s="138"/>
      <c r="B35" s="12" t="s">
        <v>134</v>
      </c>
      <c r="C35" s="12" t="s">
        <v>18</v>
      </c>
      <c r="D35" s="12" t="s">
        <v>542</v>
      </c>
      <c r="E35" s="21">
        <v>182.7</v>
      </c>
      <c r="F35" s="21">
        <v>178.24</v>
      </c>
      <c r="G35" s="21" t="s">
        <v>132</v>
      </c>
      <c r="H35" s="21" t="s">
        <v>132</v>
      </c>
      <c r="I35" s="12" t="s">
        <v>135</v>
      </c>
      <c r="J35" s="12" t="s">
        <v>990</v>
      </c>
      <c r="K35" s="25">
        <v>335</v>
      </c>
      <c r="L35" s="25">
        <v>41.5</v>
      </c>
      <c r="M35" s="25">
        <v>81.400000000000006</v>
      </c>
      <c r="N35" s="25">
        <v>92.705000000000013</v>
      </c>
      <c r="O35" s="12">
        <v>110.69999999999999</v>
      </c>
      <c r="P35" s="25">
        <v>41</v>
      </c>
      <c r="Q35" s="25">
        <v>19.5</v>
      </c>
      <c r="R35" s="25">
        <v>13.95</v>
      </c>
      <c r="S35" s="25">
        <v>64.75</v>
      </c>
      <c r="T35" s="25">
        <v>122.7</v>
      </c>
      <c r="U35" s="12">
        <v>38</v>
      </c>
      <c r="V35" s="12">
        <v>16.450000000000003</v>
      </c>
      <c r="W35" s="25">
        <v>11.899999999999999</v>
      </c>
      <c r="X35" s="25">
        <v>64.125499999999988</v>
      </c>
      <c r="Y35" s="25">
        <v>114.73099999999999</v>
      </c>
      <c r="Z35" s="23">
        <v>936.3655</v>
      </c>
      <c r="AA35" s="23">
        <v>926.61650000000009</v>
      </c>
      <c r="AB35" s="24">
        <f t="shared" si="0"/>
        <v>0.44765654495442525</v>
      </c>
      <c r="AC35" s="24">
        <f t="shared" si="1"/>
        <v>0.87805404239253537</v>
      </c>
      <c r="AD35" s="24">
        <f t="shared" si="29"/>
        <v>1.1941103500350572</v>
      </c>
      <c r="AE35" s="24">
        <f t="shared" si="8"/>
        <v>0.34024390243902436</v>
      </c>
      <c r="AF35" s="24">
        <f t="shared" si="4"/>
        <v>0.31315789473684208</v>
      </c>
      <c r="AG35" s="24">
        <f t="shared" si="28"/>
        <v>1.0789473684210527</v>
      </c>
      <c r="AH35" s="24">
        <f t="shared" si="6"/>
        <v>0.47560975609756095</v>
      </c>
      <c r="AI35" s="24">
        <f t="shared" si="7"/>
        <v>0.43289473684210533</v>
      </c>
      <c r="AJ35" s="24">
        <f t="shared" si="19"/>
        <v>1.3235532064074211</v>
      </c>
      <c r="AK35" s="24">
        <f t="shared" si="30"/>
        <v>1.2375923628714738</v>
      </c>
      <c r="AL35" s="24">
        <f t="shared" si="21"/>
        <v>0.69845207917588037</v>
      </c>
      <c r="AM35" s="24">
        <f t="shared" si="31"/>
        <v>0.69171565719216843</v>
      </c>
      <c r="AN35" s="24">
        <f t="shared" si="23"/>
        <v>4.4774850205395218</v>
      </c>
      <c r="AO35" s="24">
        <f t="shared" si="32"/>
        <v>4.4377363777247627</v>
      </c>
      <c r="AP35" s="24">
        <f t="shared" si="33"/>
        <v>1.0105210731732059</v>
      </c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</row>
    <row r="36" spans="1:169" s="12" customFormat="1">
      <c r="A36" s="138"/>
      <c r="B36" s="9" t="s">
        <v>136</v>
      </c>
      <c r="C36" s="9" t="s">
        <v>18</v>
      </c>
      <c r="D36" s="9" t="s">
        <v>527</v>
      </c>
      <c r="E36" s="7">
        <v>182.7</v>
      </c>
      <c r="F36" s="7">
        <v>178.24</v>
      </c>
      <c r="G36" s="7" t="s">
        <v>132</v>
      </c>
      <c r="H36" s="7" t="s">
        <v>132</v>
      </c>
      <c r="I36" s="9" t="s">
        <v>138</v>
      </c>
      <c r="J36" s="9" t="s">
        <v>44</v>
      </c>
      <c r="K36" s="9">
        <v>300</v>
      </c>
      <c r="L36" s="9">
        <v>18</v>
      </c>
      <c r="M36" s="9">
        <v>115</v>
      </c>
      <c r="N36" s="9">
        <v>55.5</v>
      </c>
      <c r="O36" s="9">
        <v>95</v>
      </c>
      <c r="P36" s="26">
        <v>21.7</v>
      </c>
      <c r="Q36" s="26">
        <v>9.76</v>
      </c>
      <c r="R36" s="26">
        <v>7.14</v>
      </c>
      <c r="S36" s="26">
        <v>34</v>
      </c>
      <c r="T36" s="26">
        <v>62.5</v>
      </c>
      <c r="U36" s="9">
        <v>19.5</v>
      </c>
      <c r="V36" s="9">
        <v>10</v>
      </c>
      <c r="W36" s="9">
        <v>7.24</v>
      </c>
      <c r="X36" s="9">
        <v>38</v>
      </c>
      <c r="Y36" s="9">
        <v>63.5</v>
      </c>
      <c r="Z36" s="26">
        <v>223.12400000000002</v>
      </c>
      <c r="AA36" s="26">
        <v>261.42600000000004</v>
      </c>
      <c r="AB36" s="134">
        <f t="shared" si="0"/>
        <v>0.32432432432432434</v>
      </c>
      <c r="AC36" s="134">
        <f t="shared" si="1"/>
        <v>2.0720720720720722</v>
      </c>
      <c r="AD36" s="134">
        <f t="shared" si="29"/>
        <v>1.7117117117117118</v>
      </c>
      <c r="AE36" s="134">
        <f t="shared" si="8"/>
        <v>0.32903225806451614</v>
      </c>
      <c r="AF36" s="134">
        <f t="shared" si="4"/>
        <v>0.37128205128205127</v>
      </c>
      <c r="AG36" s="134">
        <f t="shared" si="28"/>
        <v>1.1128205128205129</v>
      </c>
      <c r="AH36" s="134">
        <f t="shared" si="6"/>
        <v>0.44976958525345623</v>
      </c>
      <c r="AI36" s="134">
        <f t="shared" si="7"/>
        <v>0.51282051282051277</v>
      </c>
      <c r="AJ36" s="134">
        <f t="shared" si="19"/>
        <v>1.1261261261261262</v>
      </c>
      <c r="AK36" s="134">
        <f t="shared" si="30"/>
        <v>1.1441441441441442</v>
      </c>
      <c r="AL36" s="134">
        <f t="shared" si="21"/>
        <v>0.61261261261261257</v>
      </c>
      <c r="AM36" s="134">
        <f t="shared" si="31"/>
        <v>0.68468468468468469</v>
      </c>
      <c r="AN36" s="134">
        <f t="shared" si="23"/>
        <v>5.1809756010110961</v>
      </c>
      <c r="AO36" s="134">
        <f t="shared" si="32"/>
        <v>5.5235515977752776</v>
      </c>
      <c r="AP36" s="134">
        <f t="shared" si="33"/>
        <v>0.85348817638643437</v>
      </c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</row>
    <row r="37" spans="1:169" s="9" customFormat="1">
      <c r="A37" s="138"/>
      <c r="B37" s="9" t="s">
        <v>136</v>
      </c>
      <c r="C37" s="9" t="s">
        <v>18</v>
      </c>
      <c r="D37" s="9" t="s">
        <v>527</v>
      </c>
      <c r="E37" s="7">
        <v>182.7</v>
      </c>
      <c r="F37" s="7">
        <v>178.24</v>
      </c>
      <c r="G37" s="7" t="s">
        <v>132</v>
      </c>
      <c r="H37" s="7" t="s">
        <v>132</v>
      </c>
      <c r="I37" s="9" t="s">
        <v>139</v>
      </c>
      <c r="J37" s="9" t="s">
        <v>44</v>
      </c>
      <c r="K37" s="9">
        <v>299</v>
      </c>
      <c r="L37" s="9">
        <v>19.5</v>
      </c>
      <c r="M37" s="9">
        <v>128.5</v>
      </c>
      <c r="N37" s="9">
        <v>54.5</v>
      </c>
      <c r="O37" s="9">
        <v>94.5</v>
      </c>
      <c r="P37" s="9">
        <v>23</v>
      </c>
      <c r="Q37" s="9">
        <v>11.39</v>
      </c>
      <c r="R37" s="9">
        <v>8</v>
      </c>
      <c r="S37" s="9">
        <v>32.700000000000003</v>
      </c>
      <c r="T37" s="9">
        <v>62.5</v>
      </c>
      <c r="U37" s="9">
        <v>22.25</v>
      </c>
      <c r="V37" s="9">
        <v>11.6</v>
      </c>
      <c r="W37" s="9">
        <v>8.41</v>
      </c>
      <c r="X37" s="9">
        <v>37</v>
      </c>
      <c r="Y37" s="9">
        <v>68</v>
      </c>
      <c r="Z37" s="9">
        <v>259.589</v>
      </c>
      <c r="AA37" s="26">
        <v>273.4545</v>
      </c>
      <c r="AB37" s="134">
        <f t="shared" si="0"/>
        <v>0.3577981651376147</v>
      </c>
      <c r="AC37" s="134">
        <f t="shared" si="1"/>
        <v>2.3577981651376145</v>
      </c>
      <c r="AD37" s="134">
        <f t="shared" si="29"/>
        <v>1.7339449541284404</v>
      </c>
      <c r="AE37" s="134">
        <f t="shared" si="8"/>
        <v>0.34782608695652173</v>
      </c>
      <c r="AF37" s="134">
        <f t="shared" si="4"/>
        <v>0.37797752808988766</v>
      </c>
      <c r="AG37" s="134">
        <f t="shared" si="28"/>
        <v>1.0337078651685394</v>
      </c>
      <c r="AH37" s="134">
        <f t="shared" si="6"/>
        <v>0.49521739130434783</v>
      </c>
      <c r="AI37" s="134">
        <f t="shared" si="7"/>
        <v>0.52134831460674158</v>
      </c>
      <c r="AJ37" s="134">
        <f t="shared" si="19"/>
        <v>1.1467889908256881</v>
      </c>
      <c r="AK37" s="134">
        <f t="shared" si="30"/>
        <v>1.2477064220183487</v>
      </c>
      <c r="AL37" s="134">
        <f t="shared" si="21"/>
        <v>0.60000000000000009</v>
      </c>
      <c r="AM37" s="134">
        <f t="shared" si="31"/>
        <v>0.67889908256880738</v>
      </c>
      <c r="AN37" s="134">
        <f t="shared" si="23"/>
        <v>4.119165295910074</v>
      </c>
      <c r="AO37" s="134">
        <f t="shared" si="32"/>
        <v>5.0063173215288099</v>
      </c>
      <c r="AP37" s="134">
        <f t="shared" si="33"/>
        <v>0.94929503811420179</v>
      </c>
    </row>
    <row r="38" spans="1:169" s="154" customFormat="1">
      <c r="A38" s="152"/>
      <c r="B38" s="9" t="s">
        <v>136</v>
      </c>
      <c r="C38" s="9" t="s">
        <v>18</v>
      </c>
      <c r="D38" s="9" t="s">
        <v>527</v>
      </c>
      <c r="E38" s="7">
        <v>182.7</v>
      </c>
      <c r="F38" s="7">
        <v>178.24</v>
      </c>
      <c r="G38" s="7" t="s">
        <v>132</v>
      </c>
      <c r="H38" s="7" t="s">
        <v>132</v>
      </c>
      <c r="I38" s="9" t="s">
        <v>140</v>
      </c>
      <c r="J38" s="9" t="s">
        <v>44</v>
      </c>
      <c r="K38" s="26">
        <v>397.5</v>
      </c>
      <c r="L38" s="26">
        <v>27.3</v>
      </c>
      <c r="M38" s="26">
        <v>162.19999999999999</v>
      </c>
      <c r="N38" s="26">
        <v>69.902500000000003</v>
      </c>
      <c r="O38" s="26">
        <v>119.7735</v>
      </c>
      <c r="P38" s="26">
        <v>29.276</v>
      </c>
      <c r="Q38" s="26">
        <v>14.9575</v>
      </c>
      <c r="R38" s="26">
        <v>11.625</v>
      </c>
      <c r="S38" s="26">
        <v>51.563000000000002</v>
      </c>
      <c r="T38" s="26">
        <v>90.264499999999998</v>
      </c>
      <c r="U38" s="26">
        <v>29.005500000000001</v>
      </c>
      <c r="V38" s="26">
        <v>13.7685</v>
      </c>
      <c r="W38" s="26">
        <v>11.1715</v>
      </c>
      <c r="X38" s="133">
        <v>52.094999999999999</v>
      </c>
      <c r="Y38" s="133">
        <v>90.1</v>
      </c>
      <c r="Z38" s="26">
        <v>552.95249999999999</v>
      </c>
      <c r="AA38" s="142">
        <v>549.15</v>
      </c>
      <c r="AB38" s="134">
        <f t="shared" si="0"/>
        <v>0.39054397196094559</v>
      </c>
      <c r="AC38" s="134">
        <f t="shared" si="1"/>
        <v>2.3203748077679625</v>
      </c>
      <c r="AD38" s="134">
        <f t="shared" si="29"/>
        <v>1.7134365723686562</v>
      </c>
      <c r="AE38" s="134">
        <f t="shared" si="8"/>
        <v>0.39708293482716217</v>
      </c>
      <c r="AF38" s="134">
        <f t="shared" si="4"/>
        <v>0.38515109203426934</v>
      </c>
      <c r="AG38" s="134">
        <f t="shared" si="28"/>
        <v>1.0093258175173674</v>
      </c>
      <c r="AH38" s="134">
        <f t="shared" si="6"/>
        <v>0.51091337614428201</v>
      </c>
      <c r="AI38" s="134">
        <f t="shared" si="7"/>
        <v>0.47468583544500176</v>
      </c>
      <c r="AJ38" s="134">
        <f t="shared" si="19"/>
        <v>1.2912914416508707</v>
      </c>
      <c r="AK38" s="134">
        <f t="shared" si="30"/>
        <v>1.2889381638711059</v>
      </c>
      <c r="AL38" s="134">
        <f t="shared" si="21"/>
        <v>0.73764171524623579</v>
      </c>
      <c r="AM38" s="134">
        <f t="shared" si="31"/>
        <v>0.74525231572547468</v>
      </c>
      <c r="AN38" s="134">
        <f t="shared" si="23"/>
        <v>4.8082664767769394</v>
      </c>
      <c r="AO38" s="134">
        <f t="shared" si="32"/>
        <v>4.941981289265228</v>
      </c>
      <c r="AP38" s="134">
        <f t="shared" si="33"/>
        <v>1.0069243376126742</v>
      </c>
      <c r="AQ38" s="9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</row>
    <row r="39" spans="1:169" s="9" customFormat="1">
      <c r="A39" s="138"/>
      <c r="B39" s="12" t="s">
        <v>136</v>
      </c>
      <c r="C39" s="12" t="s">
        <v>18</v>
      </c>
      <c r="D39" s="12" t="s">
        <v>527</v>
      </c>
      <c r="E39" s="21">
        <v>182.7</v>
      </c>
      <c r="F39" s="21">
        <v>178.24</v>
      </c>
      <c r="G39" s="21" t="s">
        <v>132</v>
      </c>
      <c r="H39" s="21" t="s">
        <v>132</v>
      </c>
      <c r="I39" s="135" t="s">
        <v>116</v>
      </c>
      <c r="J39" s="12"/>
      <c r="K39" s="25">
        <f t="shared" ref="K39:AA39" si="34">+AVERAGE(K36:K38)</f>
        <v>332.16666666666669</v>
      </c>
      <c r="L39" s="25">
        <f t="shared" si="34"/>
        <v>21.599999999999998</v>
      </c>
      <c r="M39" s="25">
        <f t="shared" si="34"/>
        <v>135.23333333333332</v>
      </c>
      <c r="N39" s="25">
        <f t="shared" si="34"/>
        <v>59.967500000000001</v>
      </c>
      <c r="O39" s="25">
        <f t="shared" si="34"/>
        <v>103.09116666666667</v>
      </c>
      <c r="P39" s="25">
        <f t="shared" si="34"/>
        <v>24.658666666666665</v>
      </c>
      <c r="Q39" s="25">
        <f t="shared" si="34"/>
        <v>12.035833333333334</v>
      </c>
      <c r="R39" s="25">
        <f t="shared" si="34"/>
        <v>8.9216666666666669</v>
      </c>
      <c r="S39" s="25">
        <f t="shared" si="34"/>
        <v>39.420999999999999</v>
      </c>
      <c r="T39" s="25">
        <f t="shared" si="34"/>
        <v>71.754833333333337</v>
      </c>
      <c r="U39" s="25">
        <f t="shared" si="34"/>
        <v>23.585166666666666</v>
      </c>
      <c r="V39" s="25">
        <f t="shared" si="34"/>
        <v>11.789499999999999</v>
      </c>
      <c r="W39" s="25">
        <f t="shared" si="34"/>
        <v>8.9405000000000001</v>
      </c>
      <c r="X39" s="25">
        <f t="shared" si="34"/>
        <v>42.365000000000002</v>
      </c>
      <c r="Y39" s="25">
        <f t="shared" si="34"/>
        <v>73.86666666666666</v>
      </c>
      <c r="Z39" s="25">
        <f t="shared" si="34"/>
        <v>345.22183333333334</v>
      </c>
      <c r="AA39" s="25">
        <f t="shared" si="34"/>
        <v>361.34349999999995</v>
      </c>
      <c r="AB39" s="24">
        <f t="shared" si="0"/>
        <v>0.3601951056822445</v>
      </c>
      <c r="AC39" s="24">
        <f t="shared" si="1"/>
        <v>2.2551104070260277</v>
      </c>
      <c r="AD39" s="24">
        <f t="shared" si="29"/>
        <v>1.7191172996484205</v>
      </c>
      <c r="AE39" s="24">
        <f t="shared" si="8"/>
        <v>0.36180653184816702</v>
      </c>
      <c r="AF39" s="24">
        <f t="shared" si="4"/>
        <v>0.37907300492541218</v>
      </c>
      <c r="AG39" s="24">
        <f t="shared" si="28"/>
        <v>1.0455158962907476</v>
      </c>
      <c r="AH39" s="24">
        <f t="shared" si="6"/>
        <v>0.48809749107818762</v>
      </c>
      <c r="AI39" s="24">
        <f t="shared" si="7"/>
        <v>0.49986926811343285</v>
      </c>
      <c r="AJ39" s="24">
        <f t="shared" si="19"/>
        <v>1.1965620266533261</v>
      </c>
      <c r="AK39" s="24">
        <f t="shared" si="30"/>
        <v>1.2317783243701448</v>
      </c>
      <c r="AL39" s="24">
        <f t="shared" si="21"/>
        <v>0.65737274356943343</v>
      </c>
      <c r="AM39" s="24">
        <f t="shared" si="31"/>
        <v>0.70646600241797641</v>
      </c>
      <c r="AN39" s="24">
        <f t="shared" si="23"/>
        <v>4.5014975617127346</v>
      </c>
      <c r="AO39" s="24">
        <f t="shared" si="32"/>
        <v>4.9670001674307143</v>
      </c>
      <c r="AP39" s="24">
        <f t="shared" si="33"/>
        <v>0.95538409666517699</v>
      </c>
    </row>
    <row r="40" spans="1:169" s="12" customFormat="1">
      <c r="A40" s="138"/>
      <c r="B40" s="12" t="s">
        <v>198</v>
      </c>
      <c r="C40" s="12" t="s">
        <v>18</v>
      </c>
      <c r="D40" s="12" t="s">
        <v>524</v>
      </c>
      <c r="E40" s="21">
        <v>72.05</v>
      </c>
      <c r="F40" s="21">
        <v>66</v>
      </c>
      <c r="G40" s="21" t="s">
        <v>185</v>
      </c>
      <c r="H40" s="21" t="s">
        <v>185</v>
      </c>
      <c r="I40" s="12" t="s">
        <v>199</v>
      </c>
      <c r="J40" s="12" t="s">
        <v>200</v>
      </c>
      <c r="K40" s="12" t="s">
        <v>25</v>
      </c>
      <c r="L40" s="23">
        <v>49.299328690633033</v>
      </c>
      <c r="M40" s="12">
        <v>347</v>
      </c>
      <c r="N40" s="12">
        <v>200</v>
      </c>
      <c r="O40" s="131">
        <v>163</v>
      </c>
      <c r="P40" s="12">
        <v>37.4</v>
      </c>
      <c r="Q40" s="12">
        <v>28.3</v>
      </c>
      <c r="R40" s="12">
        <v>11.6</v>
      </c>
      <c r="S40" s="130">
        <v>93.294000000000011</v>
      </c>
      <c r="T40" s="130">
        <v>138.482</v>
      </c>
      <c r="U40" s="12">
        <v>36</v>
      </c>
      <c r="V40" s="12">
        <v>26.2</v>
      </c>
      <c r="W40" s="12">
        <v>9.6</v>
      </c>
      <c r="X40" s="130">
        <v>90.37518424101971</v>
      </c>
      <c r="Y40" s="130">
        <v>133.71449999999999</v>
      </c>
      <c r="Z40" s="130">
        <v>1763.1030000000001</v>
      </c>
      <c r="AA40" s="130">
        <v>1694.251</v>
      </c>
      <c r="AB40" s="24">
        <f t="shared" si="0"/>
        <v>0.24649664345316516</v>
      </c>
      <c r="AC40" s="24">
        <f t="shared" si="1"/>
        <v>1.7350000000000001</v>
      </c>
      <c r="AD40" s="24">
        <f t="shared" si="29"/>
        <v>0.81499999999999995</v>
      </c>
      <c r="AE40" s="24">
        <f t="shared" si="8"/>
        <v>0.31016042780748665</v>
      </c>
      <c r="AF40" s="24">
        <f t="shared" si="4"/>
        <v>0.26666666666666666</v>
      </c>
      <c r="AG40" s="24">
        <f t="shared" si="28"/>
        <v>1.0388888888888888</v>
      </c>
      <c r="AH40" s="24">
        <f t="shared" si="6"/>
        <v>0.75668449197860965</v>
      </c>
      <c r="AI40" s="24">
        <f t="shared" si="7"/>
        <v>0.72777777777777775</v>
      </c>
      <c r="AJ40" s="24">
        <f t="shared" si="19"/>
        <v>0.69240999999999997</v>
      </c>
      <c r="AK40" s="24">
        <f t="shared" si="30"/>
        <v>0.6685724999999999</v>
      </c>
      <c r="AL40" s="24">
        <f t="shared" si="21"/>
        <v>0.46647000000000005</v>
      </c>
      <c r="AM40" s="24">
        <f t="shared" si="31"/>
        <v>0.45187592120509856</v>
      </c>
      <c r="AN40" s="24">
        <f t="shared" si="23"/>
        <v>4.9366205128117882</v>
      </c>
      <c r="AO40" s="24">
        <f t="shared" si="32"/>
        <v>4.8208169430611267</v>
      </c>
      <c r="AP40" s="24">
        <f t="shared" si="33"/>
        <v>1.0406386066763427</v>
      </c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</row>
    <row r="41" spans="1:169" s="9" customFormat="1">
      <c r="A41" s="138"/>
      <c r="B41" s="9" t="s">
        <v>155</v>
      </c>
      <c r="C41" s="9" t="s">
        <v>18</v>
      </c>
      <c r="D41" s="9" t="s">
        <v>149</v>
      </c>
      <c r="E41" s="7">
        <v>166.07</v>
      </c>
      <c r="F41" s="197">
        <v>161.19999999999999</v>
      </c>
      <c r="G41" s="7" t="s">
        <v>150</v>
      </c>
      <c r="H41" s="7" t="s">
        <v>153</v>
      </c>
      <c r="I41" s="15" t="s">
        <v>156</v>
      </c>
      <c r="J41" s="9" t="s">
        <v>982</v>
      </c>
      <c r="K41" s="9" t="s">
        <v>25</v>
      </c>
      <c r="L41" s="9" t="s">
        <v>25</v>
      </c>
      <c r="M41" s="9">
        <v>200</v>
      </c>
      <c r="N41" s="9" t="s">
        <v>25</v>
      </c>
      <c r="O41" s="9" t="s">
        <v>25</v>
      </c>
      <c r="P41" s="9">
        <v>28.3</v>
      </c>
      <c r="Q41" s="9">
        <v>17</v>
      </c>
      <c r="R41" s="9">
        <v>9.1</v>
      </c>
      <c r="S41" s="9" t="s">
        <v>25</v>
      </c>
      <c r="T41" s="9" t="s">
        <v>25</v>
      </c>
      <c r="U41" s="9">
        <v>26.3</v>
      </c>
      <c r="V41" s="9">
        <v>13.3</v>
      </c>
      <c r="W41" s="9">
        <v>6.9</v>
      </c>
      <c r="X41" s="9" t="s">
        <v>25</v>
      </c>
      <c r="Y41" s="9" t="s">
        <v>25</v>
      </c>
      <c r="Z41" s="9" t="s">
        <v>25</v>
      </c>
      <c r="AA41" s="9" t="s">
        <v>25</v>
      </c>
      <c r="AB41" s="134" t="s">
        <v>25</v>
      </c>
      <c r="AC41" s="134" t="s">
        <v>25</v>
      </c>
      <c r="AD41" s="134" t="s">
        <v>25</v>
      </c>
      <c r="AE41" s="134">
        <f t="shared" si="8"/>
        <v>0.32155477031802115</v>
      </c>
      <c r="AF41" s="134">
        <f t="shared" si="4"/>
        <v>0.26235741444866922</v>
      </c>
      <c r="AG41" s="134">
        <f t="shared" si="28"/>
        <v>1.0760456273764258</v>
      </c>
      <c r="AH41" s="134">
        <f t="shared" si="6"/>
        <v>0.60070671378091867</v>
      </c>
      <c r="AI41" s="134">
        <f t="shared" si="7"/>
        <v>0.50570342205323193</v>
      </c>
      <c r="AJ41" s="134" t="s">
        <v>25</v>
      </c>
      <c r="AK41" s="134" t="s">
        <v>25</v>
      </c>
      <c r="AL41" s="134" t="s">
        <v>25</v>
      </c>
      <c r="AM41" s="134" t="s">
        <v>25</v>
      </c>
      <c r="AN41" s="134" t="s">
        <v>25</v>
      </c>
      <c r="AO41" s="134" t="s">
        <v>25</v>
      </c>
      <c r="AP41" s="134" t="s">
        <v>25</v>
      </c>
    </row>
    <row r="42" spans="1:169" s="12" customFormat="1">
      <c r="A42" s="138"/>
      <c r="B42" s="9" t="s">
        <v>155</v>
      </c>
      <c r="C42" s="9" t="s">
        <v>18</v>
      </c>
      <c r="D42" s="9" t="s">
        <v>149</v>
      </c>
      <c r="E42" s="7">
        <v>166.07</v>
      </c>
      <c r="F42" s="197">
        <v>161.19999999999999</v>
      </c>
      <c r="G42" s="7" t="s">
        <v>150</v>
      </c>
      <c r="H42" s="7" t="s">
        <v>153</v>
      </c>
      <c r="I42" s="9" t="s">
        <v>158</v>
      </c>
      <c r="J42" s="9" t="s">
        <v>159</v>
      </c>
      <c r="K42" s="9" t="s">
        <v>25</v>
      </c>
      <c r="L42" s="9" t="s">
        <v>25</v>
      </c>
      <c r="M42" s="9">
        <v>195</v>
      </c>
      <c r="N42" s="9" t="s">
        <v>25</v>
      </c>
      <c r="O42" s="9" t="s">
        <v>25</v>
      </c>
      <c r="P42" s="9">
        <v>30.5</v>
      </c>
      <c r="Q42" s="9" t="s">
        <v>25</v>
      </c>
      <c r="R42" s="9" t="s">
        <v>25</v>
      </c>
      <c r="S42" s="9" t="s">
        <v>25</v>
      </c>
      <c r="T42" s="9" t="s">
        <v>25</v>
      </c>
      <c r="U42" s="9">
        <v>29.5</v>
      </c>
      <c r="V42" s="9" t="s">
        <v>25</v>
      </c>
      <c r="W42" s="9" t="s">
        <v>25</v>
      </c>
      <c r="X42" s="9" t="s">
        <v>25</v>
      </c>
      <c r="Y42" s="9" t="s">
        <v>25</v>
      </c>
      <c r="Z42" s="9" t="s">
        <v>25</v>
      </c>
      <c r="AA42" s="9" t="s">
        <v>25</v>
      </c>
      <c r="AB42" s="134" t="s">
        <v>25</v>
      </c>
      <c r="AC42" s="134" t="s">
        <v>25</v>
      </c>
      <c r="AD42" s="134" t="s">
        <v>25</v>
      </c>
      <c r="AE42" s="134" t="s">
        <v>25</v>
      </c>
      <c r="AF42" s="134" t="s">
        <v>25</v>
      </c>
      <c r="AG42" s="134">
        <f t="shared" si="28"/>
        <v>1.0338983050847457</v>
      </c>
      <c r="AH42" s="134" t="s">
        <v>25</v>
      </c>
      <c r="AI42" s="134" t="s">
        <v>25</v>
      </c>
      <c r="AJ42" s="134" t="s">
        <v>25</v>
      </c>
      <c r="AK42" s="134" t="s">
        <v>25</v>
      </c>
      <c r="AL42" s="134" t="s">
        <v>25</v>
      </c>
      <c r="AM42" s="134" t="s">
        <v>25</v>
      </c>
      <c r="AN42" s="134" t="s">
        <v>25</v>
      </c>
      <c r="AO42" s="134" t="s">
        <v>25</v>
      </c>
      <c r="AP42" s="134" t="s">
        <v>25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</row>
    <row r="43" spans="1:169" s="9" customFormat="1">
      <c r="A43" s="138"/>
      <c r="B43" s="9" t="s">
        <v>155</v>
      </c>
      <c r="C43" s="9" t="s">
        <v>18</v>
      </c>
      <c r="D43" s="9" t="s">
        <v>149</v>
      </c>
      <c r="E43" s="7">
        <v>166.07</v>
      </c>
      <c r="F43" s="197">
        <v>161.19999999999999</v>
      </c>
      <c r="G43" s="7" t="s">
        <v>150</v>
      </c>
      <c r="H43" s="7" t="s">
        <v>153</v>
      </c>
      <c r="I43" s="9" t="s">
        <v>160</v>
      </c>
      <c r="J43" s="9" t="s">
        <v>991</v>
      </c>
      <c r="K43" s="133">
        <v>543.57399999999996</v>
      </c>
      <c r="L43" s="9">
        <v>41</v>
      </c>
      <c r="M43" s="22">
        <v>200</v>
      </c>
      <c r="N43" s="22">
        <v>140.68299999999999</v>
      </c>
      <c r="O43" s="9">
        <v>140.5</v>
      </c>
      <c r="P43" s="9">
        <v>33.700000000000003</v>
      </c>
      <c r="Q43" s="9">
        <v>20.399999999999999</v>
      </c>
      <c r="R43" s="9">
        <v>9.9</v>
      </c>
      <c r="S43" s="9" t="s">
        <v>25</v>
      </c>
      <c r="T43" s="9" t="s">
        <v>25</v>
      </c>
      <c r="U43" s="9">
        <v>31.4</v>
      </c>
      <c r="V43" s="9">
        <v>18.5</v>
      </c>
      <c r="W43" s="9" t="s">
        <v>25</v>
      </c>
      <c r="X43" s="9" t="s">
        <v>25</v>
      </c>
      <c r="Y43" s="9" t="s">
        <v>25</v>
      </c>
      <c r="Z43" s="9" t="s">
        <v>25</v>
      </c>
      <c r="AA43" s="9" t="s">
        <v>25</v>
      </c>
      <c r="AB43" s="134">
        <f t="shared" ref="AB43:AB54" si="35">+L43/N43</f>
        <v>0.29143535466261028</v>
      </c>
      <c r="AC43" s="134">
        <f t="shared" ref="AC43:AC54" si="36">+M43/N43</f>
        <v>1.4216358764029771</v>
      </c>
      <c r="AD43" s="134">
        <f t="shared" ref="AD43:AD54" si="37">+O43/N43</f>
        <v>0.99869920317309135</v>
      </c>
      <c r="AE43" s="134">
        <f t="shared" ref="AE43:AE52" si="38">+R43/P43</f>
        <v>0.29376854599406527</v>
      </c>
      <c r="AF43" s="134" t="s">
        <v>25</v>
      </c>
      <c r="AG43" s="134">
        <f t="shared" si="28"/>
        <v>1.0732484076433122</v>
      </c>
      <c r="AH43" s="134">
        <f t="shared" ref="AH43:AH52" si="39">+Q43/P43</f>
        <v>0.6053412462908011</v>
      </c>
      <c r="AI43" s="134">
        <f t="shared" ref="AI43:AI77" si="40">+V43/U43</f>
        <v>0.58917197452229297</v>
      </c>
      <c r="AJ43" s="134" t="s">
        <v>25</v>
      </c>
      <c r="AK43" s="134" t="s">
        <v>25</v>
      </c>
      <c r="AL43" s="134" t="s">
        <v>25</v>
      </c>
      <c r="AM43" s="134" t="s">
        <v>25</v>
      </c>
      <c r="AN43" s="134" t="s">
        <v>25</v>
      </c>
      <c r="AO43" s="134" t="s">
        <v>25</v>
      </c>
      <c r="AP43" s="134" t="s">
        <v>25</v>
      </c>
    </row>
    <row r="44" spans="1:169" s="12" customFormat="1">
      <c r="A44" s="138"/>
      <c r="B44" s="12" t="s">
        <v>155</v>
      </c>
      <c r="C44" s="12" t="s">
        <v>18</v>
      </c>
      <c r="D44" s="12" t="s">
        <v>149</v>
      </c>
      <c r="E44" s="21">
        <v>166.07</v>
      </c>
      <c r="F44" s="196">
        <v>161.19999999999999</v>
      </c>
      <c r="G44" s="21" t="s">
        <v>150</v>
      </c>
      <c r="H44" s="21" t="s">
        <v>153</v>
      </c>
      <c r="I44" s="135" t="s">
        <v>116</v>
      </c>
      <c r="J44" s="12" t="s">
        <v>1202</v>
      </c>
      <c r="K44" s="23">
        <f t="shared" ref="K44:R44" si="41">+AVERAGE(K41:K43)</f>
        <v>543.57399999999996</v>
      </c>
      <c r="L44" s="12">
        <f t="shared" si="41"/>
        <v>41</v>
      </c>
      <c r="M44" s="23">
        <f t="shared" si="41"/>
        <v>198.33333333333334</v>
      </c>
      <c r="N44" s="23">
        <f t="shared" si="41"/>
        <v>140.68299999999999</v>
      </c>
      <c r="O44" s="12">
        <f t="shared" si="41"/>
        <v>140.5</v>
      </c>
      <c r="P44" s="23">
        <f t="shared" si="41"/>
        <v>30.833333333333332</v>
      </c>
      <c r="Q44" s="12">
        <f t="shared" si="41"/>
        <v>18.7</v>
      </c>
      <c r="R44" s="12">
        <f t="shared" si="41"/>
        <v>9.5</v>
      </c>
      <c r="S44" s="130">
        <v>52.554000000000002</v>
      </c>
      <c r="T44" s="130">
        <v>88.3005</v>
      </c>
      <c r="U44" s="25">
        <f>+AVERAGE(U41:U43)</f>
        <v>29.066666666666663</v>
      </c>
      <c r="V44" s="12">
        <f>+AVERAGE(V41:V43)</f>
        <v>15.9</v>
      </c>
      <c r="W44" s="12">
        <f>+AVERAGE(W41:W43)</f>
        <v>6.9</v>
      </c>
      <c r="X44" s="132">
        <v>53.972499999999997</v>
      </c>
      <c r="Y44" s="132">
        <v>85.412499999999994</v>
      </c>
      <c r="Z44" s="143">
        <v>604.5</v>
      </c>
      <c r="AA44" s="143">
        <v>582.44499999999994</v>
      </c>
      <c r="AB44" s="24">
        <f t="shared" si="35"/>
        <v>0.29143535466261028</v>
      </c>
      <c r="AC44" s="24">
        <f t="shared" si="36"/>
        <v>1.4097889107662855</v>
      </c>
      <c r="AD44" s="24">
        <f t="shared" si="37"/>
        <v>0.99869920317309135</v>
      </c>
      <c r="AE44" s="24">
        <f t="shared" si="38"/>
        <v>0.30810810810810813</v>
      </c>
      <c r="AF44" s="24">
        <f t="shared" ref="AF44:AF78" si="42">+W44/U44</f>
        <v>0.23738532110091748</v>
      </c>
      <c r="AG44" s="24">
        <f t="shared" si="28"/>
        <v>1.0607798165137616</v>
      </c>
      <c r="AH44" s="24">
        <f t="shared" si="39"/>
        <v>0.60648648648648651</v>
      </c>
      <c r="AI44" s="24">
        <f t="shared" si="40"/>
        <v>0.54701834862385335</v>
      </c>
      <c r="AJ44" s="24">
        <f t="shared" ref="AJ44:AJ52" si="43">+T44/N44</f>
        <v>0.62765579352160539</v>
      </c>
      <c r="AK44" s="24">
        <f t="shared" ref="AK44:AK54" si="44">+Y44/N44</f>
        <v>0.60712737146634632</v>
      </c>
      <c r="AL44" s="24">
        <f t="shared" ref="AL44:AL52" si="45">+S44/N44</f>
        <v>0.37356325924241029</v>
      </c>
      <c r="AM44" s="24">
        <f t="shared" ref="AM44:AM54" si="46">+X44/N44</f>
        <v>0.38364621169579838</v>
      </c>
      <c r="AN44" s="24">
        <f t="shared" ref="AN44:AN52" si="47">+S44^2/Z44</f>
        <v>4.5689378263027303</v>
      </c>
      <c r="AO44" s="24">
        <f t="shared" ref="AO44:AO52" si="48">+X44^2/AA44</f>
        <v>5.0013834031539464</v>
      </c>
      <c r="AP44" s="24">
        <f t="shared" ref="AP44:AP52" si="49">+Z44/AA44</f>
        <v>1.0378662362969895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</row>
    <row r="45" spans="1:169" s="12" customFormat="1">
      <c r="A45" s="138"/>
      <c r="B45" s="9" t="s">
        <v>61</v>
      </c>
      <c r="C45" s="9" t="s">
        <v>18</v>
      </c>
      <c r="D45" s="9" t="s">
        <v>38</v>
      </c>
      <c r="E45" s="7">
        <v>239.7</v>
      </c>
      <c r="F45" s="7">
        <v>237</v>
      </c>
      <c r="G45" s="7" t="s">
        <v>20</v>
      </c>
      <c r="H45" s="7" t="s">
        <v>20</v>
      </c>
      <c r="I45" s="9" t="s">
        <v>62</v>
      </c>
      <c r="J45" s="9" t="s">
        <v>44</v>
      </c>
      <c r="K45" s="9">
        <v>104.5</v>
      </c>
      <c r="L45" s="9">
        <v>6.1</v>
      </c>
      <c r="M45" s="9">
        <v>11.8</v>
      </c>
      <c r="N45" s="9">
        <v>26.5</v>
      </c>
      <c r="O45" s="9">
        <v>52.4</v>
      </c>
      <c r="P45" s="26">
        <v>7.9949999999999992</v>
      </c>
      <c r="Q45" s="9">
        <v>1.87</v>
      </c>
      <c r="R45" s="9">
        <v>4.2</v>
      </c>
      <c r="S45" s="9">
        <v>5.4</v>
      </c>
      <c r="T45" s="9">
        <v>7.5</v>
      </c>
      <c r="U45" s="9">
        <v>4.625</v>
      </c>
      <c r="V45" s="9">
        <v>1.0550000000000002</v>
      </c>
      <c r="W45" s="9">
        <v>2.6799999999999997</v>
      </c>
      <c r="X45" s="9">
        <v>7.3</v>
      </c>
      <c r="Y45" s="9">
        <v>15.2</v>
      </c>
      <c r="Z45" s="9">
        <v>8.9250000000000007</v>
      </c>
      <c r="AA45" s="9">
        <v>13.65</v>
      </c>
      <c r="AB45" s="134">
        <f t="shared" si="35"/>
        <v>0.230188679245283</v>
      </c>
      <c r="AC45" s="134">
        <f t="shared" si="36"/>
        <v>0.44528301886792454</v>
      </c>
      <c r="AD45" s="134">
        <f t="shared" si="37"/>
        <v>1.9773584905660377</v>
      </c>
      <c r="AE45" s="134">
        <f t="shared" si="38"/>
        <v>0.52532833020637903</v>
      </c>
      <c r="AF45" s="134">
        <f t="shared" si="42"/>
        <v>0.57945945945945943</v>
      </c>
      <c r="AG45" s="134">
        <f t="shared" si="28"/>
        <v>1.7286486486486485</v>
      </c>
      <c r="AH45" s="134">
        <f t="shared" si="39"/>
        <v>0.23389618511569735</v>
      </c>
      <c r="AI45" s="134">
        <f t="shared" si="40"/>
        <v>0.22810810810810814</v>
      </c>
      <c r="AJ45" s="134">
        <f t="shared" si="43"/>
        <v>0.28301886792452829</v>
      </c>
      <c r="AK45" s="134">
        <f t="shared" si="44"/>
        <v>0.57358490566037734</v>
      </c>
      <c r="AL45" s="134">
        <f t="shared" si="45"/>
        <v>0.20377358490566039</v>
      </c>
      <c r="AM45" s="134">
        <f t="shared" si="46"/>
        <v>0.27547169811320754</v>
      </c>
      <c r="AN45" s="134">
        <f t="shared" si="47"/>
        <v>3.2672268907563025</v>
      </c>
      <c r="AO45" s="134">
        <f t="shared" si="48"/>
        <v>3.9040293040293039</v>
      </c>
      <c r="AP45" s="134">
        <f t="shared" si="49"/>
        <v>0.65384615384615385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</row>
    <row r="46" spans="1:169" s="9" customFormat="1">
      <c r="A46" s="138"/>
      <c r="B46" s="9" t="s">
        <v>61</v>
      </c>
      <c r="C46" s="9" t="s">
        <v>18</v>
      </c>
      <c r="D46" s="9" t="s">
        <v>38</v>
      </c>
      <c r="E46" s="7">
        <v>239.7</v>
      </c>
      <c r="F46" s="7">
        <v>237</v>
      </c>
      <c r="G46" s="7" t="s">
        <v>20</v>
      </c>
      <c r="H46" s="7" t="s">
        <v>20</v>
      </c>
      <c r="I46" s="9" t="s">
        <v>63</v>
      </c>
      <c r="J46" s="9" t="s">
        <v>44</v>
      </c>
      <c r="K46" s="9" t="s">
        <v>25</v>
      </c>
      <c r="L46" s="9">
        <v>7.4</v>
      </c>
      <c r="M46" s="9">
        <v>18.5</v>
      </c>
      <c r="N46" s="9">
        <v>29</v>
      </c>
      <c r="O46" s="133">
        <v>57.343396226415095</v>
      </c>
      <c r="P46" s="9">
        <v>8.379999999999999</v>
      </c>
      <c r="Q46" s="9">
        <v>2.11</v>
      </c>
      <c r="R46" s="9">
        <v>4.8</v>
      </c>
      <c r="S46" s="133">
        <v>5.899</v>
      </c>
      <c r="T46" s="133">
        <v>18.6325</v>
      </c>
      <c r="U46" s="9">
        <v>4.9800000000000004</v>
      </c>
      <c r="V46" s="9">
        <v>1.32</v>
      </c>
      <c r="W46" s="9">
        <v>2.82</v>
      </c>
      <c r="X46" s="26">
        <v>8.6349999999999998</v>
      </c>
      <c r="Y46" s="9">
        <v>15.5</v>
      </c>
      <c r="Z46" s="142">
        <v>10.692499999999999</v>
      </c>
      <c r="AA46" s="9">
        <v>19.25</v>
      </c>
      <c r="AB46" s="134">
        <f t="shared" si="35"/>
        <v>0.25517241379310346</v>
      </c>
      <c r="AC46" s="134">
        <f t="shared" si="36"/>
        <v>0.63793103448275867</v>
      </c>
      <c r="AD46" s="134">
        <f t="shared" si="37"/>
        <v>1.9773584905660377</v>
      </c>
      <c r="AE46" s="134">
        <f t="shared" si="38"/>
        <v>0.57279236276849643</v>
      </c>
      <c r="AF46" s="134">
        <f t="shared" si="42"/>
        <v>0.56626506024096379</v>
      </c>
      <c r="AG46" s="134">
        <f t="shared" si="28"/>
        <v>1.6827309236947787</v>
      </c>
      <c r="AH46" s="134">
        <f t="shared" si="39"/>
        <v>0.25178997613365156</v>
      </c>
      <c r="AI46" s="134">
        <f t="shared" si="40"/>
        <v>0.26506024096385539</v>
      </c>
      <c r="AJ46" s="134">
        <f t="shared" si="43"/>
        <v>0.64249999999999996</v>
      </c>
      <c r="AK46" s="134">
        <f t="shared" si="44"/>
        <v>0.53448275862068961</v>
      </c>
      <c r="AL46" s="134">
        <f t="shared" si="45"/>
        <v>0.20341379310344829</v>
      </c>
      <c r="AM46" s="134">
        <f t="shared" si="46"/>
        <v>0.29775862068965514</v>
      </c>
      <c r="AN46" s="134">
        <f t="shared" si="47"/>
        <v>3.2544494739303254</v>
      </c>
      <c r="AO46" s="134">
        <f t="shared" si="48"/>
        <v>3.8734142857142859</v>
      </c>
      <c r="AP46" s="134">
        <f t="shared" si="49"/>
        <v>0.55545454545454542</v>
      </c>
    </row>
    <row r="47" spans="1:169" s="12" customFormat="1">
      <c r="A47" s="138"/>
      <c r="B47" s="12" t="s">
        <v>61</v>
      </c>
      <c r="C47" s="12" t="s">
        <v>18</v>
      </c>
      <c r="D47" s="12" t="s">
        <v>38</v>
      </c>
      <c r="E47" s="21">
        <v>239.7</v>
      </c>
      <c r="F47" s="21">
        <v>237</v>
      </c>
      <c r="G47" s="21" t="s">
        <v>20</v>
      </c>
      <c r="H47" s="21" t="s">
        <v>20</v>
      </c>
      <c r="I47" s="131" t="s">
        <v>32</v>
      </c>
      <c r="K47" s="23">
        <f t="shared" ref="K47:AA47" si="50">+AVERAGE(K45:K46)</f>
        <v>104.5</v>
      </c>
      <c r="L47" s="23">
        <f t="shared" si="50"/>
        <v>6.75</v>
      </c>
      <c r="M47" s="23">
        <f t="shared" si="50"/>
        <v>15.15</v>
      </c>
      <c r="N47" s="23">
        <f t="shared" si="50"/>
        <v>27.75</v>
      </c>
      <c r="O47" s="23">
        <f t="shared" si="50"/>
        <v>54.871698113207543</v>
      </c>
      <c r="P47" s="23">
        <f t="shared" si="50"/>
        <v>8.1875</v>
      </c>
      <c r="Q47" s="23">
        <f t="shared" si="50"/>
        <v>1.99</v>
      </c>
      <c r="R47" s="23">
        <f t="shared" si="50"/>
        <v>4.5</v>
      </c>
      <c r="S47" s="23">
        <f t="shared" si="50"/>
        <v>5.6494999999999997</v>
      </c>
      <c r="T47" s="23">
        <f t="shared" si="50"/>
        <v>13.06625</v>
      </c>
      <c r="U47" s="23">
        <f t="shared" si="50"/>
        <v>4.8025000000000002</v>
      </c>
      <c r="V47" s="23">
        <f t="shared" si="50"/>
        <v>1.1875</v>
      </c>
      <c r="W47" s="23">
        <f t="shared" si="50"/>
        <v>2.75</v>
      </c>
      <c r="X47" s="23">
        <f t="shared" si="50"/>
        <v>7.9674999999999994</v>
      </c>
      <c r="Y47" s="23">
        <f t="shared" si="50"/>
        <v>15.35</v>
      </c>
      <c r="Z47" s="23">
        <f t="shared" si="50"/>
        <v>9.8087499999999999</v>
      </c>
      <c r="AA47" s="23">
        <f t="shared" si="50"/>
        <v>16.45</v>
      </c>
      <c r="AB47" s="24">
        <f t="shared" si="35"/>
        <v>0.24324324324324326</v>
      </c>
      <c r="AC47" s="24">
        <f t="shared" si="36"/>
        <v>0.54594594594594592</v>
      </c>
      <c r="AD47" s="24">
        <f t="shared" si="37"/>
        <v>1.9773584905660375</v>
      </c>
      <c r="AE47" s="24">
        <f t="shared" si="38"/>
        <v>0.54961832061068705</v>
      </c>
      <c r="AF47" s="24">
        <f t="shared" si="42"/>
        <v>0.57261842790213424</v>
      </c>
      <c r="AG47" s="24">
        <f t="shared" si="28"/>
        <v>1.7048412285268089</v>
      </c>
      <c r="AH47" s="24">
        <f t="shared" si="39"/>
        <v>0.24305343511450381</v>
      </c>
      <c r="AI47" s="24">
        <f t="shared" si="40"/>
        <v>0.24726704841228525</v>
      </c>
      <c r="AJ47" s="24">
        <f t="shared" si="43"/>
        <v>0.47085585585585588</v>
      </c>
      <c r="AK47" s="24">
        <f t="shared" si="44"/>
        <v>0.55315315315315317</v>
      </c>
      <c r="AL47" s="24">
        <f t="shared" si="45"/>
        <v>0.20358558558558557</v>
      </c>
      <c r="AM47" s="24">
        <f t="shared" si="46"/>
        <v>0.28711711711711707</v>
      </c>
      <c r="AN47" s="24">
        <f t="shared" si="47"/>
        <v>3.2539161717853955</v>
      </c>
      <c r="AO47" s="24">
        <f t="shared" si="48"/>
        <v>3.8590307750759871</v>
      </c>
      <c r="AP47" s="24">
        <f t="shared" si="49"/>
        <v>0.59627659574468084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</row>
    <row r="48" spans="1:169" s="9" customFormat="1">
      <c r="A48" s="138"/>
      <c r="B48" s="12" t="s">
        <v>64</v>
      </c>
      <c r="C48" s="12" t="s">
        <v>18</v>
      </c>
      <c r="D48" s="12" t="s">
        <v>38</v>
      </c>
      <c r="E48" s="21">
        <v>239.7</v>
      </c>
      <c r="F48" s="21">
        <v>237</v>
      </c>
      <c r="G48" s="21" t="s">
        <v>20</v>
      </c>
      <c r="H48" s="21" t="s">
        <v>20</v>
      </c>
      <c r="I48" s="12" t="s">
        <v>65</v>
      </c>
      <c r="J48" s="12" t="s">
        <v>44</v>
      </c>
      <c r="K48" s="12">
        <v>37.4</v>
      </c>
      <c r="L48" s="12">
        <v>3.29</v>
      </c>
      <c r="M48" s="12">
        <v>5.2</v>
      </c>
      <c r="N48" s="12">
        <v>8.1</v>
      </c>
      <c r="O48" s="12">
        <v>18.5</v>
      </c>
      <c r="P48" s="25">
        <v>2.375</v>
      </c>
      <c r="Q48" s="25">
        <v>0.76500000000000001</v>
      </c>
      <c r="R48" s="25">
        <v>1.2</v>
      </c>
      <c r="S48" s="25">
        <v>1.4249999999999998</v>
      </c>
      <c r="T48" s="25">
        <v>5.01</v>
      </c>
      <c r="U48" s="12">
        <v>2.0750000000000002</v>
      </c>
      <c r="V48" s="12">
        <v>0.32</v>
      </c>
      <c r="W48" s="12">
        <v>1.06</v>
      </c>
      <c r="X48" s="12">
        <v>2.1800000000000002</v>
      </c>
      <c r="Y48" s="12">
        <v>5.33</v>
      </c>
      <c r="Z48" s="12">
        <v>0.77</v>
      </c>
      <c r="AA48" s="12">
        <v>1.2250000000000001</v>
      </c>
      <c r="AB48" s="24">
        <f t="shared" si="35"/>
        <v>0.40617283950617289</v>
      </c>
      <c r="AC48" s="24">
        <f t="shared" si="36"/>
        <v>0.64197530864197538</v>
      </c>
      <c r="AD48" s="24">
        <f t="shared" si="37"/>
        <v>2.2839506172839505</v>
      </c>
      <c r="AE48" s="24">
        <f t="shared" si="38"/>
        <v>0.50526315789473686</v>
      </c>
      <c r="AF48" s="24">
        <f t="shared" si="42"/>
        <v>0.51084337349397591</v>
      </c>
      <c r="AG48" s="24">
        <f t="shared" si="28"/>
        <v>1.1445783132530118</v>
      </c>
      <c r="AH48" s="24">
        <f t="shared" si="39"/>
        <v>0.32210526315789473</v>
      </c>
      <c r="AI48" s="24">
        <f t="shared" si="40"/>
        <v>0.1542168674698795</v>
      </c>
      <c r="AJ48" s="24">
        <f t="shared" si="43"/>
        <v>0.61851851851851847</v>
      </c>
      <c r="AK48" s="24">
        <f t="shared" si="44"/>
        <v>0.65802469135802477</v>
      </c>
      <c r="AL48" s="24">
        <f t="shared" si="45"/>
        <v>0.1759259259259259</v>
      </c>
      <c r="AM48" s="24">
        <f t="shared" si="46"/>
        <v>0.26913580246913582</v>
      </c>
      <c r="AN48" s="24">
        <f t="shared" si="47"/>
        <v>2.637175324675324</v>
      </c>
      <c r="AO48" s="24">
        <f t="shared" si="48"/>
        <v>3.8795102040816327</v>
      </c>
      <c r="AP48" s="24">
        <f t="shared" si="49"/>
        <v>0.62857142857142856</v>
      </c>
    </row>
    <row r="49" spans="1:169" s="9" customFormat="1">
      <c r="A49" s="138"/>
      <c r="B49" s="12" t="s">
        <v>66</v>
      </c>
      <c r="C49" s="12" t="s">
        <v>18</v>
      </c>
      <c r="D49" s="12" t="s">
        <v>38</v>
      </c>
      <c r="E49" s="21">
        <v>239.7</v>
      </c>
      <c r="F49" s="21">
        <v>237</v>
      </c>
      <c r="G49" s="21" t="s">
        <v>20</v>
      </c>
      <c r="H49" s="21" t="s">
        <v>20</v>
      </c>
      <c r="I49" s="12" t="s">
        <v>67</v>
      </c>
      <c r="J49" s="12" t="s">
        <v>44</v>
      </c>
      <c r="K49" s="12">
        <v>33.9</v>
      </c>
      <c r="L49" s="12">
        <v>2.9</v>
      </c>
      <c r="M49" s="12">
        <v>5.3</v>
      </c>
      <c r="N49" s="12">
        <v>8.3000000000000007</v>
      </c>
      <c r="O49" s="23">
        <v>14.852499999999999</v>
      </c>
      <c r="P49" s="25">
        <v>2.0249999999999999</v>
      </c>
      <c r="Q49" s="25">
        <v>0.69350000000000001</v>
      </c>
      <c r="R49" s="25">
        <v>1.1105</v>
      </c>
      <c r="S49" s="25">
        <v>1.6924999999999999</v>
      </c>
      <c r="T49" s="25">
        <v>4.7714999999999996</v>
      </c>
      <c r="U49" s="25">
        <v>2.036</v>
      </c>
      <c r="V49" s="25">
        <v>0.2525</v>
      </c>
      <c r="W49" s="25">
        <v>1.0015000000000001</v>
      </c>
      <c r="X49" s="25">
        <v>2.2599999999999998</v>
      </c>
      <c r="Y49" s="25">
        <v>5.3215000000000003</v>
      </c>
      <c r="Z49" s="25">
        <v>0.748</v>
      </c>
      <c r="AA49" s="25">
        <v>1.4824999999999999</v>
      </c>
      <c r="AB49" s="24">
        <f t="shared" si="35"/>
        <v>0.34939759036144574</v>
      </c>
      <c r="AC49" s="24">
        <f t="shared" si="36"/>
        <v>0.63855421686746983</v>
      </c>
      <c r="AD49" s="24">
        <f t="shared" si="37"/>
        <v>1.7894578313253009</v>
      </c>
      <c r="AE49" s="24">
        <f t="shared" si="38"/>
        <v>0.54839506172839514</v>
      </c>
      <c r="AF49" s="24">
        <f t="shared" si="42"/>
        <v>0.49189587426326131</v>
      </c>
      <c r="AG49" s="24">
        <f t="shared" si="28"/>
        <v>0.99459724950884076</v>
      </c>
      <c r="AH49" s="24">
        <f t="shared" si="39"/>
        <v>0.34246913580246913</v>
      </c>
      <c r="AI49" s="24">
        <f t="shared" si="40"/>
        <v>0.12401768172888016</v>
      </c>
      <c r="AJ49" s="24">
        <f t="shared" si="43"/>
        <v>0.5748795180722891</v>
      </c>
      <c r="AK49" s="24">
        <f t="shared" si="44"/>
        <v>0.641144578313253</v>
      </c>
      <c r="AL49" s="24">
        <f t="shared" si="45"/>
        <v>0.20391566265060238</v>
      </c>
      <c r="AM49" s="24">
        <f t="shared" si="46"/>
        <v>0.27228915662650599</v>
      </c>
      <c r="AN49" s="24">
        <f t="shared" si="47"/>
        <v>3.8296206550802134</v>
      </c>
      <c r="AO49" s="24">
        <f t="shared" si="48"/>
        <v>3.445261382799325</v>
      </c>
      <c r="AP49" s="24">
        <f t="shared" si="49"/>
        <v>0.50455311973018557</v>
      </c>
    </row>
    <row r="50" spans="1:169" s="12" customFormat="1">
      <c r="A50" s="138"/>
      <c r="B50" s="12" t="s">
        <v>172</v>
      </c>
      <c r="C50" s="12" t="s">
        <v>18</v>
      </c>
      <c r="D50" s="12" t="s">
        <v>543</v>
      </c>
      <c r="E50" s="21">
        <v>113</v>
      </c>
      <c r="F50" s="21">
        <v>100.5</v>
      </c>
      <c r="G50" s="21" t="s">
        <v>173</v>
      </c>
      <c r="H50" s="21" t="s">
        <v>173</v>
      </c>
      <c r="I50" s="12" t="s">
        <v>174</v>
      </c>
      <c r="J50" s="12" t="s">
        <v>175</v>
      </c>
      <c r="K50" s="12">
        <v>256</v>
      </c>
      <c r="L50" s="12">
        <v>30.8</v>
      </c>
      <c r="M50" s="12">
        <v>69</v>
      </c>
      <c r="N50" s="23">
        <v>67.217999999999989</v>
      </c>
      <c r="O50" s="23">
        <v>76.319000000000003</v>
      </c>
      <c r="P50" s="12">
        <v>19.5</v>
      </c>
      <c r="Q50" s="12">
        <v>11</v>
      </c>
      <c r="R50" s="23">
        <v>3.7269999999999999</v>
      </c>
      <c r="S50" s="132">
        <v>29.631999999999998</v>
      </c>
      <c r="T50" s="132">
        <v>54.0715</v>
      </c>
      <c r="U50" s="12">
        <v>20</v>
      </c>
      <c r="V50" s="12">
        <v>11</v>
      </c>
      <c r="W50" s="23">
        <v>3.7909999999999999</v>
      </c>
      <c r="X50" s="130">
        <v>31</v>
      </c>
      <c r="Y50" s="130">
        <v>56.5</v>
      </c>
      <c r="Z50" s="130">
        <v>214.381</v>
      </c>
      <c r="AA50" s="130">
        <v>211.49200000000002</v>
      </c>
      <c r="AB50" s="24">
        <f t="shared" si="35"/>
        <v>0.45821059835163208</v>
      </c>
      <c r="AC50" s="24">
        <f t="shared" si="36"/>
        <v>1.0265107560474875</v>
      </c>
      <c r="AD50" s="24">
        <f t="shared" si="37"/>
        <v>1.1353952810259158</v>
      </c>
      <c r="AE50" s="24">
        <f t="shared" si="38"/>
        <v>0.19112820512820511</v>
      </c>
      <c r="AF50" s="24">
        <f t="shared" si="42"/>
        <v>0.18955</v>
      </c>
      <c r="AG50" s="24">
        <f t="shared" si="28"/>
        <v>0.97499999999999998</v>
      </c>
      <c r="AH50" s="24">
        <f t="shared" si="39"/>
        <v>0.5641025641025641</v>
      </c>
      <c r="AI50" s="24">
        <f t="shared" si="40"/>
        <v>0.55000000000000004</v>
      </c>
      <c r="AJ50" s="24">
        <f t="shared" si="43"/>
        <v>0.80441994703799591</v>
      </c>
      <c r="AK50" s="24">
        <f t="shared" si="44"/>
        <v>0.84054866256062377</v>
      </c>
      <c r="AL50" s="24">
        <f t="shared" si="45"/>
        <v>0.44083430033621951</v>
      </c>
      <c r="AM50" s="24">
        <f t="shared" si="46"/>
        <v>0.46118599184742187</v>
      </c>
      <c r="AN50" s="24">
        <f t="shared" si="47"/>
        <v>4.0957707259505272</v>
      </c>
      <c r="AO50" s="24">
        <f t="shared" si="48"/>
        <v>4.5439070981408278</v>
      </c>
      <c r="AP50" s="24">
        <f t="shared" si="49"/>
        <v>1.0136600911618405</v>
      </c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</row>
    <row r="51" spans="1:169" s="9" customFormat="1">
      <c r="A51" s="138"/>
      <c r="B51" s="12" t="s">
        <v>55</v>
      </c>
      <c r="C51" s="12" t="s">
        <v>18</v>
      </c>
      <c r="D51" s="12" t="s">
        <v>526</v>
      </c>
      <c r="E51" s="21">
        <v>243.99</v>
      </c>
      <c r="F51" s="21">
        <v>233.5</v>
      </c>
      <c r="G51" s="21" t="s">
        <v>27</v>
      </c>
      <c r="H51" s="21" t="s">
        <v>57</v>
      </c>
      <c r="I51" s="12" t="s">
        <v>58</v>
      </c>
      <c r="J51" s="27" t="s">
        <v>1259</v>
      </c>
      <c r="K51" s="12">
        <v>384</v>
      </c>
      <c r="L51" s="12">
        <v>57.5</v>
      </c>
      <c r="M51" s="12">
        <v>67</v>
      </c>
      <c r="N51" s="12">
        <v>103</v>
      </c>
      <c r="O51" s="12">
        <v>153.5</v>
      </c>
      <c r="P51" s="23">
        <v>24.2</v>
      </c>
      <c r="Q51" s="23">
        <v>6.03</v>
      </c>
      <c r="R51" s="23">
        <v>12.25</v>
      </c>
      <c r="S51" s="130">
        <v>20.635999999999999</v>
      </c>
      <c r="T51" s="130">
        <v>56.107500000000002</v>
      </c>
      <c r="U51" s="23">
        <v>25.75</v>
      </c>
      <c r="V51" s="23">
        <v>5.3049999999999997</v>
      </c>
      <c r="W51" s="23">
        <v>12.49</v>
      </c>
      <c r="X51" s="130">
        <v>22.682000000000002</v>
      </c>
      <c r="Y51" s="130">
        <v>60.619</v>
      </c>
      <c r="Z51" s="143">
        <v>205.51850000000002</v>
      </c>
      <c r="AA51" s="143">
        <v>213.70150000000001</v>
      </c>
      <c r="AB51" s="24">
        <f t="shared" si="35"/>
        <v>0.55825242718446599</v>
      </c>
      <c r="AC51" s="24">
        <f t="shared" si="36"/>
        <v>0.65048543689320393</v>
      </c>
      <c r="AD51" s="24">
        <f t="shared" si="37"/>
        <v>1.4902912621359223</v>
      </c>
      <c r="AE51" s="24">
        <f t="shared" si="38"/>
        <v>0.50619834710743805</v>
      </c>
      <c r="AF51" s="24">
        <f t="shared" si="42"/>
        <v>0.48504854368932038</v>
      </c>
      <c r="AG51" s="24">
        <f t="shared" si="28"/>
        <v>0.93980582524271838</v>
      </c>
      <c r="AH51" s="24">
        <f t="shared" si="39"/>
        <v>0.24917355371900829</v>
      </c>
      <c r="AI51" s="24">
        <f t="shared" si="40"/>
        <v>0.20601941747572813</v>
      </c>
      <c r="AJ51" s="24">
        <f t="shared" si="43"/>
        <v>0.54473300970873784</v>
      </c>
      <c r="AK51" s="24">
        <f t="shared" si="44"/>
        <v>0.58853398058252426</v>
      </c>
      <c r="AL51" s="24">
        <f t="shared" si="45"/>
        <v>0.20034951456310679</v>
      </c>
      <c r="AM51" s="24">
        <f t="shared" si="46"/>
        <v>0.22021359223300974</v>
      </c>
      <c r="AN51" s="24">
        <f t="shared" si="47"/>
        <v>2.0720494554018249</v>
      </c>
      <c r="AO51" s="24">
        <f t="shared" si="48"/>
        <v>2.4074380572901926</v>
      </c>
      <c r="AP51" s="24">
        <f t="shared" si="49"/>
        <v>0.96170827064854481</v>
      </c>
      <c r="AQ51" s="150"/>
    </row>
    <row r="52" spans="1:169" s="9" customFormat="1">
      <c r="A52" s="138"/>
      <c r="B52" s="12" t="s">
        <v>91</v>
      </c>
      <c r="C52" s="12" t="s">
        <v>18</v>
      </c>
      <c r="D52" s="12" t="s">
        <v>526</v>
      </c>
      <c r="E52" s="21">
        <v>237</v>
      </c>
      <c r="F52" s="21">
        <v>235.39</v>
      </c>
      <c r="G52" s="21" t="s">
        <v>57</v>
      </c>
      <c r="H52" s="21" t="s">
        <v>57</v>
      </c>
      <c r="I52" s="12" t="s">
        <v>92</v>
      </c>
      <c r="J52" s="12" t="s">
        <v>1203</v>
      </c>
      <c r="K52" s="131">
        <v>150.29999999999998</v>
      </c>
      <c r="L52" s="25">
        <v>20.613999999999997</v>
      </c>
      <c r="M52" s="25">
        <v>28.15</v>
      </c>
      <c r="N52" s="25">
        <v>43.5</v>
      </c>
      <c r="O52" s="132">
        <v>55.281424922256775</v>
      </c>
      <c r="P52" s="25">
        <v>10.85</v>
      </c>
      <c r="Q52" s="25">
        <v>3.3499999999999996</v>
      </c>
      <c r="R52" s="25">
        <v>6.05</v>
      </c>
      <c r="S52" s="25">
        <v>8.9929999999999986</v>
      </c>
      <c r="T52" s="25">
        <v>22.301000000000002</v>
      </c>
      <c r="U52" s="25">
        <v>11.94</v>
      </c>
      <c r="V52" s="25">
        <v>1.605</v>
      </c>
      <c r="W52" s="25">
        <v>5.92</v>
      </c>
      <c r="X52" s="25">
        <v>10.744</v>
      </c>
      <c r="Y52" s="25">
        <v>28.837</v>
      </c>
      <c r="Z52" s="25">
        <v>44.433999999999997</v>
      </c>
      <c r="AA52" s="25">
        <v>44.493000000000002</v>
      </c>
      <c r="AB52" s="24">
        <f t="shared" si="35"/>
        <v>0.4738850574712643</v>
      </c>
      <c r="AC52" s="24">
        <f t="shared" si="36"/>
        <v>0.64712643678160919</v>
      </c>
      <c r="AD52" s="24">
        <f t="shared" si="37"/>
        <v>1.2708373545346385</v>
      </c>
      <c r="AE52" s="24">
        <f t="shared" si="38"/>
        <v>0.55760368663594473</v>
      </c>
      <c r="AF52" s="24">
        <f t="shared" si="42"/>
        <v>0.49581239530988275</v>
      </c>
      <c r="AG52" s="24">
        <f t="shared" si="28"/>
        <v>0.90871021775544392</v>
      </c>
      <c r="AH52" s="24">
        <f t="shared" si="39"/>
        <v>0.30875576036866359</v>
      </c>
      <c r="AI52" s="24">
        <f t="shared" si="40"/>
        <v>0.13442211055276382</v>
      </c>
      <c r="AJ52" s="24">
        <f t="shared" si="43"/>
        <v>0.51266666666666671</v>
      </c>
      <c r="AK52" s="24">
        <f t="shared" si="44"/>
        <v>0.66291954022988508</v>
      </c>
      <c r="AL52" s="24">
        <f t="shared" si="45"/>
        <v>0.206735632183908</v>
      </c>
      <c r="AM52" s="24">
        <f t="shared" si="46"/>
        <v>0.24698850574712644</v>
      </c>
      <c r="AN52" s="24">
        <f t="shared" si="47"/>
        <v>1.8200938245487683</v>
      </c>
      <c r="AO52" s="24">
        <f t="shared" si="48"/>
        <v>2.5944201559795919</v>
      </c>
      <c r="AP52" s="24">
        <f t="shared" si="49"/>
        <v>0.9986739487110331</v>
      </c>
      <c r="AQ52" s="153"/>
    </row>
    <row r="53" spans="1:169" s="12" customFormat="1">
      <c r="A53" s="138"/>
      <c r="B53" s="9" t="s">
        <v>91</v>
      </c>
      <c r="C53" s="9" t="s">
        <v>18</v>
      </c>
      <c r="D53" s="9" t="s">
        <v>526</v>
      </c>
      <c r="E53" s="7">
        <v>237</v>
      </c>
      <c r="F53" s="7">
        <v>235.39</v>
      </c>
      <c r="G53" s="7" t="s">
        <v>57</v>
      </c>
      <c r="H53" s="7" t="s">
        <v>57</v>
      </c>
      <c r="I53" s="9" t="s">
        <v>93</v>
      </c>
      <c r="J53" s="9" t="s">
        <v>938</v>
      </c>
      <c r="K53" s="9">
        <v>130.94799999999998</v>
      </c>
      <c r="L53" s="26">
        <v>17.519500000000001</v>
      </c>
      <c r="M53" s="26">
        <v>24.395499999999998</v>
      </c>
      <c r="N53" s="9">
        <v>35.864000000000004</v>
      </c>
      <c r="O53" s="26">
        <v>45.665500000000002</v>
      </c>
      <c r="P53" s="26" t="s">
        <v>25</v>
      </c>
      <c r="Q53" s="26" t="s">
        <v>25</v>
      </c>
      <c r="R53" s="26">
        <v>3.6819999999999999</v>
      </c>
      <c r="S53" s="26" t="s">
        <v>25</v>
      </c>
      <c r="T53" s="26" t="s">
        <v>25</v>
      </c>
      <c r="U53" s="26">
        <v>10.317499999999999</v>
      </c>
      <c r="V53" s="9">
        <v>1.7</v>
      </c>
      <c r="W53" s="9">
        <v>4.7379999999999995</v>
      </c>
      <c r="X53" s="26">
        <v>8.3985000000000003</v>
      </c>
      <c r="Y53" s="26">
        <v>23.803000000000001</v>
      </c>
      <c r="Z53" s="26" t="s">
        <v>25</v>
      </c>
      <c r="AA53" s="26" t="s">
        <v>25</v>
      </c>
      <c r="AB53" s="134">
        <f t="shared" si="35"/>
        <v>0.48849821548070482</v>
      </c>
      <c r="AC53" s="134">
        <f t="shared" si="36"/>
        <v>0.68022250724960953</v>
      </c>
      <c r="AD53" s="134">
        <f t="shared" si="37"/>
        <v>1.2732963417354448</v>
      </c>
      <c r="AE53" s="134" t="s">
        <v>25</v>
      </c>
      <c r="AF53" s="134">
        <f t="shared" si="42"/>
        <v>0.45921977223164528</v>
      </c>
      <c r="AG53" s="134" t="s">
        <v>25</v>
      </c>
      <c r="AH53" s="134" t="s">
        <v>25</v>
      </c>
      <c r="AI53" s="134">
        <f t="shared" si="40"/>
        <v>0.16476859704385755</v>
      </c>
      <c r="AJ53" s="134" t="s">
        <v>25</v>
      </c>
      <c r="AK53" s="134">
        <f t="shared" si="44"/>
        <v>0.66370176221280386</v>
      </c>
      <c r="AL53" s="134" t="s">
        <v>25</v>
      </c>
      <c r="AM53" s="134">
        <f t="shared" si="46"/>
        <v>0.23417633281284853</v>
      </c>
      <c r="AN53" s="134" t="s">
        <v>25</v>
      </c>
      <c r="AO53" s="134" t="s">
        <v>25</v>
      </c>
      <c r="AP53" s="134" t="s">
        <v>25</v>
      </c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</row>
    <row r="54" spans="1:169" s="12" customFormat="1">
      <c r="A54" s="138"/>
      <c r="B54" s="12" t="s">
        <v>68</v>
      </c>
      <c r="C54" s="12" t="s">
        <v>18</v>
      </c>
      <c r="D54" s="12" t="s">
        <v>42</v>
      </c>
      <c r="E54" s="21">
        <v>242.57</v>
      </c>
      <c r="F54" s="21">
        <v>240.3</v>
      </c>
      <c r="G54" s="21" t="s">
        <v>27</v>
      </c>
      <c r="H54" s="21" t="s">
        <v>20</v>
      </c>
      <c r="I54" s="12" t="s">
        <v>69</v>
      </c>
      <c r="J54" s="12" t="s">
        <v>70</v>
      </c>
      <c r="K54" s="12" t="s">
        <v>25</v>
      </c>
      <c r="L54" s="132">
        <v>12.69696237654157</v>
      </c>
      <c r="M54" s="12">
        <v>9</v>
      </c>
      <c r="N54" s="12">
        <v>30.5</v>
      </c>
      <c r="O54" s="12">
        <v>86.5</v>
      </c>
      <c r="P54" s="23">
        <v>9.2650000000000006</v>
      </c>
      <c r="Q54" s="12">
        <v>3.3</v>
      </c>
      <c r="R54" s="25">
        <v>5.95</v>
      </c>
      <c r="S54" s="132">
        <v>8.6179999999999986</v>
      </c>
      <c r="T54" s="132">
        <v>24.520499999999998</v>
      </c>
      <c r="U54" s="12">
        <v>8.07</v>
      </c>
      <c r="V54" s="12">
        <v>1.845</v>
      </c>
      <c r="W54" s="12">
        <v>5.7</v>
      </c>
      <c r="X54" s="130">
        <v>9.4905000000000008</v>
      </c>
      <c r="Y54" s="130">
        <v>23.686</v>
      </c>
      <c r="Z54" s="130">
        <v>34.293999999999997</v>
      </c>
      <c r="AA54" s="130">
        <v>33.143500000000003</v>
      </c>
      <c r="AB54" s="24">
        <f t="shared" si="35"/>
        <v>0.41629384841119904</v>
      </c>
      <c r="AC54" s="24">
        <f t="shared" si="36"/>
        <v>0.29508196721311475</v>
      </c>
      <c r="AD54" s="24">
        <f t="shared" si="37"/>
        <v>2.8360655737704916</v>
      </c>
      <c r="AE54" s="24">
        <f>+R54/P54</f>
        <v>0.64220183486238525</v>
      </c>
      <c r="AF54" s="24">
        <f t="shared" si="42"/>
        <v>0.70631970260223043</v>
      </c>
      <c r="AG54" s="24">
        <f>+P54/U54</f>
        <v>1.1480793060718713</v>
      </c>
      <c r="AH54" s="24">
        <f>+Q54/P54</f>
        <v>0.35617916891527251</v>
      </c>
      <c r="AI54" s="24">
        <f t="shared" si="40"/>
        <v>0.22862453531598512</v>
      </c>
      <c r="AJ54" s="24">
        <f>+T54/N54</f>
        <v>0.80395081967213111</v>
      </c>
      <c r="AK54" s="24">
        <f t="shared" si="44"/>
        <v>0.77659016393442626</v>
      </c>
      <c r="AL54" s="24">
        <f>+S54/N54</f>
        <v>0.28255737704918027</v>
      </c>
      <c r="AM54" s="24">
        <f t="shared" si="46"/>
        <v>0.31116393442622953</v>
      </c>
      <c r="AN54" s="24">
        <f>+S54^2/Z54</f>
        <v>2.1656827433370265</v>
      </c>
      <c r="AO54" s="24">
        <f>+X54^2/AA54</f>
        <v>2.7175642358230125</v>
      </c>
      <c r="AP54" s="24">
        <f>+Z54/AA54</f>
        <v>1.0347126887625022</v>
      </c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</row>
    <row r="55" spans="1:169" s="12" customFormat="1">
      <c r="A55" s="138"/>
      <c r="B55" s="9" t="s">
        <v>68</v>
      </c>
      <c r="C55" s="9" t="s">
        <v>18</v>
      </c>
      <c r="D55" s="9" t="s">
        <v>42</v>
      </c>
      <c r="E55" s="7">
        <v>242.57</v>
      </c>
      <c r="F55" s="7">
        <v>240.3</v>
      </c>
      <c r="G55" s="7" t="s">
        <v>27</v>
      </c>
      <c r="H55" s="21" t="s">
        <v>20</v>
      </c>
      <c r="I55" s="9" t="s">
        <v>71</v>
      </c>
      <c r="J55" s="9" t="s">
        <v>44</v>
      </c>
      <c r="K55" s="9" t="s">
        <v>25</v>
      </c>
      <c r="L55" s="26">
        <v>13.6</v>
      </c>
      <c r="M55" s="9" t="s">
        <v>25</v>
      </c>
      <c r="N55" s="9" t="s">
        <v>25</v>
      </c>
      <c r="O55" s="9" t="s">
        <v>25</v>
      </c>
      <c r="P55" s="22">
        <v>9.57</v>
      </c>
      <c r="Q55" s="9" t="s">
        <v>25</v>
      </c>
      <c r="R55" s="9" t="s">
        <v>25</v>
      </c>
      <c r="S55" s="9" t="s">
        <v>25</v>
      </c>
      <c r="T55" s="9" t="s">
        <v>25</v>
      </c>
      <c r="U55" s="9">
        <v>8.6999999999999993</v>
      </c>
      <c r="V55" s="9">
        <v>2.66</v>
      </c>
      <c r="W55" s="9">
        <v>5.7</v>
      </c>
      <c r="X55" s="22" t="s">
        <v>25</v>
      </c>
      <c r="Y55" s="22" t="s">
        <v>25</v>
      </c>
      <c r="Z55" s="22" t="s">
        <v>25</v>
      </c>
      <c r="AA55" s="22" t="s">
        <v>25</v>
      </c>
      <c r="AB55" s="134" t="s">
        <v>25</v>
      </c>
      <c r="AC55" s="134" t="s">
        <v>25</v>
      </c>
      <c r="AD55" s="134" t="s">
        <v>25</v>
      </c>
      <c r="AE55" s="134" t="s">
        <v>25</v>
      </c>
      <c r="AF55" s="134">
        <f t="shared" si="42"/>
        <v>0.65517241379310354</v>
      </c>
      <c r="AG55" s="134">
        <f>+P55/U55</f>
        <v>1.1000000000000001</v>
      </c>
      <c r="AH55" s="134" t="s">
        <v>25</v>
      </c>
      <c r="AI55" s="134">
        <f t="shared" si="40"/>
        <v>0.30574712643678165</v>
      </c>
      <c r="AJ55" s="134" t="s">
        <v>25</v>
      </c>
      <c r="AK55" s="134" t="s">
        <v>25</v>
      </c>
      <c r="AL55" s="134" t="s">
        <v>25</v>
      </c>
      <c r="AM55" s="134" t="s">
        <v>25</v>
      </c>
      <c r="AN55" s="134" t="s">
        <v>25</v>
      </c>
      <c r="AO55" s="134" t="s">
        <v>25</v>
      </c>
      <c r="AP55" s="134" t="s">
        <v>25</v>
      </c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</row>
    <row r="56" spans="1:169" s="9" customFormat="1" ht="16" customHeight="1">
      <c r="A56" s="138"/>
      <c r="B56" s="12" t="s">
        <v>161</v>
      </c>
      <c r="C56" s="12" t="s">
        <v>18</v>
      </c>
      <c r="D56" s="12" t="s">
        <v>111</v>
      </c>
      <c r="E56" s="196">
        <v>166.07</v>
      </c>
      <c r="F56" s="196">
        <v>163.47</v>
      </c>
      <c r="G56" s="21" t="s">
        <v>150</v>
      </c>
      <c r="H56" s="21" t="s">
        <v>150</v>
      </c>
      <c r="I56" s="12" t="s">
        <v>162</v>
      </c>
      <c r="J56" s="12" t="s">
        <v>44</v>
      </c>
      <c r="K56" s="12">
        <v>420</v>
      </c>
      <c r="L56" s="12">
        <v>79.5</v>
      </c>
      <c r="M56" s="12">
        <v>62</v>
      </c>
      <c r="N56" s="25">
        <v>135</v>
      </c>
      <c r="O56" s="25">
        <v>134.5</v>
      </c>
      <c r="P56" s="25">
        <v>38</v>
      </c>
      <c r="Q56" s="25">
        <v>21</v>
      </c>
      <c r="R56" s="25">
        <v>7.5</v>
      </c>
      <c r="S56" s="25">
        <v>49</v>
      </c>
      <c r="T56" s="25">
        <v>94</v>
      </c>
      <c r="U56" s="25">
        <v>44</v>
      </c>
      <c r="V56" s="25">
        <v>19.5</v>
      </c>
      <c r="W56" s="25">
        <v>8.85</v>
      </c>
      <c r="X56" s="25">
        <v>58</v>
      </c>
      <c r="Y56" s="25">
        <v>111</v>
      </c>
      <c r="Z56" s="25">
        <v>608.63799999999992</v>
      </c>
      <c r="AA56" s="25">
        <v>645.60950000000003</v>
      </c>
      <c r="AB56" s="24">
        <f t="shared" ref="AB56:AB73" si="51">+L56/N56</f>
        <v>0.58888888888888891</v>
      </c>
      <c r="AC56" s="24">
        <f t="shared" ref="AC56:AC73" si="52">+M56/N56</f>
        <v>0.45925925925925926</v>
      </c>
      <c r="AD56" s="24">
        <f t="shared" ref="AD56:AD66" si="53">+O56/N56</f>
        <v>0.99629629629629635</v>
      </c>
      <c r="AE56" s="24">
        <f>+R56/P56</f>
        <v>0.19736842105263158</v>
      </c>
      <c r="AF56" s="24">
        <f t="shared" si="42"/>
        <v>0.20113636363636364</v>
      </c>
      <c r="AG56" s="24">
        <f>+P56/U56</f>
        <v>0.86363636363636365</v>
      </c>
      <c r="AH56" s="24">
        <f>+Q56/P56</f>
        <v>0.55263157894736847</v>
      </c>
      <c r="AI56" s="24">
        <f t="shared" si="40"/>
        <v>0.44318181818181818</v>
      </c>
      <c r="AJ56" s="24">
        <f>+T56/N56</f>
        <v>0.6962962962962963</v>
      </c>
      <c r="AK56" s="24">
        <f t="shared" ref="AK56:AK72" si="54">+Y56/N56</f>
        <v>0.82222222222222219</v>
      </c>
      <c r="AL56" s="24">
        <f t="shared" ref="AL56:AL72" si="55">+S56/N56</f>
        <v>0.36296296296296299</v>
      </c>
      <c r="AM56" s="24">
        <f t="shared" ref="AM56:AM98" si="56">+X56/N56</f>
        <v>0.42962962962962964</v>
      </c>
      <c r="AN56" s="24">
        <f>+S56^2/Z56</f>
        <v>3.9448736358886567</v>
      </c>
      <c r="AO56" s="24">
        <f>+X56^2/AA56</f>
        <v>5.2105800797540924</v>
      </c>
      <c r="AP56" s="24">
        <f>+Z56/AA56</f>
        <v>0.94273395915022917</v>
      </c>
    </row>
    <row r="57" spans="1:169" s="9" customFormat="1" ht="16" customHeight="1">
      <c r="A57" s="138"/>
      <c r="B57" s="12" t="s">
        <v>41</v>
      </c>
      <c r="C57" s="12" t="s">
        <v>18</v>
      </c>
      <c r="D57" s="12" t="s">
        <v>42</v>
      </c>
      <c r="E57" s="21">
        <v>246.36</v>
      </c>
      <c r="F57" s="21">
        <v>239.1</v>
      </c>
      <c r="G57" s="21" t="s">
        <v>27</v>
      </c>
      <c r="H57" s="21" t="s">
        <v>21</v>
      </c>
      <c r="I57" s="27" t="s">
        <v>43</v>
      </c>
      <c r="J57" s="12" t="s">
        <v>44</v>
      </c>
      <c r="K57" s="12" t="s">
        <v>25</v>
      </c>
      <c r="L57" s="25">
        <v>18.243000000000002</v>
      </c>
      <c r="M57" s="25">
        <v>13.7</v>
      </c>
      <c r="N57" s="25">
        <v>70.7</v>
      </c>
      <c r="O57" s="25">
        <v>163.58850000000001</v>
      </c>
      <c r="P57" s="12" t="s">
        <v>25</v>
      </c>
      <c r="Q57" s="12" t="s">
        <v>25</v>
      </c>
      <c r="R57" s="12" t="s">
        <v>25</v>
      </c>
      <c r="S57" s="25">
        <v>16.384</v>
      </c>
      <c r="T57" s="12" t="s">
        <v>25</v>
      </c>
      <c r="U57" s="25">
        <v>14.46</v>
      </c>
      <c r="V57" s="25">
        <v>3.19</v>
      </c>
      <c r="W57" s="25">
        <v>9.9700000000000006</v>
      </c>
      <c r="X57" s="25">
        <v>12.33</v>
      </c>
      <c r="Y57" s="25">
        <v>36</v>
      </c>
      <c r="Z57" s="12" t="s">
        <v>25</v>
      </c>
      <c r="AA57" s="25" t="s">
        <v>25</v>
      </c>
      <c r="AB57" s="24">
        <f t="shared" si="51"/>
        <v>0.25803394625176806</v>
      </c>
      <c r="AC57" s="24">
        <f t="shared" si="52"/>
        <v>0.19377652050919375</v>
      </c>
      <c r="AD57" s="24">
        <f t="shared" si="53"/>
        <v>2.3138401697312587</v>
      </c>
      <c r="AE57" s="24" t="s">
        <v>25</v>
      </c>
      <c r="AF57" s="24">
        <f t="shared" si="42"/>
        <v>0.68948824343015214</v>
      </c>
      <c r="AG57" s="24" t="s">
        <v>25</v>
      </c>
      <c r="AH57" s="24" t="s">
        <v>25</v>
      </c>
      <c r="AI57" s="24">
        <f t="shared" si="40"/>
        <v>0.22060857538035961</v>
      </c>
      <c r="AJ57" s="24" t="s">
        <v>25</v>
      </c>
      <c r="AK57" s="24">
        <f t="shared" si="54"/>
        <v>0.50919377652050912</v>
      </c>
      <c r="AL57" s="24">
        <f t="shared" si="55"/>
        <v>0.23173974540311174</v>
      </c>
      <c r="AM57" s="24">
        <f t="shared" si="56"/>
        <v>0.1743988684582744</v>
      </c>
      <c r="AN57" s="24" t="s">
        <v>25</v>
      </c>
      <c r="AO57" s="24" t="s">
        <v>25</v>
      </c>
      <c r="AP57" s="24" t="s">
        <v>25</v>
      </c>
    </row>
    <row r="58" spans="1:169" s="9" customFormat="1" ht="16" customHeight="1">
      <c r="A58" s="138"/>
      <c r="B58" s="12" t="s">
        <v>45</v>
      </c>
      <c r="C58" s="12" t="s">
        <v>18</v>
      </c>
      <c r="D58" s="12" t="s">
        <v>42</v>
      </c>
      <c r="E58" s="21">
        <v>247.2</v>
      </c>
      <c r="F58" s="21">
        <v>242</v>
      </c>
      <c r="G58" s="21" t="s">
        <v>27</v>
      </c>
      <c r="H58" s="21" t="s">
        <v>27</v>
      </c>
      <c r="I58" s="12" t="s">
        <v>46</v>
      </c>
      <c r="J58" s="12" t="s">
        <v>1204</v>
      </c>
      <c r="K58" s="12">
        <v>205</v>
      </c>
      <c r="L58" s="12">
        <v>18</v>
      </c>
      <c r="M58" s="25">
        <v>10.8</v>
      </c>
      <c r="N58" s="25">
        <v>60</v>
      </c>
      <c r="O58" s="25">
        <v>110.277</v>
      </c>
      <c r="P58" s="25">
        <v>14.2</v>
      </c>
      <c r="Q58" s="25">
        <v>4.3</v>
      </c>
      <c r="R58" s="25">
        <v>7.9</v>
      </c>
      <c r="S58" s="23">
        <v>10.634</v>
      </c>
      <c r="T58" s="23">
        <v>34.036500000000004</v>
      </c>
      <c r="U58" s="25">
        <v>13.5</v>
      </c>
      <c r="V58" s="25">
        <v>3.4975000000000001</v>
      </c>
      <c r="W58" s="12">
        <v>9.6</v>
      </c>
      <c r="X58" s="25">
        <v>15.4595</v>
      </c>
      <c r="Y58" s="25">
        <v>40.296499999999995</v>
      </c>
      <c r="Z58" s="25">
        <v>52.631999999999998</v>
      </c>
      <c r="AA58" s="25">
        <v>95.117000000000004</v>
      </c>
      <c r="AB58" s="24">
        <f t="shared" si="51"/>
        <v>0.3</v>
      </c>
      <c r="AC58" s="24">
        <f t="shared" si="52"/>
        <v>0.18000000000000002</v>
      </c>
      <c r="AD58" s="24">
        <f t="shared" si="53"/>
        <v>1.83795</v>
      </c>
      <c r="AE58" s="24">
        <f t="shared" ref="AE58:AE98" si="57">+R58/P58</f>
        <v>0.55633802816901412</v>
      </c>
      <c r="AF58" s="24">
        <f t="shared" si="42"/>
        <v>0.71111111111111114</v>
      </c>
      <c r="AG58" s="24">
        <f t="shared" ref="AG58:AG98" si="58">+P58/U58</f>
        <v>1.0518518518518518</v>
      </c>
      <c r="AH58" s="24">
        <f t="shared" ref="AH58:AH93" si="59">+Q58/P58</f>
        <v>0.30281690140845069</v>
      </c>
      <c r="AI58" s="24">
        <f t="shared" si="40"/>
        <v>0.25907407407407407</v>
      </c>
      <c r="AJ58" s="24">
        <f t="shared" ref="AJ58:AJ72" si="60">+T58/N58</f>
        <v>0.56727500000000008</v>
      </c>
      <c r="AK58" s="24">
        <f t="shared" si="54"/>
        <v>0.67160833333333325</v>
      </c>
      <c r="AL58" s="24">
        <f t="shared" si="55"/>
        <v>0.17723333333333333</v>
      </c>
      <c r="AM58" s="24">
        <f t="shared" si="56"/>
        <v>0.25765833333333332</v>
      </c>
      <c r="AN58" s="24">
        <f t="shared" ref="AN58:AN72" si="61">+S58^2/Z58</f>
        <v>2.1485399756801948</v>
      </c>
      <c r="AO58" s="24">
        <f t="shared" ref="AO58:AO86" si="62">+X58^2/AA58</f>
        <v>2.5126543125834497</v>
      </c>
      <c r="AP58" s="24">
        <f t="shared" ref="AP58:AP72" si="63">+Z58/AA58</f>
        <v>0.55333957126486322</v>
      </c>
      <c r="AQ58" s="150"/>
    </row>
    <row r="59" spans="1:169" s="12" customFormat="1" ht="16" customHeight="1">
      <c r="A59" s="138"/>
      <c r="B59" s="12" t="s">
        <v>146</v>
      </c>
      <c r="C59" s="12" t="s">
        <v>18</v>
      </c>
      <c r="D59" s="12" t="s">
        <v>527</v>
      </c>
      <c r="E59" s="21">
        <v>182.7</v>
      </c>
      <c r="F59" s="21">
        <v>178.24</v>
      </c>
      <c r="G59" s="21" t="s">
        <v>132</v>
      </c>
      <c r="H59" s="21" t="s">
        <v>132</v>
      </c>
      <c r="I59" s="12" t="s">
        <v>147</v>
      </c>
      <c r="J59" s="12" t="s">
        <v>44</v>
      </c>
      <c r="K59" s="12">
        <v>244</v>
      </c>
      <c r="L59" s="12">
        <v>14.8</v>
      </c>
      <c r="M59" s="12">
        <v>86.5</v>
      </c>
      <c r="N59" s="12">
        <v>53</v>
      </c>
      <c r="O59" s="12">
        <v>75</v>
      </c>
      <c r="P59" s="12">
        <v>15.4</v>
      </c>
      <c r="Q59" s="12">
        <v>8.07</v>
      </c>
      <c r="R59" s="25">
        <v>5.7</v>
      </c>
      <c r="S59" s="25">
        <v>25.683</v>
      </c>
      <c r="T59" s="12">
        <v>48.9</v>
      </c>
      <c r="U59" s="12">
        <v>15.5</v>
      </c>
      <c r="V59" s="12">
        <v>7.94</v>
      </c>
      <c r="W59" s="25">
        <v>4.742</v>
      </c>
      <c r="X59" s="25">
        <v>25.651499999999999</v>
      </c>
      <c r="Y59" s="12">
        <v>49.5</v>
      </c>
      <c r="Z59" s="25">
        <v>157.42700000000002</v>
      </c>
      <c r="AA59" s="25">
        <v>157.8355</v>
      </c>
      <c r="AB59" s="24">
        <f t="shared" si="51"/>
        <v>0.27924528301886792</v>
      </c>
      <c r="AC59" s="24">
        <f t="shared" si="52"/>
        <v>1.6320754716981132</v>
      </c>
      <c r="AD59" s="24">
        <f t="shared" si="53"/>
        <v>1.4150943396226414</v>
      </c>
      <c r="AE59" s="24">
        <f t="shared" si="57"/>
        <v>0.37012987012987014</v>
      </c>
      <c r="AF59" s="24">
        <f t="shared" si="42"/>
        <v>0.30593548387096775</v>
      </c>
      <c r="AG59" s="24">
        <f t="shared" si="58"/>
        <v>0.99354838709677418</v>
      </c>
      <c r="AH59" s="24">
        <f t="shared" si="59"/>
        <v>0.52402597402597406</v>
      </c>
      <c r="AI59" s="24">
        <f t="shared" si="40"/>
        <v>0.5122580645161291</v>
      </c>
      <c r="AJ59" s="24">
        <f t="shared" si="60"/>
        <v>0.92264150943396228</v>
      </c>
      <c r="AK59" s="24">
        <f t="shared" si="54"/>
        <v>0.93396226415094341</v>
      </c>
      <c r="AL59" s="24">
        <f t="shared" si="55"/>
        <v>0.48458490566037737</v>
      </c>
      <c r="AM59" s="24">
        <f t="shared" si="56"/>
        <v>0.48399056603773583</v>
      </c>
      <c r="AN59" s="24">
        <f t="shared" si="61"/>
        <v>4.1899832239704748</v>
      </c>
      <c r="AO59" s="24">
        <f t="shared" si="62"/>
        <v>4.1688938942760014</v>
      </c>
      <c r="AP59" s="24">
        <f t="shared" si="63"/>
        <v>0.99741186235035861</v>
      </c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</row>
    <row r="60" spans="1:169" s="12" customFormat="1">
      <c r="A60" s="138"/>
      <c r="B60" s="9" t="s">
        <v>126</v>
      </c>
      <c r="C60" s="9" t="s">
        <v>18</v>
      </c>
      <c r="D60" s="9" t="s">
        <v>542</v>
      </c>
      <c r="E60" s="7">
        <v>195.31</v>
      </c>
      <c r="F60" s="7">
        <v>190.82</v>
      </c>
      <c r="G60" s="7" t="s">
        <v>122</v>
      </c>
      <c r="H60" s="7" t="s">
        <v>122</v>
      </c>
      <c r="I60" s="9" t="s">
        <v>127</v>
      </c>
      <c r="J60" s="9" t="s">
        <v>992</v>
      </c>
      <c r="K60" s="22">
        <v>290</v>
      </c>
      <c r="L60" s="22">
        <v>19.5</v>
      </c>
      <c r="M60" s="22">
        <v>115</v>
      </c>
      <c r="N60" s="22">
        <v>65.72</v>
      </c>
      <c r="O60" s="22">
        <v>71.132499999999993</v>
      </c>
      <c r="P60" s="22">
        <v>18.5</v>
      </c>
      <c r="Q60" s="22">
        <v>9</v>
      </c>
      <c r="R60" s="22">
        <v>8</v>
      </c>
      <c r="S60" s="22">
        <v>30.040999999999997</v>
      </c>
      <c r="T60" s="22">
        <v>60</v>
      </c>
      <c r="U60" s="22">
        <v>18.5</v>
      </c>
      <c r="V60" s="22">
        <v>9</v>
      </c>
      <c r="W60" s="22">
        <v>7</v>
      </c>
      <c r="X60" s="22">
        <v>30.954999999999998</v>
      </c>
      <c r="Y60" s="22">
        <v>55.2515</v>
      </c>
      <c r="Z60" s="22">
        <v>176.04500000000002</v>
      </c>
      <c r="AA60" s="22">
        <v>216.1155</v>
      </c>
      <c r="AB60" s="134">
        <f t="shared" si="51"/>
        <v>0.29671332927571514</v>
      </c>
      <c r="AC60" s="134">
        <f t="shared" si="52"/>
        <v>1.7498478393183201</v>
      </c>
      <c r="AD60" s="134">
        <f t="shared" si="53"/>
        <v>1.082356968959221</v>
      </c>
      <c r="AE60" s="134">
        <f t="shared" si="57"/>
        <v>0.43243243243243246</v>
      </c>
      <c r="AF60" s="134">
        <f t="shared" si="42"/>
        <v>0.3783783783783784</v>
      </c>
      <c r="AG60" s="134">
        <f t="shared" si="58"/>
        <v>1</v>
      </c>
      <c r="AH60" s="134">
        <f t="shared" si="59"/>
        <v>0.48648648648648651</v>
      </c>
      <c r="AI60" s="134">
        <f t="shared" si="40"/>
        <v>0.48648648648648651</v>
      </c>
      <c r="AJ60" s="134">
        <f t="shared" si="60"/>
        <v>0.9129640900791236</v>
      </c>
      <c r="AK60" s="134">
        <f t="shared" si="54"/>
        <v>0.84071059038344498</v>
      </c>
      <c r="AL60" s="134">
        <f t="shared" si="55"/>
        <v>0.45710590383444916</v>
      </c>
      <c r="AM60" s="134">
        <f t="shared" si="56"/>
        <v>0.47101339013998783</v>
      </c>
      <c r="AN60" s="134">
        <f t="shared" si="61"/>
        <v>5.1263124826038782</v>
      </c>
      <c r="AO60" s="134">
        <f t="shared" si="62"/>
        <v>4.4337959331931298</v>
      </c>
      <c r="AP60" s="134">
        <f t="shared" si="63"/>
        <v>0.8145875700724845</v>
      </c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</row>
    <row r="61" spans="1:169" s="12" customFormat="1">
      <c r="A61" s="138"/>
      <c r="B61" s="9" t="s">
        <v>126</v>
      </c>
      <c r="C61" s="9" t="s">
        <v>18</v>
      </c>
      <c r="D61" s="9" t="s">
        <v>542</v>
      </c>
      <c r="E61" s="7">
        <v>195.31</v>
      </c>
      <c r="F61" s="7">
        <v>190.82</v>
      </c>
      <c r="G61" s="7" t="s">
        <v>122</v>
      </c>
      <c r="H61" s="7" t="s">
        <v>122</v>
      </c>
      <c r="I61" s="9" t="s">
        <v>129</v>
      </c>
      <c r="J61" s="9" t="s">
        <v>44</v>
      </c>
      <c r="K61" s="22">
        <v>359</v>
      </c>
      <c r="L61" s="22">
        <v>22</v>
      </c>
      <c r="M61" s="22">
        <v>133</v>
      </c>
      <c r="N61" s="22">
        <v>111</v>
      </c>
      <c r="O61" s="22">
        <v>99.5</v>
      </c>
      <c r="P61" s="22">
        <v>21</v>
      </c>
      <c r="Q61" s="22">
        <v>11.17</v>
      </c>
      <c r="R61" s="22">
        <v>9.0399999999999991</v>
      </c>
      <c r="S61" s="22">
        <v>40.75</v>
      </c>
      <c r="T61" s="22">
        <v>71</v>
      </c>
      <c r="U61" s="22">
        <v>20.200000000000003</v>
      </c>
      <c r="V61" s="22">
        <v>9.93</v>
      </c>
      <c r="W61" s="22">
        <v>7.6</v>
      </c>
      <c r="X61" s="22">
        <v>36.265500000000003</v>
      </c>
      <c r="Y61" s="22">
        <v>64.715500000000006</v>
      </c>
      <c r="Z61" s="22">
        <v>341.96799999999996</v>
      </c>
      <c r="AA61" s="22">
        <v>256.23199999999997</v>
      </c>
      <c r="AB61" s="134">
        <f t="shared" si="51"/>
        <v>0.1981981981981982</v>
      </c>
      <c r="AC61" s="134">
        <f t="shared" si="52"/>
        <v>1.1981981981981982</v>
      </c>
      <c r="AD61" s="134">
        <f t="shared" si="53"/>
        <v>0.89639639639639634</v>
      </c>
      <c r="AE61" s="134">
        <f t="shared" si="57"/>
        <v>0.43047619047619046</v>
      </c>
      <c r="AF61" s="134">
        <f t="shared" si="42"/>
        <v>0.37623762376237618</v>
      </c>
      <c r="AG61" s="134">
        <f t="shared" si="58"/>
        <v>1.0396039603960394</v>
      </c>
      <c r="AH61" s="134">
        <f t="shared" si="59"/>
        <v>0.53190476190476188</v>
      </c>
      <c r="AI61" s="134">
        <f t="shared" si="40"/>
        <v>0.49158415841584152</v>
      </c>
      <c r="AJ61" s="134">
        <f t="shared" si="60"/>
        <v>0.63963963963963966</v>
      </c>
      <c r="AK61" s="134">
        <f t="shared" si="54"/>
        <v>0.58302252252252262</v>
      </c>
      <c r="AL61" s="134">
        <f t="shared" si="55"/>
        <v>0.36711711711711714</v>
      </c>
      <c r="AM61" s="134">
        <f t="shared" si="56"/>
        <v>0.32671621621621622</v>
      </c>
      <c r="AN61" s="134">
        <f t="shared" si="61"/>
        <v>4.8559002596734206</v>
      </c>
      <c r="AO61" s="134">
        <f t="shared" si="62"/>
        <v>5.1327956314980181</v>
      </c>
      <c r="AP61" s="134">
        <f t="shared" si="63"/>
        <v>1.3346030160167348</v>
      </c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</row>
    <row r="62" spans="1:169" s="9" customFormat="1">
      <c r="A62" s="138"/>
      <c r="B62" s="9" t="s">
        <v>130</v>
      </c>
      <c r="C62" s="9" t="s">
        <v>18</v>
      </c>
      <c r="D62" s="9" t="s">
        <v>542</v>
      </c>
      <c r="E62" s="7">
        <v>195.31</v>
      </c>
      <c r="F62" s="7">
        <v>190.82</v>
      </c>
      <c r="G62" s="7" t="s">
        <v>122</v>
      </c>
      <c r="H62" s="7" t="s">
        <v>122</v>
      </c>
      <c r="I62" s="14" t="s">
        <v>1177</v>
      </c>
      <c r="J62" s="9" t="s">
        <v>44</v>
      </c>
      <c r="K62" s="22">
        <v>278.61699999999996</v>
      </c>
      <c r="L62" s="22">
        <v>23.605</v>
      </c>
      <c r="M62" s="22">
        <v>106</v>
      </c>
      <c r="N62" s="22">
        <v>86.468000000000004</v>
      </c>
      <c r="O62" s="22">
        <v>60.129999999999995</v>
      </c>
      <c r="P62" s="22">
        <v>16.609499999999997</v>
      </c>
      <c r="Q62" s="22">
        <v>7.5030000000000001</v>
      </c>
      <c r="R62" s="22">
        <v>6.9629999999999992</v>
      </c>
      <c r="S62" s="22">
        <v>40.018000000000001</v>
      </c>
      <c r="T62" s="22">
        <v>62.152999999999999</v>
      </c>
      <c r="U62" s="22">
        <v>16.454545454545453</v>
      </c>
      <c r="V62" s="22">
        <v>10.348262032085561</v>
      </c>
      <c r="W62" s="22">
        <v>7.9672459893048124</v>
      </c>
      <c r="X62" s="22">
        <v>40.576000000000001</v>
      </c>
      <c r="Y62" s="22">
        <v>64.997791443850275</v>
      </c>
      <c r="Z62" s="22">
        <v>367.1995</v>
      </c>
      <c r="AA62" s="22">
        <v>374.35550000000001</v>
      </c>
      <c r="AB62" s="134">
        <f t="shared" si="51"/>
        <v>0.27299116436138227</v>
      </c>
      <c r="AC62" s="134">
        <f t="shared" si="52"/>
        <v>1.2258870333533793</v>
      </c>
      <c r="AD62" s="134">
        <f t="shared" si="53"/>
        <v>0.6954017671277235</v>
      </c>
      <c r="AE62" s="134">
        <f t="shared" si="57"/>
        <v>0.41921791745687709</v>
      </c>
      <c r="AF62" s="134">
        <f t="shared" si="42"/>
        <v>0.48419727006824831</v>
      </c>
      <c r="AG62" s="134">
        <f t="shared" si="58"/>
        <v>1.0094171270718231</v>
      </c>
      <c r="AH62" s="134">
        <f t="shared" si="59"/>
        <v>0.45172943195159404</v>
      </c>
      <c r="AI62" s="134">
        <f t="shared" si="40"/>
        <v>0.62889990250243744</v>
      </c>
      <c r="AJ62" s="134">
        <f t="shared" si="60"/>
        <v>0.71879770550955258</v>
      </c>
      <c r="AK62" s="134">
        <f t="shared" si="54"/>
        <v>0.75169763893984221</v>
      </c>
      <c r="AL62" s="134">
        <f t="shared" si="55"/>
        <v>0.46280705000693895</v>
      </c>
      <c r="AM62" s="134">
        <f t="shared" si="56"/>
        <v>0.46926030439006339</v>
      </c>
      <c r="AN62" s="134">
        <f t="shared" si="61"/>
        <v>4.3612268644156655</v>
      </c>
      <c r="AO62" s="134">
        <f t="shared" si="62"/>
        <v>4.3979900816202786</v>
      </c>
      <c r="AP62" s="134">
        <f t="shared" si="63"/>
        <v>0.98088448012651075</v>
      </c>
    </row>
    <row r="63" spans="1:169" s="9" customFormat="1">
      <c r="A63" s="138"/>
      <c r="B63" s="12" t="s">
        <v>130</v>
      </c>
      <c r="C63" s="12" t="s">
        <v>18</v>
      </c>
      <c r="D63" s="12" t="s">
        <v>542</v>
      </c>
      <c r="E63" s="21">
        <v>195.31</v>
      </c>
      <c r="F63" s="21">
        <v>190.82</v>
      </c>
      <c r="G63" s="21" t="s">
        <v>122</v>
      </c>
      <c r="H63" s="21" t="s">
        <v>122</v>
      </c>
      <c r="I63" s="135" t="s">
        <v>116</v>
      </c>
      <c r="J63" s="12"/>
      <c r="K63" s="25">
        <f t="shared" ref="K63:AA63" si="64">+AVERAGE(K60:K62)</f>
        <v>309.20566666666667</v>
      </c>
      <c r="L63" s="25">
        <f t="shared" si="64"/>
        <v>21.701666666666668</v>
      </c>
      <c r="M63" s="25">
        <f t="shared" si="64"/>
        <v>118</v>
      </c>
      <c r="N63" s="25">
        <f t="shared" si="64"/>
        <v>87.729333333333329</v>
      </c>
      <c r="O63" s="25">
        <f t="shared" si="64"/>
        <v>76.920833333333334</v>
      </c>
      <c r="P63" s="25">
        <f t="shared" si="64"/>
        <v>18.703166666666664</v>
      </c>
      <c r="Q63" s="25">
        <f t="shared" si="64"/>
        <v>9.2243333333333339</v>
      </c>
      <c r="R63" s="25">
        <f t="shared" si="64"/>
        <v>8.0009999999999994</v>
      </c>
      <c r="S63" s="25">
        <f t="shared" si="64"/>
        <v>36.93633333333333</v>
      </c>
      <c r="T63" s="25">
        <f t="shared" si="64"/>
        <v>64.384333333333331</v>
      </c>
      <c r="U63" s="25">
        <f t="shared" si="64"/>
        <v>18.384848484848487</v>
      </c>
      <c r="V63" s="25">
        <f t="shared" si="64"/>
        <v>9.7594206773618541</v>
      </c>
      <c r="W63" s="25">
        <f t="shared" si="64"/>
        <v>7.522415329768271</v>
      </c>
      <c r="X63" s="25">
        <f t="shared" si="64"/>
        <v>35.932166666666667</v>
      </c>
      <c r="Y63" s="25">
        <f t="shared" si="64"/>
        <v>61.654930481283429</v>
      </c>
      <c r="Z63" s="25">
        <f t="shared" si="64"/>
        <v>295.07083333333327</v>
      </c>
      <c r="AA63" s="25">
        <f t="shared" si="64"/>
        <v>282.23433333333332</v>
      </c>
      <c r="AB63" s="24">
        <f t="shared" si="51"/>
        <v>0.24737070079182943</v>
      </c>
      <c r="AC63" s="24">
        <f t="shared" si="52"/>
        <v>1.3450461267231029</v>
      </c>
      <c r="AD63" s="24">
        <f t="shared" si="53"/>
        <v>0.8767971944009606</v>
      </c>
      <c r="AE63" s="24">
        <f t="shared" si="57"/>
        <v>0.42778852066049422</v>
      </c>
      <c r="AF63" s="24">
        <f t="shared" si="42"/>
        <v>0.40916384684745827</v>
      </c>
      <c r="AG63" s="24">
        <f t="shared" si="58"/>
        <v>1.0173141585627161</v>
      </c>
      <c r="AH63" s="24">
        <f t="shared" si="59"/>
        <v>0.49319633930083151</v>
      </c>
      <c r="AI63" s="24">
        <f t="shared" si="40"/>
        <v>0.53084041924005465</v>
      </c>
      <c r="AJ63" s="24">
        <f t="shared" si="60"/>
        <v>0.73389744213261998</v>
      </c>
      <c r="AK63" s="24">
        <f t="shared" si="54"/>
        <v>0.70278580879010555</v>
      </c>
      <c r="AL63" s="24">
        <f t="shared" si="55"/>
        <v>0.42102603462163929</v>
      </c>
      <c r="AM63" s="24">
        <f t="shared" si="56"/>
        <v>0.40957984406583892</v>
      </c>
      <c r="AN63" s="24">
        <f t="shared" si="61"/>
        <v>4.6236108960654461</v>
      </c>
      <c r="AO63" s="24">
        <f t="shared" si="62"/>
        <v>4.5746404631651636</v>
      </c>
      <c r="AP63" s="24">
        <f t="shared" si="63"/>
        <v>1.0454817096431686</v>
      </c>
    </row>
    <row r="64" spans="1:169" s="9" customFormat="1">
      <c r="A64" s="138"/>
      <c r="B64" s="12" t="s">
        <v>183</v>
      </c>
      <c r="C64" s="12" t="s">
        <v>18</v>
      </c>
      <c r="D64" s="12" t="s">
        <v>543</v>
      </c>
      <c r="E64" s="21">
        <v>87.86</v>
      </c>
      <c r="F64" s="21">
        <v>80.97</v>
      </c>
      <c r="G64" s="21" t="s">
        <v>1250</v>
      </c>
      <c r="H64" s="21" t="s">
        <v>189</v>
      </c>
      <c r="I64" s="12" t="s">
        <v>186</v>
      </c>
      <c r="J64" s="12" t="s">
        <v>187</v>
      </c>
      <c r="K64" s="25">
        <v>470</v>
      </c>
      <c r="L64" s="25">
        <v>68</v>
      </c>
      <c r="M64" s="25">
        <v>125</v>
      </c>
      <c r="N64" s="25">
        <v>126.66900000000001</v>
      </c>
      <c r="O64" s="23">
        <v>129.35300000000001</v>
      </c>
      <c r="P64" s="25">
        <v>47.6</v>
      </c>
      <c r="Q64" s="25">
        <v>28.222000000000001</v>
      </c>
      <c r="R64" s="25">
        <v>6.4060000000000006</v>
      </c>
      <c r="S64" s="132">
        <v>78.31049999999999</v>
      </c>
      <c r="T64" s="132">
        <v>132.3065</v>
      </c>
      <c r="U64" s="25">
        <v>50.1</v>
      </c>
      <c r="V64" s="23">
        <v>26.613</v>
      </c>
      <c r="W64" s="23">
        <v>6.3365</v>
      </c>
      <c r="X64" s="130">
        <v>68.622500000000002</v>
      </c>
      <c r="Y64" s="130">
        <v>121.691</v>
      </c>
      <c r="Z64" s="130">
        <v>1207.8429999999998</v>
      </c>
      <c r="AA64" s="25">
        <v>1041.9985000000001</v>
      </c>
      <c r="AB64" s="24">
        <f t="shared" si="51"/>
        <v>0.53683221624864796</v>
      </c>
      <c r="AC64" s="24">
        <f t="shared" si="52"/>
        <v>0.98682392692766174</v>
      </c>
      <c r="AD64" s="24">
        <f t="shared" si="53"/>
        <v>1.0211890833589907</v>
      </c>
      <c r="AE64" s="24">
        <f t="shared" si="57"/>
        <v>0.13457983193277312</v>
      </c>
      <c r="AF64" s="24">
        <f t="shared" si="42"/>
        <v>0.12647704590818362</v>
      </c>
      <c r="AG64" s="24">
        <f t="shared" si="58"/>
        <v>0.95009980039920161</v>
      </c>
      <c r="AH64" s="24">
        <f t="shared" si="59"/>
        <v>0.59289915966386553</v>
      </c>
      <c r="AI64" s="24">
        <f t="shared" si="40"/>
        <v>0.53119760479041911</v>
      </c>
      <c r="AJ64" s="24">
        <f t="shared" si="60"/>
        <v>1.0445057591044375</v>
      </c>
      <c r="AK64" s="24">
        <f t="shared" si="54"/>
        <v>0.96070072393403272</v>
      </c>
      <c r="AL64" s="24">
        <f t="shared" si="55"/>
        <v>0.61822940103734914</v>
      </c>
      <c r="AM64" s="24">
        <f t="shared" si="56"/>
        <v>0.54174659940474779</v>
      </c>
      <c r="AN64" s="24">
        <f t="shared" si="61"/>
        <v>5.077261208824325</v>
      </c>
      <c r="AO64" s="24">
        <f t="shared" si="62"/>
        <v>4.5192459550085715</v>
      </c>
      <c r="AP64" s="24">
        <f t="shared" si="63"/>
        <v>1.1591600179846704</v>
      </c>
    </row>
    <row r="65" spans="1:169" s="12" customFormat="1">
      <c r="A65" s="138"/>
      <c r="B65" s="9" t="s">
        <v>96</v>
      </c>
      <c r="C65" s="9" t="s">
        <v>18</v>
      </c>
      <c r="D65" s="9" t="s">
        <v>42</v>
      </c>
      <c r="E65" s="7">
        <v>233.5</v>
      </c>
      <c r="F65" s="7">
        <v>228.35</v>
      </c>
      <c r="G65" s="7" t="s">
        <v>57</v>
      </c>
      <c r="H65" s="7" t="s">
        <v>57</v>
      </c>
      <c r="I65" s="9" t="s">
        <v>1186</v>
      </c>
      <c r="J65" s="9" t="s">
        <v>1205</v>
      </c>
      <c r="K65" s="9" t="s">
        <v>25</v>
      </c>
      <c r="L65" s="22">
        <v>8.44</v>
      </c>
      <c r="M65" s="22">
        <v>3.75</v>
      </c>
      <c r="N65" s="22">
        <v>24.291499999999999</v>
      </c>
      <c r="O65" s="133">
        <v>49.275893565164658</v>
      </c>
      <c r="P65" s="9">
        <v>6.3599999999999994</v>
      </c>
      <c r="Q65" s="22">
        <v>2.1325000000000003</v>
      </c>
      <c r="R65" s="22">
        <v>4.1749999999999998</v>
      </c>
      <c r="S65" s="22">
        <v>5.3599999999999994</v>
      </c>
      <c r="T65" s="22">
        <v>15.5085</v>
      </c>
      <c r="U65" s="26">
        <v>5.2164999999999999</v>
      </c>
      <c r="V65" s="26">
        <v>1.853</v>
      </c>
      <c r="W65" s="26">
        <v>4.5600000000000005</v>
      </c>
      <c r="X65" s="142">
        <v>8.0749999999999993</v>
      </c>
      <c r="Y65" s="142">
        <v>16.542999999999999</v>
      </c>
      <c r="Z65" s="26">
        <v>11.5665</v>
      </c>
      <c r="AA65" s="133">
        <v>28.85</v>
      </c>
      <c r="AB65" s="24">
        <f t="shared" si="51"/>
        <v>0.34744663771278017</v>
      </c>
      <c r="AC65" s="24">
        <f t="shared" si="52"/>
        <v>0.15437498713541775</v>
      </c>
      <c r="AD65" s="24">
        <f t="shared" si="53"/>
        <v>2.028524116055602</v>
      </c>
      <c r="AE65" s="24">
        <f t="shared" si="57"/>
        <v>0.65644654088050314</v>
      </c>
      <c r="AF65" s="24">
        <f t="shared" si="42"/>
        <v>0.87414933384453186</v>
      </c>
      <c r="AG65" s="24">
        <f t="shared" si="58"/>
        <v>1.2192082814147416</v>
      </c>
      <c r="AH65" s="24">
        <f t="shared" si="59"/>
        <v>0.33529874213836486</v>
      </c>
      <c r="AI65" s="24">
        <f t="shared" si="40"/>
        <v>0.35521901658199945</v>
      </c>
      <c r="AJ65" s="24">
        <f t="shared" si="60"/>
        <v>0.63843319679723365</v>
      </c>
      <c r="AK65" s="24">
        <f t="shared" si="54"/>
        <v>0.68102010991499085</v>
      </c>
      <c r="AL65" s="24">
        <f t="shared" si="55"/>
        <v>0.22065331494555707</v>
      </c>
      <c r="AM65" s="24">
        <f t="shared" si="56"/>
        <v>0.33242080563159954</v>
      </c>
      <c r="AN65" s="24">
        <f t="shared" si="61"/>
        <v>2.4838628798685858</v>
      </c>
      <c r="AO65" s="24">
        <f t="shared" si="62"/>
        <v>2.2601603119584048</v>
      </c>
      <c r="AP65" s="24">
        <f t="shared" si="63"/>
        <v>0.40091854419410744</v>
      </c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</row>
    <row r="66" spans="1:169" s="12" customFormat="1">
      <c r="A66" s="138"/>
      <c r="B66" s="12" t="s">
        <v>96</v>
      </c>
      <c r="C66" s="12" t="s">
        <v>18</v>
      </c>
      <c r="D66" s="12" t="s">
        <v>42</v>
      </c>
      <c r="E66" s="21">
        <v>233.5</v>
      </c>
      <c r="F66" s="21">
        <v>228.35</v>
      </c>
      <c r="G66" s="21" t="s">
        <v>57</v>
      </c>
      <c r="H66" s="21" t="s">
        <v>57</v>
      </c>
      <c r="I66" s="12" t="s">
        <v>97</v>
      </c>
      <c r="J66" s="12" t="s">
        <v>1206</v>
      </c>
      <c r="K66" s="12">
        <v>70.5</v>
      </c>
      <c r="L66" s="12">
        <v>8.8000000000000007</v>
      </c>
      <c r="M66" s="12">
        <v>3.4299999999999997</v>
      </c>
      <c r="N66" s="23">
        <v>21.438000000000002</v>
      </c>
      <c r="O66" s="23">
        <v>43.487499999999997</v>
      </c>
      <c r="P66" s="12">
        <v>5.3</v>
      </c>
      <c r="Q66" s="25">
        <v>0.59250000000000003</v>
      </c>
      <c r="R66" s="12">
        <v>2.8</v>
      </c>
      <c r="S66" s="131">
        <v>5</v>
      </c>
      <c r="T66" s="131">
        <v>13.59</v>
      </c>
      <c r="U66" s="12">
        <v>4.5</v>
      </c>
      <c r="V66" s="12">
        <v>1.8</v>
      </c>
      <c r="W66" s="12">
        <v>3.8</v>
      </c>
      <c r="X66" s="12">
        <v>7.5730000000000004</v>
      </c>
      <c r="Y66" s="12">
        <v>15.7125</v>
      </c>
      <c r="Z66" s="130">
        <v>11.045</v>
      </c>
      <c r="AA66" s="23">
        <v>24.175000000000001</v>
      </c>
      <c r="AB66" s="24">
        <f t="shared" si="51"/>
        <v>0.41048605280343314</v>
      </c>
      <c r="AC66" s="24">
        <f t="shared" si="52"/>
        <v>0.15999626830861086</v>
      </c>
      <c r="AD66" s="24">
        <f t="shared" si="53"/>
        <v>2.028524116055602</v>
      </c>
      <c r="AE66" s="24">
        <f t="shared" si="57"/>
        <v>0.52830188679245282</v>
      </c>
      <c r="AF66" s="24">
        <f t="shared" si="42"/>
        <v>0.84444444444444444</v>
      </c>
      <c r="AG66" s="24">
        <f t="shared" si="58"/>
        <v>1.1777777777777778</v>
      </c>
      <c r="AH66" s="24">
        <f t="shared" si="59"/>
        <v>0.11179245283018868</v>
      </c>
      <c r="AI66" s="24">
        <f t="shared" si="40"/>
        <v>0.4</v>
      </c>
      <c r="AJ66" s="24">
        <f t="shared" si="60"/>
        <v>0.63392107472712</v>
      </c>
      <c r="AK66" s="24">
        <f t="shared" si="54"/>
        <v>0.73292751189476624</v>
      </c>
      <c r="AL66" s="24">
        <f t="shared" si="55"/>
        <v>0.23323071182013244</v>
      </c>
      <c r="AM66" s="24">
        <f t="shared" si="56"/>
        <v>0.35325123612277265</v>
      </c>
      <c r="AN66" s="24">
        <f t="shared" si="61"/>
        <v>2.2634676324128566</v>
      </c>
      <c r="AO66" s="24">
        <f t="shared" si="62"/>
        <v>2.3722990279214069</v>
      </c>
      <c r="AP66" s="24">
        <f t="shared" si="63"/>
        <v>0.45687693898655635</v>
      </c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</row>
    <row r="67" spans="1:169" s="12" customFormat="1">
      <c r="A67" s="138"/>
      <c r="B67" s="12" t="s">
        <v>105</v>
      </c>
      <c r="C67" s="12" t="s">
        <v>18</v>
      </c>
      <c r="D67" s="12" t="s">
        <v>42</v>
      </c>
      <c r="E67" s="21">
        <v>217.42</v>
      </c>
      <c r="F67" s="21">
        <v>201.3</v>
      </c>
      <c r="G67" s="21" t="s">
        <v>106</v>
      </c>
      <c r="H67" s="21" t="s">
        <v>107</v>
      </c>
      <c r="I67" s="12" t="s">
        <v>108</v>
      </c>
      <c r="J67" s="12" t="s">
        <v>109</v>
      </c>
      <c r="K67" s="23">
        <v>180</v>
      </c>
      <c r="L67" s="23">
        <v>20.617000000000001</v>
      </c>
      <c r="M67" s="12">
        <v>9.9</v>
      </c>
      <c r="N67" s="12">
        <v>49.2</v>
      </c>
      <c r="O67" s="23">
        <v>111.7075</v>
      </c>
      <c r="P67" s="25">
        <v>11</v>
      </c>
      <c r="Q67" s="25">
        <v>7.35</v>
      </c>
      <c r="R67" s="25">
        <v>3.95</v>
      </c>
      <c r="S67" s="132">
        <v>9.2010000000000005</v>
      </c>
      <c r="T67" s="132">
        <v>28.734000000000002</v>
      </c>
      <c r="U67" s="12">
        <v>10.7</v>
      </c>
      <c r="V67" s="12">
        <v>3.6</v>
      </c>
      <c r="W67" s="23">
        <v>8.85</v>
      </c>
      <c r="X67" s="23">
        <v>15.165500000000002</v>
      </c>
      <c r="Y67" s="23">
        <v>33.354500000000002</v>
      </c>
      <c r="Z67" s="131">
        <v>45.74</v>
      </c>
      <c r="AA67" s="23">
        <v>101.41900000000001</v>
      </c>
      <c r="AB67" s="24">
        <f t="shared" si="51"/>
        <v>0.41904471544715449</v>
      </c>
      <c r="AC67" s="24">
        <f t="shared" si="52"/>
        <v>0.20121951219512194</v>
      </c>
      <c r="AD67" s="24">
        <f t="shared" ref="AD67:AD98" si="65">+O67/N67</f>
        <v>2.2704776422764223</v>
      </c>
      <c r="AE67" s="24">
        <f t="shared" si="57"/>
        <v>0.35909090909090913</v>
      </c>
      <c r="AF67" s="24">
        <f t="shared" si="42"/>
        <v>0.82710280373831779</v>
      </c>
      <c r="AG67" s="24">
        <f t="shared" si="58"/>
        <v>1.0280373831775702</v>
      </c>
      <c r="AH67" s="24">
        <f t="shared" si="59"/>
        <v>0.6681818181818181</v>
      </c>
      <c r="AI67" s="24">
        <f t="shared" si="40"/>
        <v>0.33644859813084116</v>
      </c>
      <c r="AJ67" s="24">
        <f t="shared" si="60"/>
        <v>0.5840243902439024</v>
      </c>
      <c r="AK67" s="24">
        <f t="shared" si="54"/>
        <v>0.67793699186991874</v>
      </c>
      <c r="AL67" s="24">
        <f t="shared" si="55"/>
        <v>0.18701219512195122</v>
      </c>
      <c r="AM67" s="24">
        <f t="shared" si="56"/>
        <v>0.30824186991869917</v>
      </c>
      <c r="AN67" s="24">
        <f t="shared" si="61"/>
        <v>1.8508614123305642</v>
      </c>
      <c r="AO67" s="24">
        <f t="shared" si="62"/>
        <v>2.2677446065332929</v>
      </c>
      <c r="AP67" s="24">
        <f t="shared" si="63"/>
        <v>0.45100030566264698</v>
      </c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</row>
    <row r="68" spans="1:169" s="12" customFormat="1">
      <c r="A68" s="138"/>
      <c r="B68" s="12" t="s">
        <v>141</v>
      </c>
      <c r="C68" s="12" t="s">
        <v>18</v>
      </c>
      <c r="D68" s="12" t="s">
        <v>542</v>
      </c>
      <c r="E68" s="21">
        <v>182.7</v>
      </c>
      <c r="F68" s="21">
        <v>178.24</v>
      </c>
      <c r="G68" s="21" t="s">
        <v>132</v>
      </c>
      <c r="H68" s="21" t="s">
        <v>132</v>
      </c>
      <c r="I68" s="12" t="s">
        <v>142</v>
      </c>
      <c r="J68" s="12" t="s">
        <v>143</v>
      </c>
      <c r="K68" s="12">
        <v>677</v>
      </c>
      <c r="L68" s="12">
        <v>110</v>
      </c>
      <c r="M68" s="12">
        <v>174</v>
      </c>
      <c r="N68" s="23">
        <v>205.23949999999999</v>
      </c>
      <c r="O68" s="25">
        <v>173.4</v>
      </c>
      <c r="P68" s="12">
        <v>52</v>
      </c>
      <c r="Q68" s="12">
        <v>25</v>
      </c>
      <c r="R68" s="12">
        <v>16</v>
      </c>
      <c r="S68" s="130">
        <v>86.83850000000001</v>
      </c>
      <c r="T68" s="130">
        <v>162.67449999999999</v>
      </c>
      <c r="U68" s="12">
        <v>53.6</v>
      </c>
      <c r="V68" s="12">
        <v>24.75</v>
      </c>
      <c r="W68" s="12">
        <v>18</v>
      </c>
      <c r="X68" s="130">
        <v>100.47800000000001</v>
      </c>
      <c r="Y68" s="130">
        <v>172.078</v>
      </c>
      <c r="Z68" s="132">
        <v>1712.59</v>
      </c>
      <c r="AA68" s="131">
        <v>1956.25</v>
      </c>
      <c r="AB68" s="24">
        <f t="shared" si="51"/>
        <v>0.53595920863186675</v>
      </c>
      <c r="AC68" s="24">
        <f t="shared" si="52"/>
        <v>0.84779002092677092</v>
      </c>
      <c r="AD68" s="24">
        <f t="shared" si="65"/>
        <v>0.84486660706150629</v>
      </c>
      <c r="AE68" s="24">
        <f t="shared" si="57"/>
        <v>0.30769230769230771</v>
      </c>
      <c r="AF68" s="24">
        <f t="shared" si="42"/>
        <v>0.33582089552238803</v>
      </c>
      <c r="AG68" s="24">
        <f t="shared" si="58"/>
        <v>0.97014925373134331</v>
      </c>
      <c r="AH68" s="24">
        <f t="shared" si="59"/>
        <v>0.48076923076923078</v>
      </c>
      <c r="AI68" s="24">
        <f t="shared" si="40"/>
        <v>0.46175373134328357</v>
      </c>
      <c r="AJ68" s="24">
        <f t="shared" si="60"/>
        <v>0.79260814804167812</v>
      </c>
      <c r="AK68" s="24">
        <f t="shared" si="54"/>
        <v>0.83842535184503963</v>
      </c>
      <c r="AL68" s="24">
        <f t="shared" si="55"/>
        <v>0.42310812489798511</v>
      </c>
      <c r="AM68" s="24">
        <f t="shared" si="56"/>
        <v>0.48956463059011551</v>
      </c>
      <c r="AN68" s="24">
        <f t="shared" si="61"/>
        <v>4.403228491495339</v>
      </c>
      <c r="AO68" s="24">
        <f t="shared" si="62"/>
        <v>5.1608068927795534</v>
      </c>
      <c r="AP68" s="24">
        <f t="shared" si="63"/>
        <v>0.87544536741214052</v>
      </c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</row>
    <row r="69" spans="1:169" s="9" customFormat="1">
      <c r="A69" s="138"/>
      <c r="B69" s="9" t="s">
        <v>1249</v>
      </c>
      <c r="C69" s="9" t="s">
        <v>18</v>
      </c>
      <c r="D69" s="9" t="s">
        <v>542</v>
      </c>
      <c r="E69" s="7">
        <v>201.1</v>
      </c>
      <c r="F69" s="7">
        <v>200.85</v>
      </c>
      <c r="G69" s="7" t="s">
        <v>112</v>
      </c>
      <c r="H69" s="7" t="s">
        <v>112</v>
      </c>
      <c r="I69" s="9" t="s">
        <v>117</v>
      </c>
      <c r="J69" s="9" t="s">
        <v>118</v>
      </c>
      <c r="K69" s="26">
        <v>508</v>
      </c>
      <c r="L69" s="26">
        <v>80.5</v>
      </c>
      <c r="M69" s="26">
        <v>134.13150000000002</v>
      </c>
      <c r="N69" s="26">
        <v>119.327</v>
      </c>
      <c r="O69" s="26">
        <v>167.46549999999999</v>
      </c>
      <c r="P69" s="9">
        <v>35</v>
      </c>
      <c r="Q69" s="9">
        <v>18.2</v>
      </c>
      <c r="R69" s="22">
        <v>11.714</v>
      </c>
      <c r="S69" s="133">
        <v>54.457499999999996</v>
      </c>
      <c r="T69" s="133">
        <v>102.286</v>
      </c>
      <c r="U69" s="9">
        <v>34</v>
      </c>
      <c r="V69" s="9">
        <v>16</v>
      </c>
      <c r="W69" s="22">
        <v>11.535499999999999</v>
      </c>
      <c r="X69" s="133">
        <v>68.978000000000009</v>
      </c>
      <c r="Y69" s="133">
        <v>113.1645</v>
      </c>
      <c r="Z69" s="133">
        <v>578.53049999999996</v>
      </c>
      <c r="AA69" s="133">
        <v>849.84050000000002</v>
      </c>
      <c r="AB69" s="134">
        <f>+L69/N69</f>
        <v>0.67461680927200052</v>
      </c>
      <c r="AC69" s="134">
        <f>+M69/N69</f>
        <v>1.12406664040829</v>
      </c>
      <c r="AD69" s="134">
        <f>+O69/N69</f>
        <v>1.403416661778139</v>
      </c>
      <c r="AE69" s="134">
        <f>+R69/P69</f>
        <v>0.33468571428571431</v>
      </c>
      <c r="AF69" s="134">
        <f>+W69/U69</f>
        <v>0.33927941176470583</v>
      </c>
      <c r="AG69" s="134">
        <f>+P69/U69</f>
        <v>1.0294117647058822</v>
      </c>
      <c r="AH69" s="134">
        <f>+Q69/P69</f>
        <v>0.52</v>
      </c>
      <c r="AI69" s="134">
        <f>+V69/U69</f>
        <v>0.47058823529411764</v>
      </c>
      <c r="AJ69" s="134">
        <f>+T69/N69</f>
        <v>0.85719074476019674</v>
      </c>
      <c r="AK69" s="134">
        <f>+Y69/N69</f>
        <v>0.94835619767529566</v>
      </c>
      <c r="AL69" s="134">
        <f>+S69/N69</f>
        <v>0.45637198622273245</v>
      </c>
      <c r="AM69" s="134">
        <f>+X69/N69</f>
        <v>0.57805861204924291</v>
      </c>
      <c r="AN69" s="134">
        <f>+S69^2/Z69</f>
        <v>5.126124389725347</v>
      </c>
      <c r="AO69" s="134">
        <f>+X69^2/AA69</f>
        <v>5.5986558465970981</v>
      </c>
      <c r="AP69" s="134">
        <f>+Z69/AA69</f>
        <v>0.6807518587311383</v>
      </c>
    </row>
    <row r="70" spans="1:169" s="9" customFormat="1">
      <c r="A70" s="138"/>
      <c r="B70" s="9" t="s">
        <v>1249</v>
      </c>
      <c r="C70" s="9" t="s">
        <v>18</v>
      </c>
      <c r="D70" s="9" t="s">
        <v>542</v>
      </c>
      <c r="E70" s="7">
        <v>201.1</v>
      </c>
      <c r="F70" s="7">
        <v>200.85</v>
      </c>
      <c r="G70" s="7" t="s">
        <v>112</v>
      </c>
      <c r="H70" s="7" t="s">
        <v>112</v>
      </c>
      <c r="I70" s="9" t="s">
        <v>119</v>
      </c>
      <c r="J70" s="9" t="s">
        <v>120</v>
      </c>
      <c r="K70" s="26">
        <v>516</v>
      </c>
      <c r="L70" s="26">
        <v>84</v>
      </c>
      <c r="M70" s="26">
        <v>138</v>
      </c>
      <c r="N70" s="26">
        <v>129.5</v>
      </c>
      <c r="O70" s="26">
        <v>161.26850000000002</v>
      </c>
      <c r="P70" s="9">
        <v>35.5</v>
      </c>
      <c r="Q70" s="22">
        <v>20.099499999999999</v>
      </c>
      <c r="R70" s="9">
        <v>16.399999999999999</v>
      </c>
      <c r="S70" s="9" t="s">
        <v>25</v>
      </c>
      <c r="T70" s="9" t="s">
        <v>25</v>
      </c>
      <c r="U70" s="9">
        <v>40</v>
      </c>
      <c r="V70" s="9">
        <v>18.399999999999999</v>
      </c>
      <c r="W70" s="9">
        <v>13.9</v>
      </c>
      <c r="X70" s="9" t="s">
        <v>25</v>
      </c>
      <c r="Y70" s="9" t="s">
        <v>25</v>
      </c>
      <c r="Z70" s="9" t="s">
        <v>25</v>
      </c>
      <c r="AA70" s="9" t="s">
        <v>25</v>
      </c>
      <c r="AB70" s="134">
        <f>+L70/N70</f>
        <v>0.64864864864864868</v>
      </c>
      <c r="AC70" s="134">
        <f>+M70/N70</f>
        <v>1.0656370656370657</v>
      </c>
      <c r="AD70" s="134">
        <f>+O70/N70</f>
        <v>1.2453166023166025</v>
      </c>
      <c r="AE70" s="134">
        <f>+R70/P70</f>
        <v>0.46197183098591543</v>
      </c>
      <c r="AF70" s="134">
        <f>+W70/U70</f>
        <v>0.34750000000000003</v>
      </c>
      <c r="AG70" s="134">
        <f>+P70/U70</f>
        <v>0.88749999999999996</v>
      </c>
      <c r="AH70" s="134">
        <f>+Q70/P70</f>
        <v>0.56618309859154925</v>
      </c>
      <c r="AI70" s="134">
        <f>+V70/U70</f>
        <v>0.45999999999999996</v>
      </c>
      <c r="AJ70" s="134" t="s">
        <v>25</v>
      </c>
      <c r="AK70" s="134" t="s">
        <v>25</v>
      </c>
      <c r="AL70" s="134" t="s">
        <v>25</v>
      </c>
      <c r="AM70" s="134" t="s">
        <v>25</v>
      </c>
      <c r="AN70" s="134" t="s">
        <v>25</v>
      </c>
      <c r="AO70" s="134" t="s">
        <v>25</v>
      </c>
      <c r="AP70" s="134" t="s">
        <v>25</v>
      </c>
    </row>
    <row r="71" spans="1:169" s="12" customFormat="1">
      <c r="A71" s="138"/>
      <c r="B71" s="12" t="s">
        <v>1249</v>
      </c>
      <c r="C71" s="12" t="s">
        <v>18</v>
      </c>
      <c r="D71" s="12" t="s">
        <v>542</v>
      </c>
      <c r="E71" s="21">
        <v>201.1</v>
      </c>
      <c r="F71" s="21">
        <v>200.85</v>
      </c>
      <c r="G71" s="21" t="s">
        <v>112</v>
      </c>
      <c r="H71" s="21" t="s">
        <v>112</v>
      </c>
      <c r="I71" s="135" t="s">
        <v>116</v>
      </c>
      <c r="K71" s="25">
        <f t="shared" ref="K71:AA71" si="66">+AVERAGE(K69:K70)</f>
        <v>512</v>
      </c>
      <c r="L71" s="25">
        <f t="shared" si="66"/>
        <v>82.25</v>
      </c>
      <c r="M71" s="25">
        <f t="shared" si="66"/>
        <v>136.06575000000001</v>
      </c>
      <c r="N71" s="25">
        <f t="shared" si="66"/>
        <v>124.4135</v>
      </c>
      <c r="O71" s="25">
        <f t="shared" si="66"/>
        <v>164.36700000000002</v>
      </c>
      <c r="P71" s="25">
        <f t="shared" si="66"/>
        <v>35.25</v>
      </c>
      <c r="Q71" s="25">
        <f t="shared" si="66"/>
        <v>19.149749999999997</v>
      </c>
      <c r="R71" s="25">
        <f t="shared" si="66"/>
        <v>14.056999999999999</v>
      </c>
      <c r="S71" s="25">
        <f t="shared" si="66"/>
        <v>54.457499999999996</v>
      </c>
      <c r="T71" s="25">
        <f t="shared" si="66"/>
        <v>102.286</v>
      </c>
      <c r="U71" s="25">
        <f t="shared" si="66"/>
        <v>37</v>
      </c>
      <c r="V71" s="25">
        <f t="shared" si="66"/>
        <v>17.2</v>
      </c>
      <c r="W71" s="25">
        <f t="shared" si="66"/>
        <v>12.717749999999999</v>
      </c>
      <c r="X71" s="25">
        <f t="shared" si="66"/>
        <v>68.978000000000009</v>
      </c>
      <c r="Y71" s="25">
        <f t="shared" si="66"/>
        <v>113.1645</v>
      </c>
      <c r="Z71" s="25">
        <f t="shared" si="66"/>
        <v>578.53049999999996</v>
      </c>
      <c r="AA71" s="25">
        <f t="shared" si="66"/>
        <v>849.84050000000002</v>
      </c>
      <c r="AB71" s="24">
        <f>+L71/N71</f>
        <v>0.66110189006819997</v>
      </c>
      <c r="AC71" s="24">
        <f>+M71/N71</f>
        <v>1.09365744071182</v>
      </c>
      <c r="AD71" s="24">
        <f>+O71/N71</f>
        <v>1.3211347643141622</v>
      </c>
      <c r="AE71" s="24">
        <f>+R71/P71</f>
        <v>0.39878014184397159</v>
      </c>
      <c r="AF71" s="24">
        <f>+W71/U71</f>
        <v>0.34372297297297294</v>
      </c>
      <c r="AG71" s="24">
        <f>+P71/U71</f>
        <v>0.95270270270270274</v>
      </c>
      <c r="AH71" s="24">
        <f>+Q71/P71</f>
        <v>0.5432553191489361</v>
      </c>
      <c r="AI71" s="24">
        <f>+V71/U71</f>
        <v>0.46486486486486484</v>
      </c>
      <c r="AJ71" s="24">
        <f>+T71/N71</f>
        <v>0.82214550671751863</v>
      </c>
      <c r="AK71" s="24">
        <f>+Y71/N71</f>
        <v>0.90958376703492794</v>
      </c>
      <c r="AL71" s="24">
        <f>+S71/N71</f>
        <v>0.43771375292874165</v>
      </c>
      <c r="AM71" s="24">
        <f>+X71/N71</f>
        <v>0.55442536380698249</v>
      </c>
      <c r="AN71" s="24">
        <f>+S71^2/Z71</f>
        <v>5.126124389725347</v>
      </c>
      <c r="AO71" s="24">
        <f>+X71^2/AA71</f>
        <v>5.5986558465970981</v>
      </c>
      <c r="AP71" s="24">
        <f>+Z71/AA71</f>
        <v>0.6807518587311383</v>
      </c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</row>
    <row r="72" spans="1:169" s="12" customFormat="1">
      <c r="A72" s="138"/>
      <c r="B72" s="12" t="s">
        <v>144</v>
      </c>
      <c r="C72" s="12" t="s">
        <v>18</v>
      </c>
      <c r="D72" s="12" t="s">
        <v>137</v>
      </c>
      <c r="E72" s="21">
        <v>182.7</v>
      </c>
      <c r="F72" s="21">
        <v>178.24</v>
      </c>
      <c r="G72" s="21" t="s">
        <v>132</v>
      </c>
      <c r="H72" s="21" t="s">
        <v>132</v>
      </c>
      <c r="I72" s="12" t="s">
        <v>145</v>
      </c>
      <c r="J72" s="12" t="s">
        <v>44</v>
      </c>
      <c r="K72" s="25">
        <v>340</v>
      </c>
      <c r="L72" s="25">
        <v>20.872999999999998</v>
      </c>
      <c r="M72" s="25">
        <v>135</v>
      </c>
      <c r="N72" s="25">
        <v>84</v>
      </c>
      <c r="O72" s="25">
        <v>128.363</v>
      </c>
      <c r="P72" s="25">
        <v>28</v>
      </c>
      <c r="Q72" s="25">
        <v>13.4</v>
      </c>
      <c r="R72" s="25">
        <v>10.5</v>
      </c>
      <c r="S72" s="25">
        <v>40.635999999999996</v>
      </c>
      <c r="T72" s="25">
        <v>79.088999999999999</v>
      </c>
      <c r="U72" s="25">
        <v>26.5</v>
      </c>
      <c r="V72" s="25">
        <v>12.7</v>
      </c>
      <c r="W72" s="25">
        <v>10.050000000000001</v>
      </c>
      <c r="X72" s="25">
        <v>49.966000000000001</v>
      </c>
      <c r="Y72" s="25">
        <v>86.782000000000011</v>
      </c>
      <c r="Z72" s="25">
        <v>614.31600000000003</v>
      </c>
      <c r="AA72" s="25">
        <v>649.33100000000002</v>
      </c>
      <c r="AB72" s="24">
        <f t="shared" si="51"/>
        <v>0.2484880952380952</v>
      </c>
      <c r="AC72" s="24">
        <f t="shared" si="52"/>
        <v>1.6071428571428572</v>
      </c>
      <c r="AD72" s="24">
        <f t="shared" si="65"/>
        <v>1.5281309523809523</v>
      </c>
      <c r="AE72" s="24">
        <f t="shared" si="57"/>
        <v>0.375</v>
      </c>
      <c r="AF72" s="24">
        <f t="shared" si="42"/>
        <v>0.37924528301886795</v>
      </c>
      <c r="AG72" s="24">
        <f t="shared" si="58"/>
        <v>1.0566037735849056</v>
      </c>
      <c r="AH72" s="24">
        <f t="shared" si="59"/>
        <v>0.47857142857142859</v>
      </c>
      <c r="AI72" s="24">
        <f t="shared" si="40"/>
        <v>0.47924528301886787</v>
      </c>
      <c r="AJ72" s="24">
        <f t="shared" si="60"/>
        <v>0.94153571428571425</v>
      </c>
      <c r="AK72" s="24">
        <f t="shared" si="54"/>
        <v>1.0331190476190477</v>
      </c>
      <c r="AL72" s="24">
        <f t="shared" si="55"/>
        <v>0.48376190476190473</v>
      </c>
      <c r="AM72" s="24">
        <f t="shared" si="56"/>
        <v>0.59483333333333333</v>
      </c>
      <c r="AN72" s="24">
        <f t="shared" si="61"/>
        <v>2.6880050267289137</v>
      </c>
      <c r="AO72" s="24">
        <f t="shared" si="62"/>
        <v>3.8448821263731441</v>
      </c>
      <c r="AP72" s="24">
        <f t="shared" si="63"/>
        <v>0.9460752682376169</v>
      </c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</row>
    <row r="73" spans="1:169" s="9" customFormat="1">
      <c r="A73" s="138"/>
      <c r="B73" s="9" t="s">
        <v>72</v>
      </c>
      <c r="C73" s="9" t="s">
        <v>18</v>
      </c>
      <c r="D73" s="9" t="s">
        <v>38</v>
      </c>
      <c r="E73" s="7">
        <v>242.57</v>
      </c>
      <c r="F73" s="7">
        <v>240.3</v>
      </c>
      <c r="G73" s="7" t="s">
        <v>27</v>
      </c>
      <c r="H73" s="7" t="s">
        <v>20</v>
      </c>
      <c r="I73" s="9" t="s">
        <v>73</v>
      </c>
      <c r="J73" s="9" t="s">
        <v>44</v>
      </c>
      <c r="K73" s="22">
        <v>64.510999999999996</v>
      </c>
      <c r="L73" s="22">
        <v>6.8230000000000004</v>
      </c>
      <c r="M73" s="22">
        <v>9.4375</v>
      </c>
      <c r="N73" s="22">
        <v>15.073</v>
      </c>
      <c r="O73" s="22">
        <v>31.731000000000002</v>
      </c>
      <c r="P73" s="26">
        <v>3.758</v>
      </c>
      <c r="Q73" s="26">
        <v>1.1975</v>
      </c>
      <c r="R73" s="26">
        <v>2.2435</v>
      </c>
      <c r="S73" s="9" t="s">
        <v>25</v>
      </c>
      <c r="T73" s="9" t="s">
        <v>25</v>
      </c>
      <c r="U73" s="26">
        <v>3.5110000000000001</v>
      </c>
      <c r="V73" s="26">
        <v>0.53449999999999998</v>
      </c>
      <c r="W73" s="26">
        <v>1.8785000000000001</v>
      </c>
      <c r="X73" s="26">
        <v>3.9870000000000001</v>
      </c>
      <c r="Y73" s="9" t="s">
        <v>25</v>
      </c>
      <c r="Z73" s="9" t="s">
        <v>25</v>
      </c>
      <c r="AA73" s="26">
        <v>4.0830000000000002</v>
      </c>
      <c r="AB73" s="134">
        <f t="shared" si="51"/>
        <v>0.45266370331055533</v>
      </c>
      <c r="AC73" s="134">
        <f t="shared" si="52"/>
        <v>0.62611955151595566</v>
      </c>
      <c r="AD73" s="134">
        <f t="shared" si="65"/>
        <v>2.1051549127579117</v>
      </c>
      <c r="AE73" s="134">
        <f t="shared" si="57"/>
        <v>0.59699308142629059</v>
      </c>
      <c r="AF73" s="134">
        <f t="shared" si="42"/>
        <v>0.53503275420108232</v>
      </c>
      <c r="AG73" s="134">
        <f t="shared" si="58"/>
        <v>1.0703503275420108</v>
      </c>
      <c r="AH73" s="134">
        <f t="shared" si="59"/>
        <v>0.31865353911655137</v>
      </c>
      <c r="AI73" s="134">
        <f t="shared" si="40"/>
        <v>0.15223583024779264</v>
      </c>
      <c r="AJ73" s="134" t="s">
        <v>25</v>
      </c>
      <c r="AK73" s="134" t="s">
        <v>25</v>
      </c>
      <c r="AL73" s="134" t="s">
        <v>25</v>
      </c>
      <c r="AM73" s="134">
        <f t="shared" si="56"/>
        <v>0.26451270483646255</v>
      </c>
      <c r="AN73" s="134" t="s">
        <v>25</v>
      </c>
      <c r="AO73" s="134">
        <f t="shared" si="62"/>
        <v>3.8932571638501101</v>
      </c>
      <c r="AP73" s="134" t="s">
        <v>25</v>
      </c>
    </row>
    <row r="74" spans="1:169" s="9" customFormat="1">
      <c r="A74" s="138"/>
      <c r="B74" s="9" t="s">
        <v>72</v>
      </c>
      <c r="C74" s="9" t="s">
        <v>18</v>
      </c>
      <c r="D74" s="9" t="s">
        <v>38</v>
      </c>
      <c r="E74" s="7">
        <v>242.57</v>
      </c>
      <c r="F74" s="7">
        <v>240.3</v>
      </c>
      <c r="G74" s="7" t="s">
        <v>27</v>
      </c>
      <c r="H74" s="7" t="s">
        <v>20</v>
      </c>
      <c r="I74" s="9" t="s">
        <v>74</v>
      </c>
      <c r="J74" s="9" t="s">
        <v>44</v>
      </c>
      <c r="K74" s="9" t="s">
        <v>25</v>
      </c>
      <c r="L74" s="9" t="s">
        <v>25</v>
      </c>
      <c r="M74" s="9" t="s">
        <v>25</v>
      </c>
      <c r="N74" s="9">
        <v>14.3</v>
      </c>
      <c r="O74" s="9">
        <v>35.700000000000003</v>
      </c>
      <c r="P74" s="9">
        <v>3.38</v>
      </c>
      <c r="Q74" s="9">
        <v>1.21</v>
      </c>
      <c r="R74" s="9">
        <v>1.95</v>
      </c>
      <c r="S74" s="9">
        <v>2.41</v>
      </c>
      <c r="T74" s="9">
        <v>7.95</v>
      </c>
      <c r="U74" s="9">
        <v>3.14</v>
      </c>
      <c r="V74" s="9">
        <v>0.43</v>
      </c>
      <c r="W74" s="26">
        <v>1.855</v>
      </c>
      <c r="X74" s="26">
        <v>3.6850000000000001</v>
      </c>
      <c r="Y74" s="9">
        <v>8.6</v>
      </c>
      <c r="Z74" s="26">
        <v>1.92</v>
      </c>
      <c r="AA74" s="26">
        <v>4.16</v>
      </c>
      <c r="AB74" s="134" t="s">
        <v>25</v>
      </c>
      <c r="AC74" s="134" t="s">
        <v>25</v>
      </c>
      <c r="AD74" s="134">
        <f t="shared" si="65"/>
        <v>2.4965034965034967</v>
      </c>
      <c r="AE74" s="134">
        <f t="shared" si="57"/>
        <v>0.57692307692307698</v>
      </c>
      <c r="AF74" s="134">
        <f t="shared" si="42"/>
        <v>0.59076433121019101</v>
      </c>
      <c r="AG74" s="134">
        <f t="shared" si="58"/>
        <v>1.0764331210191083</v>
      </c>
      <c r="AH74" s="134">
        <f t="shared" si="59"/>
        <v>0.35798816568047337</v>
      </c>
      <c r="AI74" s="134">
        <f t="shared" si="40"/>
        <v>0.13694267515923567</v>
      </c>
      <c r="AJ74" s="134">
        <f>+T74/N74</f>
        <v>0.55594405594405594</v>
      </c>
      <c r="AK74" s="134">
        <f t="shared" ref="AK74:AK98" si="67">+Y74/N74</f>
        <v>0.60139860139860135</v>
      </c>
      <c r="AL74" s="134">
        <f>+S74/N74</f>
        <v>0.16853146853146853</v>
      </c>
      <c r="AM74" s="134">
        <f t="shared" si="56"/>
        <v>0.25769230769230766</v>
      </c>
      <c r="AN74" s="134">
        <f>+S74^2/Z74</f>
        <v>3.0250520833333336</v>
      </c>
      <c r="AO74" s="134">
        <f t="shared" si="62"/>
        <v>3.2642367788461542</v>
      </c>
      <c r="AP74" s="134">
        <f>+Z74/AA74</f>
        <v>0.46153846153846151</v>
      </c>
    </row>
    <row r="75" spans="1:169" s="9" customFormat="1">
      <c r="A75" s="138"/>
      <c r="B75" s="9" t="s">
        <v>72</v>
      </c>
      <c r="C75" s="9" t="s">
        <v>18</v>
      </c>
      <c r="D75" s="9" t="s">
        <v>38</v>
      </c>
      <c r="E75" s="7">
        <v>242.57</v>
      </c>
      <c r="F75" s="7">
        <v>240.3</v>
      </c>
      <c r="G75" s="7" t="s">
        <v>27</v>
      </c>
      <c r="H75" s="7" t="s">
        <v>20</v>
      </c>
      <c r="I75" s="9" t="s">
        <v>75</v>
      </c>
      <c r="J75" s="9" t="s">
        <v>44</v>
      </c>
      <c r="K75" s="9">
        <v>65.7</v>
      </c>
      <c r="L75" s="9">
        <v>7.2</v>
      </c>
      <c r="M75" s="9">
        <v>9</v>
      </c>
      <c r="N75" s="9">
        <v>14.7</v>
      </c>
      <c r="O75" s="9">
        <v>33.299999999999997</v>
      </c>
      <c r="P75" s="9">
        <v>3.52</v>
      </c>
      <c r="Q75" s="9">
        <v>1.1599999999999999</v>
      </c>
      <c r="R75" s="9">
        <v>2.06</v>
      </c>
      <c r="S75" s="9" t="s">
        <v>25</v>
      </c>
      <c r="T75" s="9" t="s">
        <v>25</v>
      </c>
      <c r="U75" s="26">
        <v>3.375</v>
      </c>
      <c r="V75" s="26">
        <v>0.64500000000000002</v>
      </c>
      <c r="W75" s="26">
        <v>1.8599999999999999</v>
      </c>
      <c r="X75" s="26">
        <v>3.16</v>
      </c>
      <c r="Y75" s="9">
        <v>8.27</v>
      </c>
      <c r="Z75" s="9" t="s">
        <v>25</v>
      </c>
      <c r="AA75" s="26">
        <v>3.2149999999999999</v>
      </c>
      <c r="AB75" s="134">
        <f t="shared" ref="AB75:AB85" si="68">+L75/N75</f>
        <v>0.48979591836734698</v>
      </c>
      <c r="AC75" s="134">
        <f t="shared" ref="AC75:AC85" si="69">+M75/N75</f>
        <v>0.61224489795918369</v>
      </c>
      <c r="AD75" s="134">
        <f t="shared" si="65"/>
        <v>2.2653061224489797</v>
      </c>
      <c r="AE75" s="134">
        <f t="shared" si="57"/>
        <v>0.58522727272727271</v>
      </c>
      <c r="AF75" s="134">
        <f t="shared" si="42"/>
        <v>0.55111111111111111</v>
      </c>
      <c r="AG75" s="134">
        <f t="shared" si="58"/>
        <v>1.0429629629629629</v>
      </c>
      <c r="AH75" s="134">
        <f t="shared" si="59"/>
        <v>0.32954545454545453</v>
      </c>
      <c r="AI75" s="134">
        <f t="shared" si="40"/>
        <v>0.19111111111111112</v>
      </c>
      <c r="AJ75" s="134" t="s">
        <v>25</v>
      </c>
      <c r="AK75" s="134">
        <f t="shared" si="67"/>
        <v>0.56258503401360549</v>
      </c>
      <c r="AL75" s="134" t="s">
        <v>25</v>
      </c>
      <c r="AM75" s="134">
        <f t="shared" si="56"/>
        <v>0.21496598639455786</v>
      </c>
      <c r="AN75" s="134" t="s">
        <v>25</v>
      </c>
      <c r="AO75" s="134">
        <f t="shared" si="62"/>
        <v>3.1059409020217736</v>
      </c>
      <c r="AP75" s="134" t="s">
        <v>25</v>
      </c>
    </row>
    <row r="76" spans="1:169" s="12" customFormat="1">
      <c r="A76" s="138"/>
      <c r="B76" s="12" t="s">
        <v>72</v>
      </c>
      <c r="C76" s="12" t="s">
        <v>18</v>
      </c>
      <c r="D76" s="12" t="s">
        <v>38</v>
      </c>
      <c r="E76" s="21">
        <v>242.57</v>
      </c>
      <c r="F76" s="21">
        <v>240.3</v>
      </c>
      <c r="G76" s="21" t="s">
        <v>27</v>
      </c>
      <c r="H76" s="21" t="s">
        <v>20</v>
      </c>
      <c r="I76" s="131" t="s">
        <v>32</v>
      </c>
      <c r="K76" s="23">
        <f t="shared" ref="K76:AA76" si="70">+AVERAGE(K73:K75)</f>
        <v>65.105500000000006</v>
      </c>
      <c r="L76" s="23">
        <f t="shared" si="70"/>
        <v>7.0114999999999998</v>
      </c>
      <c r="M76" s="23">
        <f t="shared" si="70"/>
        <v>9.21875</v>
      </c>
      <c r="N76" s="23">
        <f t="shared" si="70"/>
        <v>14.691000000000001</v>
      </c>
      <c r="O76" s="23">
        <f t="shared" si="70"/>
        <v>33.577000000000005</v>
      </c>
      <c r="P76" s="23">
        <f t="shared" si="70"/>
        <v>3.5526666666666666</v>
      </c>
      <c r="Q76" s="23">
        <f t="shared" si="70"/>
        <v>1.1891666666666667</v>
      </c>
      <c r="R76" s="23">
        <f t="shared" si="70"/>
        <v>2.0845000000000002</v>
      </c>
      <c r="S76" s="23">
        <f t="shared" si="70"/>
        <v>2.41</v>
      </c>
      <c r="T76" s="23">
        <f t="shared" si="70"/>
        <v>7.95</v>
      </c>
      <c r="U76" s="23">
        <f t="shared" si="70"/>
        <v>3.3420000000000001</v>
      </c>
      <c r="V76" s="23">
        <f t="shared" si="70"/>
        <v>0.53649999999999998</v>
      </c>
      <c r="W76" s="23">
        <f t="shared" si="70"/>
        <v>1.8645000000000003</v>
      </c>
      <c r="X76" s="23">
        <f t="shared" si="70"/>
        <v>3.6106666666666669</v>
      </c>
      <c r="Y76" s="23">
        <f t="shared" si="70"/>
        <v>8.4349999999999987</v>
      </c>
      <c r="Z76" s="23">
        <f t="shared" si="70"/>
        <v>1.92</v>
      </c>
      <c r="AA76" s="23">
        <f t="shared" si="70"/>
        <v>3.8193333333333332</v>
      </c>
      <c r="AB76" s="24">
        <f t="shared" si="68"/>
        <v>0.47726499217207813</v>
      </c>
      <c r="AC76" s="24">
        <f t="shared" si="69"/>
        <v>0.62751004016064249</v>
      </c>
      <c r="AD76" s="24">
        <f t="shared" si="65"/>
        <v>2.2855489755632701</v>
      </c>
      <c r="AE76" s="24">
        <f t="shared" si="57"/>
        <v>0.58674235316194412</v>
      </c>
      <c r="AF76" s="24">
        <f t="shared" si="42"/>
        <v>0.55789946140035918</v>
      </c>
      <c r="AG76" s="24">
        <f t="shared" si="58"/>
        <v>1.0630361061240774</v>
      </c>
      <c r="AH76" s="24">
        <f t="shared" si="59"/>
        <v>0.33472508913492216</v>
      </c>
      <c r="AI76" s="24">
        <f t="shared" si="40"/>
        <v>0.16053261520047873</v>
      </c>
      <c r="AJ76" s="24">
        <f>+T76/N76</f>
        <v>0.54114764141311</v>
      </c>
      <c r="AK76" s="24">
        <f t="shared" si="67"/>
        <v>0.57416105098359527</v>
      </c>
      <c r="AL76" s="24">
        <f>+S76/N76</f>
        <v>0.16404601456674153</v>
      </c>
      <c r="AM76" s="24">
        <f t="shared" si="56"/>
        <v>0.24577405667869218</v>
      </c>
      <c r="AN76" s="24">
        <f>+S76^2/Z76</f>
        <v>3.0250520833333336</v>
      </c>
      <c r="AO76" s="24">
        <f t="shared" si="62"/>
        <v>3.4134003607377674</v>
      </c>
      <c r="AP76" s="24">
        <f>+Z76/AA76</f>
        <v>0.50270553325187639</v>
      </c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</row>
    <row r="77" spans="1:169" s="12" customFormat="1">
      <c r="A77" s="138"/>
      <c r="B77" s="9" t="s">
        <v>99</v>
      </c>
      <c r="C77" s="9" t="s">
        <v>18</v>
      </c>
      <c r="D77" s="9" t="s">
        <v>42</v>
      </c>
      <c r="E77" s="7">
        <v>233.5</v>
      </c>
      <c r="F77" s="7">
        <v>228.35</v>
      </c>
      <c r="G77" s="7" t="s">
        <v>57</v>
      </c>
      <c r="H77" s="7" t="s">
        <v>57</v>
      </c>
      <c r="I77" s="9" t="s">
        <v>100</v>
      </c>
      <c r="J77" s="9" t="s">
        <v>1207</v>
      </c>
      <c r="K77" s="26">
        <v>55.7</v>
      </c>
      <c r="L77" s="26">
        <v>6.5824999999999996</v>
      </c>
      <c r="M77" s="26">
        <v>3.7</v>
      </c>
      <c r="N77" s="26">
        <v>17.544499999999999</v>
      </c>
      <c r="O77" s="26">
        <v>23.5</v>
      </c>
      <c r="P77" s="26">
        <v>4.8</v>
      </c>
      <c r="Q77" s="26">
        <v>1.6</v>
      </c>
      <c r="R77" s="26">
        <v>2.4</v>
      </c>
      <c r="S77" s="26">
        <v>3.0640000000000001</v>
      </c>
      <c r="T77" s="26">
        <v>10.343</v>
      </c>
      <c r="U77" s="26">
        <v>5.5830000000000002</v>
      </c>
      <c r="V77" s="26">
        <v>1.0015000000000001</v>
      </c>
      <c r="W77" s="26">
        <v>3.093</v>
      </c>
      <c r="X77" s="26">
        <v>4.3625000000000007</v>
      </c>
      <c r="Y77" s="26">
        <v>12.580500000000001</v>
      </c>
      <c r="Z77" s="26">
        <v>6.2309999999999999</v>
      </c>
      <c r="AA77" s="22">
        <v>9.8345000000000002</v>
      </c>
      <c r="AB77" s="24">
        <f t="shared" si="68"/>
        <v>0.3751888056085953</v>
      </c>
      <c r="AC77" s="24">
        <f t="shared" si="69"/>
        <v>0.2108923024309613</v>
      </c>
      <c r="AD77" s="24">
        <f t="shared" si="65"/>
        <v>1.3394511100344837</v>
      </c>
      <c r="AE77" s="24">
        <f t="shared" si="57"/>
        <v>0.5</v>
      </c>
      <c r="AF77" s="24">
        <f t="shared" si="42"/>
        <v>0.554003224073079</v>
      </c>
      <c r="AG77" s="24">
        <f t="shared" si="58"/>
        <v>0.85975282106394402</v>
      </c>
      <c r="AH77" s="24">
        <f t="shared" si="59"/>
        <v>0.33333333333333337</v>
      </c>
      <c r="AI77" s="24">
        <f t="shared" si="40"/>
        <v>0.17938384381157085</v>
      </c>
      <c r="AJ77" s="24">
        <f>+T77/N77</f>
        <v>0.58952948217390067</v>
      </c>
      <c r="AK77" s="24">
        <f t="shared" si="67"/>
        <v>0.71706232722505636</v>
      </c>
      <c r="AL77" s="24">
        <f>+S77/N77</f>
        <v>0.17464162558066632</v>
      </c>
      <c r="AM77" s="24">
        <f t="shared" si="56"/>
        <v>0.24865342415001856</v>
      </c>
      <c r="AN77" s="24">
        <f>+S77^2/Z77</f>
        <v>1.5066756539881241</v>
      </c>
      <c r="AO77" s="24">
        <f t="shared" si="62"/>
        <v>1.9351676496008954</v>
      </c>
      <c r="AP77" s="24">
        <f>+Z77/AA77</f>
        <v>0.63358584574711474</v>
      </c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</row>
    <row r="78" spans="1:169" s="12" customFormat="1">
      <c r="A78" s="138"/>
      <c r="B78" s="12" t="s">
        <v>99</v>
      </c>
      <c r="C78" s="12" t="s">
        <v>18</v>
      </c>
      <c r="D78" s="12" t="s">
        <v>42</v>
      </c>
      <c r="E78" s="21">
        <v>233.5</v>
      </c>
      <c r="F78" s="21">
        <v>228.35</v>
      </c>
      <c r="G78" s="21" t="s">
        <v>57</v>
      </c>
      <c r="H78" s="21" t="s">
        <v>57</v>
      </c>
      <c r="I78" s="12" t="s">
        <v>101</v>
      </c>
      <c r="J78" s="9" t="s">
        <v>1208</v>
      </c>
      <c r="K78" s="131">
        <v>111.5</v>
      </c>
      <c r="L78" s="23">
        <v>14.5245</v>
      </c>
      <c r="M78" s="23">
        <v>10</v>
      </c>
      <c r="N78" s="23">
        <v>39</v>
      </c>
      <c r="O78" s="131">
        <v>52.2</v>
      </c>
      <c r="P78" s="12">
        <v>11.1</v>
      </c>
      <c r="Q78" s="12">
        <v>3.8</v>
      </c>
      <c r="R78" s="12">
        <v>6.8</v>
      </c>
      <c r="S78" s="132">
        <v>7.8</v>
      </c>
      <c r="T78" s="132">
        <v>24.9495</v>
      </c>
      <c r="U78" s="25">
        <v>11.6</v>
      </c>
      <c r="V78" s="23">
        <v>2.1</v>
      </c>
      <c r="W78" s="23">
        <v>8.6</v>
      </c>
      <c r="X78" s="23">
        <v>10.7805</v>
      </c>
      <c r="Y78" s="23">
        <v>29.874500000000001</v>
      </c>
      <c r="Z78" s="144">
        <v>36.15</v>
      </c>
      <c r="AA78" s="23">
        <v>58.662500000000001</v>
      </c>
      <c r="AB78" s="24">
        <f t="shared" si="68"/>
        <v>0.37242307692307691</v>
      </c>
      <c r="AC78" s="24">
        <f t="shared" si="69"/>
        <v>0.25641025641025639</v>
      </c>
      <c r="AD78" s="24">
        <f t="shared" si="65"/>
        <v>1.3384615384615386</v>
      </c>
      <c r="AE78" s="24">
        <f t="shared" si="57"/>
        <v>0.61261261261261257</v>
      </c>
      <c r="AF78" s="24">
        <f t="shared" si="42"/>
        <v>0.74137931034482762</v>
      </c>
      <c r="AG78" s="24">
        <f t="shared" si="58"/>
        <v>0.9568965517241379</v>
      </c>
      <c r="AH78" s="24">
        <f t="shared" si="59"/>
        <v>0.34234234234234234</v>
      </c>
      <c r="AI78" s="24">
        <f t="shared" ref="AI78:AI110" si="71">+V78/U78</f>
        <v>0.18103448275862069</v>
      </c>
      <c r="AJ78" s="24">
        <f>+T78/N78</f>
        <v>0.63973076923076921</v>
      </c>
      <c r="AK78" s="24">
        <f t="shared" si="67"/>
        <v>0.76601282051282049</v>
      </c>
      <c r="AL78" s="24">
        <f>+S78/N78</f>
        <v>0.19999999999999998</v>
      </c>
      <c r="AM78" s="24">
        <f t="shared" si="56"/>
        <v>0.27642307692307694</v>
      </c>
      <c r="AN78" s="24">
        <f>+S78^2/Z78</f>
        <v>1.6829875518672199</v>
      </c>
      <c r="AO78" s="24">
        <f t="shared" si="62"/>
        <v>1.9811494608992115</v>
      </c>
      <c r="AP78" s="24">
        <f>+Z78/AA78</f>
        <v>0.61623694864692091</v>
      </c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</row>
    <row r="79" spans="1:169" s="153" customFormat="1" ht="18" customHeight="1">
      <c r="A79" s="138"/>
      <c r="B79" s="154" t="s">
        <v>723</v>
      </c>
      <c r="C79" s="154" t="s">
        <v>18</v>
      </c>
      <c r="D79" s="154" t="s">
        <v>111</v>
      </c>
      <c r="E79" s="21">
        <v>129.4</v>
      </c>
      <c r="F79" s="21">
        <v>125</v>
      </c>
      <c r="G79" s="21" t="s">
        <v>411</v>
      </c>
      <c r="H79" s="21" t="s">
        <v>411</v>
      </c>
      <c r="I79" s="154" t="s">
        <v>724</v>
      </c>
      <c r="J79" s="154" t="s">
        <v>989</v>
      </c>
      <c r="K79" s="192" t="s">
        <v>25</v>
      </c>
      <c r="L79" s="154">
        <v>113.1</v>
      </c>
      <c r="M79" s="154">
        <v>70</v>
      </c>
      <c r="N79" s="154">
        <v>150</v>
      </c>
      <c r="O79" s="193">
        <v>154.20634920634922</v>
      </c>
      <c r="P79" s="154">
        <v>66.599999999999994</v>
      </c>
      <c r="Q79" s="154">
        <v>22</v>
      </c>
      <c r="R79" s="154">
        <v>5.25</v>
      </c>
      <c r="S79" s="154">
        <v>89.954499999999996</v>
      </c>
      <c r="T79" s="154">
        <v>161.39400000000001</v>
      </c>
      <c r="U79" s="154">
        <v>82</v>
      </c>
      <c r="V79" s="154">
        <v>24</v>
      </c>
      <c r="W79" s="154">
        <v>6.7554999999999996</v>
      </c>
      <c r="X79" s="193">
        <v>88.410499999999999</v>
      </c>
      <c r="Y79" s="193">
        <v>175.8725</v>
      </c>
      <c r="Z79" s="193">
        <v>1363.5735</v>
      </c>
      <c r="AA79" s="193">
        <v>1315.9675</v>
      </c>
      <c r="AB79" s="194">
        <f>+L79/N79</f>
        <v>0.754</v>
      </c>
      <c r="AC79" s="194">
        <f>+M79/N79</f>
        <v>0.46666666666666667</v>
      </c>
      <c r="AD79" s="194">
        <f>+O79/N79</f>
        <v>1.0280423280423281</v>
      </c>
      <c r="AE79" s="194">
        <f>+R79/P79</f>
        <v>7.8828828828828842E-2</v>
      </c>
      <c r="AF79" s="194">
        <f>+W79/U79</f>
        <v>8.2384146341463405E-2</v>
      </c>
      <c r="AG79" s="194">
        <f>+P79/U79</f>
        <v>0.81219512195121946</v>
      </c>
      <c r="AH79" s="194">
        <f>+Q79/P79</f>
        <v>0.33033033033033038</v>
      </c>
      <c r="AI79" s="194">
        <f>+V79/U79</f>
        <v>0.29268292682926828</v>
      </c>
      <c r="AJ79" s="194">
        <f>+T79/N79</f>
        <v>1.07596</v>
      </c>
      <c r="AK79" s="194">
        <f>+Y79/N79</f>
        <v>1.1724833333333333</v>
      </c>
      <c r="AL79" s="194">
        <f>+S79/N79</f>
        <v>0.59969666666666666</v>
      </c>
      <c r="AM79" s="194">
        <f>+X79/N79</f>
        <v>0.58940333333333328</v>
      </c>
      <c r="AN79" s="194">
        <f>+S79^2/Z79</f>
        <v>5.9342690879882891</v>
      </c>
      <c r="AO79" s="194">
        <f>+X79^2/AA79</f>
        <v>5.939672910045271</v>
      </c>
      <c r="AP79" s="194">
        <f>+Z79/AA79</f>
        <v>1.036175665432467</v>
      </c>
    </row>
    <row r="80" spans="1:169" s="12" customFormat="1" ht="17" customHeight="1">
      <c r="A80" s="138"/>
      <c r="B80" s="12" t="s">
        <v>188</v>
      </c>
      <c r="C80" s="12" t="s">
        <v>18</v>
      </c>
      <c r="D80" s="12" t="s">
        <v>177</v>
      </c>
      <c r="E80" s="21">
        <v>83.64</v>
      </c>
      <c r="F80" s="21">
        <v>80.97</v>
      </c>
      <c r="G80" s="21" t="s">
        <v>189</v>
      </c>
      <c r="H80" s="21" t="s">
        <v>189</v>
      </c>
      <c r="I80" s="12" t="s">
        <v>190</v>
      </c>
      <c r="J80" s="12" t="s">
        <v>191</v>
      </c>
      <c r="K80" s="12">
        <v>993</v>
      </c>
      <c r="L80" s="12">
        <v>44</v>
      </c>
      <c r="M80" s="12">
        <v>580</v>
      </c>
      <c r="N80" s="12">
        <v>210</v>
      </c>
      <c r="O80" s="12">
        <v>136</v>
      </c>
      <c r="P80" s="12">
        <v>38</v>
      </c>
      <c r="Q80" s="12">
        <v>26.5</v>
      </c>
      <c r="R80" s="12">
        <v>12.5</v>
      </c>
      <c r="S80" s="12">
        <v>120</v>
      </c>
      <c r="T80" s="12">
        <v>166</v>
      </c>
      <c r="U80" s="12">
        <v>36.5</v>
      </c>
      <c r="V80" s="23">
        <v>24.5</v>
      </c>
      <c r="W80" s="23">
        <v>10.5</v>
      </c>
      <c r="X80" s="23">
        <v>128.06549999999999</v>
      </c>
      <c r="Y80" s="23">
        <v>173</v>
      </c>
      <c r="Z80" s="23">
        <v>2454</v>
      </c>
      <c r="AA80" s="12">
        <v>2392.9265</v>
      </c>
      <c r="AB80" s="24">
        <f t="shared" si="68"/>
        <v>0.20952380952380953</v>
      </c>
      <c r="AC80" s="24">
        <f t="shared" si="69"/>
        <v>2.7619047619047619</v>
      </c>
      <c r="AD80" s="24">
        <f t="shared" si="65"/>
        <v>0.64761904761904765</v>
      </c>
      <c r="AE80" s="24">
        <f t="shared" si="57"/>
        <v>0.32894736842105265</v>
      </c>
      <c r="AF80" s="24">
        <f t="shared" ref="AF80:AF98" si="72">+W80/U80</f>
        <v>0.28767123287671231</v>
      </c>
      <c r="AG80" s="24">
        <f t="shared" si="58"/>
        <v>1.0410958904109588</v>
      </c>
      <c r="AH80" s="24">
        <f t="shared" si="59"/>
        <v>0.69736842105263153</v>
      </c>
      <c r="AI80" s="24">
        <f t="shared" si="71"/>
        <v>0.67123287671232879</v>
      </c>
      <c r="AJ80" s="24">
        <f>+T80/N80</f>
        <v>0.79047619047619044</v>
      </c>
      <c r="AK80" s="24">
        <f t="shared" si="67"/>
        <v>0.82380952380952377</v>
      </c>
      <c r="AL80" s="24">
        <f>+S80/N80</f>
        <v>0.5714285714285714</v>
      </c>
      <c r="AM80" s="24">
        <f t="shared" si="56"/>
        <v>0.60983571428571426</v>
      </c>
      <c r="AN80" s="24">
        <f>+S80^2/Z80</f>
        <v>5.8679706601466997</v>
      </c>
      <c r="AO80" s="24">
        <f t="shared" si="62"/>
        <v>6.8538554319365828</v>
      </c>
      <c r="AP80" s="24">
        <f>+Z80/AA80</f>
        <v>1.0255225139593716</v>
      </c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</row>
    <row r="81" spans="1:169" s="12" customFormat="1">
      <c r="A81" s="138"/>
      <c r="B81" s="9" t="s">
        <v>110</v>
      </c>
      <c r="C81" s="9" t="s">
        <v>18</v>
      </c>
      <c r="D81" s="9" t="s">
        <v>111</v>
      </c>
      <c r="E81" s="7">
        <v>201.3</v>
      </c>
      <c r="F81" s="7">
        <v>201.1</v>
      </c>
      <c r="G81" s="7" t="s">
        <v>112</v>
      </c>
      <c r="H81" s="7" t="s">
        <v>112</v>
      </c>
      <c r="I81" s="9" t="s">
        <v>114</v>
      </c>
      <c r="J81" s="9" t="s">
        <v>44</v>
      </c>
      <c r="K81" s="22">
        <v>180.79300000000001</v>
      </c>
      <c r="L81" s="22">
        <v>18.100000000000001</v>
      </c>
      <c r="M81" s="22">
        <v>58.9465</v>
      </c>
      <c r="N81" s="22">
        <v>37.862499999999997</v>
      </c>
      <c r="O81" s="22">
        <v>62.011499999999998</v>
      </c>
      <c r="P81" s="9">
        <v>14.719999999999999</v>
      </c>
      <c r="Q81" s="22">
        <v>7.125</v>
      </c>
      <c r="R81" s="9">
        <v>5</v>
      </c>
      <c r="S81" s="22" t="s">
        <v>25</v>
      </c>
      <c r="T81" s="22" t="s">
        <v>25</v>
      </c>
      <c r="U81" s="22">
        <v>14.33</v>
      </c>
      <c r="V81" s="22">
        <v>5.7750000000000004</v>
      </c>
      <c r="W81" s="9">
        <v>5</v>
      </c>
      <c r="X81" s="22">
        <v>22.474499999999999</v>
      </c>
      <c r="Y81" s="22">
        <v>42.358000000000004</v>
      </c>
      <c r="Z81" s="22" t="s">
        <v>25</v>
      </c>
      <c r="AA81" s="22">
        <v>118.5</v>
      </c>
      <c r="AB81" s="134">
        <f t="shared" si="68"/>
        <v>0.47804555959062406</v>
      </c>
      <c r="AC81" s="134">
        <f t="shared" si="69"/>
        <v>1.5568570485308684</v>
      </c>
      <c r="AD81" s="134">
        <f t="shared" si="65"/>
        <v>1.637807857378673</v>
      </c>
      <c r="AE81" s="134">
        <f t="shared" si="57"/>
        <v>0.33967391304347827</v>
      </c>
      <c r="AF81" s="134">
        <f t="shared" si="72"/>
        <v>0.34891835310537334</v>
      </c>
      <c r="AG81" s="134">
        <f t="shared" si="58"/>
        <v>1.027215631542219</v>
      </c>
      <c r="AH81" s="134">
        <f t="shared" si="59"/>
        <v>0.48403532608695654</v>
      </c>
      <c r="AI81" s="134">
        <f t="shared" si="71"/>
        <v>0.40300069783670622</v>
      </c>
      <c r="AJ81" s="134" t="s">
        <v>25</v>
      </c>
      <c r="AK81" s="134">
        <f t="shared" si="67"/>
        <v>1.1187322548695942</v>
      </c>
      <c r="AL81" s="134" t="s">
        <v>25</v>
      </c>
      <c r="AM81" s="134">
        <f t="shared" si="56"/>
        <v>0.59358204027731931</v>
      </c>
      <c r="AN81" s="134" t="s">
        <v>25</v>
      </c>
      <c r="AO81" s="134">
        <f t="shared" si="62"/>
        <v>4.2624738417721515</v>
      </c>
      <c r="AP81" s="134" t="s">
        <v>25</v>
      </c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</row>
    <row r="82" spans="1:169" s="12" customFormat="1">
      <c r="A82" s="138"/>
      <c r="B82" s="9" t="s">
        <v>110</v>
      </c>
      <c r="C82" s="9" t="s">
        <v>18</v>
      </c>
      <c r="D82" s="9" t="s">
        <v>111</v>
      </c>
      <c r="E82" s="7">
        <v>201.3</v>
      </c>
      <c r="F82" s="7">
        <v>201.1</v>
      </c>
      <c r="G82" s="7" t="s">
        <v>112</v>
      </c>
      <c r="H82" s="7" t="s">
        <v>112</v>
      </c>
      <c r="I82" s="9" t="s">
        <v>115</v>
      </c>
      <c r="J82" s="9" t="s">
        <v>948</v>
      </c>
      <c r="K82" s="26">
        <v>210.1</v>
      </c>
      <c r="L82" s="26">
        <v>20</v>
      </c>
      <c r="M82" s="26">
        <v>61.5</v>
      </c>
      <c r="N82" s="26">
        <v>45.384500000000003</v>
      </c>
      <c r="O82" s="26">
        <v>68.632499999999993</v>
      </c>
      <c r="P82" s="22">
        <v>15</v>
      </c>
      <c r="Q82" s="22">
        <v>6.8955000000000002</v>
      </c>
      <c r="R82" s="22">
        <v>5.1375000000000002</v>
      </c>
      <c r="S82" s="22">
        <v>24.805999999999997</v>
      </c>
      <c r="T82" s="22">
        <v>43.517499999999998</v>
      </c>
      <c r="U82" s="22">
        <v>15.7</v>
      </c>
      <c r="V82" s="22">
        <v>6.8559999999999999</v>
      </c>
      <c r="W82" s="22">
        <v>4.9714999999999998</v>
      </c>
      <c r="X82" s="22">
        <v>29.7315</v>
      </c>
      <c r="Y82" s="22">
        <v>49.429500000000004</v>
      </c>
      <c r="Z82" s="22">
        <v>116.08150000000001</v>
      </c>
      <c r="AA82" s="22">
        <v>147.81099999999998</v>
      </c>
      <c r="AB82" s="134">
        <f t="shared" si="68"/>
        <v>0.44067908647225373</v>
      </c>
      <c r="AC82" s="134">
        <f t="shared" si="69"/>
        <v>1.3550881909021801</v>
      </c>
      <c r="AD82" s="134">
        <f t="shared" si="65"/>
        <v>1.5122453701153475</v>
      </c>
      <c r="AE82" s="134">
        <f t="shared" si="57"/>
        <v>0.34250000000000003</v>
      </c>
      <c r="AF82" s="134">
        <f t="shared" si="72"/>
        <v>0.31665605095541399</v>
      </c>
      <c r="AG82" s="134">
        <f t="shared" si="58"/>
        <v>0.95541401273885351</v>
      </c>
      <c r="AH82" s="134">
        <f t="shared" si="59"/>
        <v>0.4597</v>
      </c>
      <c r="AI82" s="134">
        <f t="shared" si="71"/>
        <v>0.43668789808917197</v>
      </c>
      <c r="AJ82" s="134">
        <f t="shared" ref="AJ82:AJ98" si="73">+T82/N82</f>
        <v>0.95886260727781503</v>
      </c>
      <c r="AK82" s="134">
        <f t="shared" si="67"/>
        <v>1.0891273452390133</v>
      </c>
      <c r="AL82" s="134">
        <f t="shared" ref="AL82:AL98" si="74">+S82/N82</f>
        <v>0.54657427095153621</v>
      </c>
      <c r="AM82" s="134">
        <f t="shared" si="56"/>
        <v>0.65510251297249056</v>
      </c>
      <c r="AN82" s="134">
        <f>+S82^2/Z82</f>
        <v>5.3009104465397145</v>
      </c>
      <c r="AO82" s="134">
        <f t="shared" si="62"/>
        <v>5.980353913105251</v>
      </c>
      <c r="AP82" s="134">
        <f>+Z82/AA82</f>
        <v>0.78533735648903003</v>
      </c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</row>
    <row r="83" spans="1:169" s="12" customFormat="1" ht="17" customHeight="1">
      <c r="A83" s="138"/>
      <c r="B83" s="12" t="s">
        <v>110</v>
      </c>
      <c r="C83" s="12" t="s">
        <v>18</v>
      </c>
      <c r="D83" s="12" t="s">
        <v>111</v>
      </c>
      <c r="E83" s="21">
        <v>201.3</v>
      </c>
      <c r="F83" s="21">
        <v>201.1</v>
      </c>
      <c r="G83" s="21" t="s">
        <v>112</v>
      </c>
      <c r="H83" s="21" t="s">
        <v>112</v>
      </c>
      <c r="I83" s="135" t="s">
        <v>116</v>
      </c>
      <c r="K83" s="25">
        <f t="shared" ref="K83:AA83" si="75">+AVERAGE(K81:K82)</f>
        <v>195.44650000000001</v>
      </c>
      <c r="L83" s="25">
        <f t="shared" si="75"/>
        <v>19.05</v>
      </c>
      <c r="M83" s="25">
        <f t="shared" si="75"/>
        <v>60.22325</v>
      </c>
      <c r="N83" s="25">
        <f t="shared" si="75"/>
        <v>41.6235</v>
      </c>
      <c r="O83" s="25">
        <f t="shared" si="75"/>
        <v>65.322000000000003</v>
      </c>
      <c r="P83" s="23">
        <f t="shared" si="75"/>
        <v>14.86</v>
      </c>
      <c r="Q83" s="23">
        <f t="shared" si="75"/>
        <v>7.0102500000000001</v>
      </c>
      <c r="R83" s="23">
        <f t="shared" si="75"/>
        <v>5.0687499999999996</v>
      </c>
      <c r="S83" s="23">
        <f t="shared" si="75"/>
        <v>24.805999999999997</v>
      </c>
      <c r="T83" s="23">
        <f t="shared" si="75"/>
        <v>43.517499999999998</v>
      </c>
      <c r="U83" s="23">
        <f t="shared" si="75"/>
        <v>15.015000000000001</v>
      </c>
      <c r="V83" s="23">
        <f t="shared" si="75"/>
        <v>6.3155000000000001</v>
      </c>
      <c r="W83" s="23">
        <f t="shared" si="75"/>
        <v>4.9857499999999995</v>
      </c>
      <c r="X83" s="23">
        <f t="shared" si="75"/>
        <v>26.103000000000002</v>
      </c>
      <c r="Y83" s="23">
        <f t="shared" si="75"/>
        <v>45.893750000000004</v>
      </c>
      <c r="Z83" s="23">
        <f t="shared" si="75"/>
        <v>116.08150000000001</v>
      </c>
      <c r="AA83" s="23">
        <f t="shared" si="75"/>
        <v>133.15549999999999</v>
      </c>
      <c r="AB83" s="24">
        <f t="shared" si="68"/>
        <v>0.45767415041983495</v>
      </c>
      <c r="AC83" s="24">
        <f t="shared" si="69"/>
        <v>1.4468569437937704</v>
      </c>
      <c r="AD83" s="24">
        <f t="shared" si="65"/>
        <v>1.5693538505892104</v>
      </c>
      <c r="AE83" s="24">
        <f t="shared" si="57"/>
        <v>0.34110026917900405</v>
      </c>
      <c r="AF83" s="24">
        <f t="shared" si="72"/>
        <v>0.33205128205128198</v>
      </c>
      <c r="AG83" s="24">
        <f t="shared" si="58"/>
        <v>0.98967698967698958</v>
      </c>
      <c r="AH83" s="24">
        <f t="shared" si="59"/>
        <v>0.47175302826379545</v>
      </c>
      <c r="AI83" s="24">
        <f t="shared" si="71"/>
        <v>0.42061272061272059</v>
      </c>
      <c r="AJ83" s="24">
        <f t="shared" si="73"/>
        <v>1.0455031412543394</v>
      </c>
      <c r="AK83" s="24">
        <f t="shared" si="67"/>
        <v>1.1025922856078898</v>
      </c>
      <c r="AL83" s="24">
        <f t="shared" si="74"/>
        <v>0.59596141602700392</v>
      </c>
      <c r="AM83" s="24">
        <f t="shared" si="56"/>
        <v>0.62712169807921014</v>
      </c>
      <c r="AN83" s="24">
        <f>+S83^2/Z83</f>
        <v>5.3009104465397145</v>
      </c>
      <c r="AO83" s="24">
        <f t="shared" si="62"/>
        <v>5.1170744655684528</v>
      </c>
      <c r="AP83" s="24">
        <f>+Z83/AA83</f>
        <v>0.87177397854388305</v>
      </c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</row>
    <row r="84" spans="1:169" s="12" customFormat="1" ht="17" customHeight="1">
      <c r="A84" s="138"/>
      <c r="B84" s="12" t="s">
        <v>176</v>
      </c>
      <c r="C84" s="12" t="s">
        <v>18</v>
      </c>
      <c r="D84" s="12" t="s">
        <v>524</v>
      </c>
      <c r="E84" s="21">
        <v>100.5</v>
      </c>
      <c r="F84" s="21">
        <v>93.9</v>
      </c>
      <c r="G84" s="21" t="s">
        <v>178</v>
      </c>
      <c r="H84" s="21" t="s">
        <v>178</v>
      </c>
      <c r="I84" s="12" t="s">
        <v>179</v>
      </c>
      <c r="J84" s="12" t="s">
        <v>1194</v>
      </c>
      <c r="K84" s="12">
        <v>1086</v>
      </c>
      <c r="L84" s="12">
        <v>48</v>
      </c>
      <c r="M84" s="12">
        <v>609</v>
      </c>
      <c r="N84" s="12">
        <v>308</v>
      </c>
      <c r="O84" s="12">
        <v>122</v>
      </c>
      <c r="P84" s="12">
        <v>44</v>
      </c>
      <c r="Q84" s="12">
        <v>29</v>
      </c>
      <c r="R84" s="12">
        <v>13</v>
      </c>
      <c r="S84" s="130">
        <v>113.5</v>
      </c>
      <c r="T84" s="130">
        <v>165.5</v>
      </c>
      <c r="U84" s="12">
        <v>44</v>
      </c>
      <c r="V84" s="12">
        <v>25.7</v>
      </c>
      <c r="W84" s="12">
        <v>11.5</v>
      </c>
      <c r="X84" s="23">
        <v>107.51050000000001</v>
      </c>
      <c r="Y84" s="23">
        <v>160.06900000000002</v>
      </c>
      <c r="Z84" s="130">
        <v>2535.4</v>
      </c>
      <c r="AA84" s="23">
        <v>2253.5</v>
      </c>
      <c r="AB84" s="24">
        <f t="shared" si="68"/>
        <v>0.15584415584415584</v>
      </c>
      <c r="AC84" s="24">
        <f t="shared" si="69"/>
        <v>1.9772727272727273</v>
      </c>
      <c r="AD84" s="24">
        <f t="shared" si="65"/>
        <v>0.39610389610389612</v>
      </c>
      <c r="AE84" s="24">
        <f t="shared" si="57"/>
        <v>0.29545454545454547</v>
      </c>
      <c r="AF84" s="24">
        <f t="shared" si="72"/>
        <v>0.26136363636363635</v>
      </c>
      <c r="AG84" s="24">
        <f t="shared" si="58"/>
        <v>1</v>
      </c>
      <c r="AH84" s="24">
        <f t="shared" si="59"/>
        <v>0.65909090909090906</v>
      </c>
      <c r="AI84" s="24">
        <f t="shared" si="71"/>
        <v>0.58409090909090911</v>
      </c>
      <c r="AJ84" s="24">
        <f t="shared" si="73"/>
        <v>0.53733766233766234</v>
      </c>
      <c r="AK84" s="24">
        <f t="shared" si="67"/>
        <v>0.51970454545454547</v>
      </c>
      <c r="AL84" s="24">
        <f t="shared" si="74"/>
        <v>0.3685064935064935</v>
      </c>
      <c r="AM84" s="24">
        <f t="shared" si="56"/>
        <v>0.34906006493506497</v>
      </c>
      <c r="AN84" s="24">
        <f>+S84^2/Z84</f>
        <v>5.0809536956693222</v>
      </c>
      <c r="AO84" s="24">
        <f t="shared" si="62"/>
        <v>5.1291358376969169</v>
      </c>
      <c r="AP84" s="24">
        <f>+Z84/AA84</f>
        <v>1.1250942977590415</v>
      </c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</row>
    <row r="85" spans="1:169" s="12" customFormat="1">
      <c r="A85" s="138"/>
      <c r="B85" s="12" t="s">
        <v>17</v>
      </c>
      <c r="C85" s="12" t="s">
        <v>18</v>
      </c>
      <c r="D85" s="12" t="s">
        <v>528</v>
      </c>
      <c r="E85" s="21">
        <v>242</v>
      </c>
      <c r="F85" s="21">
        <v>237</v>
      </c>
      <c r="G85" s="21" t="s">
        <v>20</v>
      </c>
      <c r="H85" s="21" t="s">
        <v>21</v>
      </c>
      <c r="I85" s="12" t="s">
        <v>23</v>
      </c>
      <c r="J85" s="12" t="s">
        <v>1209</v>
      </c>
      <c r="K85" s="132">
        <v>285.19611092487037</v>
      </c>
      <c r="L85" s="25">
        <v>26.747</v>
      </c>
      <c r="M85" s="25">
        <v>85.033500000000004</v>
      </c>
      <c r="N85" s="25">
        <v>56.371000000000002</v>
      </c>
      <c r="O85" s="131">
        <v>105</v>
      </c>
      <c r="P85" s="25">
        <v>16.471</v>
      </c>
      <c r="Q85" s="25">
        <v>5.2535000000000007</v>
      </c>
      <c r="R85" s="25">
        <v>8.9899999999999984</v>
      </c>
      <c r="S85" s="25">
        <v>15.984999999999999</v>
      </c>
      <c r="T85" s="25">
        <v>40.570999999999998</v>
      </c>
      <c r="U85" s="25">
        <v>16.997</v>
      </c>
      <c r="V85" s="25">
        <v>2.2335000000000003</v>
      </c>
      <c r="W85" s="25">
        <v>6.8425000000000002</v>
      </c>
      <c r="X85" s="25">
        <v>17.558500000000002</v>
      </c>
      <c r="Y85" s="25">
        <v>43.361000000000004</v>
      </c>
      <c r="Z85" s="132">
        <v>112.49250000000001</v>
      </c>
      <c r="AA85" s="132">
        <v>99.793000000000006</v>
      </c>
      <c r="AB85" s="24">
        <f t="shared" si="68"/>
        <v>0.47448155966720473</v>
      </c>
      <c r="AC85" s="24">
        <f t="shared" si="69"/>
        <v>1.5084617977328769</v>
      </c>
      <c r="AD85" s="24">
        <f t="shared" si="65"/>
        <v>1.8626598783062212</v>
      </c>
      <c r="AE85" s="24">
        <f t="shared" si="57"/>
        <v>0.5458077833768441</v>
      </c>
      <c r="AF85" s="24">
        <f t="shared" si="72"/>
        <v>0.40257104194857918</v>
      </c>
      <c r="AG85" s="24">
        <f t="shared" si="58"/>
        <v>0.96905336235806316</v>
      </c>
      <c r="AH85" s="24">
        <f t="shared" si="59"/>
        <v>0.31895452613684661</v>
      </c>
      <c r="AI85" s="24">
        <f t="shared" si="71"/>
        <v>0.13140554215449787</v>
      </c>
      <c r="AJ85" s="24">
        <f t="shared" si="73"/>
        <v>0.71971403735963524</v>
      </c>
      <c r="AK85" s="24">
        <f t="shared" si="67"/>
        <v>0.76920757126891492</v>
      </c>
      <c r="AL85" s="24">
        <f t="shared" si="74"/>
        <v>0.28356779194976139</v>
      </c>
      <c r="AM85" s="24">
        <f t="shared" si="56"/>
        <v>0.31148108069752178</v>
      </c>
      <c r="AN85" s="24">
        <f>+S85^2/Z85</f>
        <v>2.2714423183767805</v>
      </c>
      <c r="AO85" s="24">
        <f t="shared" si="62"/>
        <v>3.0894042893790155</v>
      </c>
      <c r="AP85" s="24">
        <f>+Z85/AA85</f>
        <v>1.1272584249396249</v>
      </c>
      <c r="AQ85" s="150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</row>
    <row r="86" spans="1:169" s="12" customFormat="1">
      <c r="A86" s="138"/>
      <c r="B86" s="9" t="s">
        <v>48</v>
      </c>
      <c r="C86" s="9" t="s">
        <v>18</v>
      </c>
      <c r="D86" s="9" t="s">
        <v>549</v>
      </c>
      <c r="E86" s="7">
        <v>244.94</v>
      </c>
      <c r="F86" s="7">
        <v>243.99</v>
      </c>
      <c r="G86" s="7" t="s">
        <v>27</v>
      </c>
      <c r="H86" s="7" t="s">
        <v>27</v>
      </c>
      <c r="I86" s="9" t="s">
        <v>49</v>
      </c>
      <c r="J86" s="9" t="s">
        <v>1210</v>
      </c>
      <c r="K86" s="9" t="s">
        <v>25</v>
      </c>
      <c r="L86" s="22" t="s">
        <v>25</v>
      </c>
      <c r="M86" s="9" t="s">
        <v>25</v>
      </c>
      <c r="N86" s="22">
        <v>32.301000000000002</v>
      </c>
      <c r="O86" s="22">
        <v>67.275999999999996</v>
      </c>
      <c r="P86" s="22">
        <v>6.65</v>
      </c>
      <c r="Q86" s="22">
        <v>2.4500000000000002</v>
      </c>
      <c r="R86" s="22">
        <v>3.8</v>
      </c>
      <c r="S86" s="22">
        <v>6.0220000000000002</v>
      </c>
      <c r="T86" s="22">
        <v>16.406500000000001</v>
      </c>
      <c r="U86" s="22">
        <v>6.48</v>
      </c>
      <c r="V86" s="22">
        <v>1.4</v>
      </c>
      <c r="W86" s="22">
        <v>3.25</v>
      </c>
      <c r="X86" s="22">
        <v>7.6259999999999994</v>
      </c>
      <c r="Y86" s="22">
        <v>17.452500000000001</v>
      </c>
      <c r="Z86" s="133">
        <v>12.355</v>
      </c>
      <c r="AA86" s="133">
        <v>12.686</v>
      </c>
      <c r="AB86" s="134" t="s">
        <v>25</v>
      </c>
      <c r="AC86" s="134" t="s">
        <v>25</v>
      </c>
      <c r="AD86" s="134">
        <f t="shared" si="65"/>
        <v>2.0827838147425775</v>
      </c>
      <c r="AE86" s="134">
        <f t="shared" si="57"/>
        <v>0.5714285714285714</v>
      </c>
      <c r="AF86" s="134">
        <f t="shared" si="72"/>
        <v>0.50154320987654322</v>
      </c>
      <c r="AG86" s="134">
        <f t="shared" si="58"/>
        <v>1.0262345679012346</v>
      </c>
      <c r="AH86" s="134">
        <f t="shared" si="59"/>
        <v>0.36842105263157893</v>
      </c>
      <c r="AI86" s="134">
        <f t="shared" si="71"/>
        <v>0.21604938271604934</v>
      </c>
      <c r="AJ86" s="134">
        <f t="shared" si="73"/>
        <v>0.50792545122442034</v>
      </c>
      <c r="AK86" s="134">
        <f t="shared" si="67"/>
        <v>0.54030834958670004</v>
      </c>
      <c r="AL86" s="134">
        <f t="shared" si="74"/>
        <v>0.18643385653694933</v>
      </c>
      <c r="AM86" s="134">
        <f t="shared" si="56"/>
        <v>0.2360917618649577</v>
      </c>
      <c r="AN86" s="134">
        <f>+S86^2/Z86</f>
        <v>2.9352071226224203</v>
      </c>
      <c r="AO86" s="134">
        <f t="shared" si="62"/>
        <v>4.5842563455778018</v>
      </c>
      <c r="AP86" s="134">
        <f>+Z86/AA86</f>
        <v>0.97390824530979037</v>
      </c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</row>
    <row r="87" spans="1:169" s="12" customFormat="1">
      <c r="A87" s="138"/>
      <c r="B87" s="9" t="s">
        <v>48</v>
      </c>
      <c r="C87" s="9" t="s">
        <v>18</v>
      </c>
      <c r="D87" s="9" t="s">
        <v>549</v>
      </c>
      <c r="E87" s="7">
        <v>244.94</v>
      </c>
      <c r="F87" s="7">
        <v>243.99</v>
      </c>
      <c r="G87" s="7" t="s">
        <v>27</v>
      </c>
      <c r="H87" s="7" t="s">
        <v>27</v>
      </c>
      <c r="I87" s="9" t="s">
        <v>51</v>
      </c>
      <c r="J87" s="9" t="s">
        <v>1210</v>
      </c>
      <c r="K87" s="22">
        <v>96.192000000000007</v>
      </c>
      <c r="L87" s="22">
        <v>8.25</v>
      </c>
      <c r="M87" s="22">
        <v>13.600999999999999</v>
      </c>
      <c r="N87" s="22">
        <v>27.585999999999999</v>
      </c>
      <c r="O87" s="22">
        <v>45.241999999999997</v>
      </c>
      <c r="P87" s="22">
        <v>4.4000000000000004</v>
      </c>
      <c r="Q87" s="22">
        <v>1.48</v>
      </c>
      <c r="R87" s="22">
        <v>2.85</v>
      </c>
      <c r="S87" s="22">
        <v>3.5920000000000001</v>
      </c>
      <c r="T87" s="22">
        <v>10.8805</v>
      </c>
      <c r="U87" s="22">
        <v>5.0999999999999996</v>
      </c>
      <c r="V87" s="22">
        <v>1.28</v>
      </c>
      <c r="W87" s="22">
        <v>2.5499999999999998</v>
      </c>
      <c r="X87" s="22">
        <v>6.2524999999999995</v>
      </c>
      <c r="Y87" s="22">
        <v>14.0915</v>
      </c>
      <c r="Z87" s="9" t="s">
        <v>25</v>
      </c>
      <c r="AA87" s="9" t="s">
        <v>25</v>
      </c>
      <c r="AB87" s="134">
        <f t="shared" ref="AB87:AB98" si="76">+L87/N87</f>
        <v>0.2990647429855724</v>
      </c>
      <c r="AC87" s="134">
        <f t="shared" ref="AC87:AC98" si="77">+M87/N87</f>
        <v>0.49303994779960847</v>
      </c>
      <c r="AD87" s="134">
        <f t="shared" si="65"/>
        <v>1.6400348002610019</v>
      </c>
      <c r="AE87" s="134">
        <f t="shared" si="57"/>
        <v>0.64772727272727271</v>
      </c>
      <c r="AF87" s="134">
        <f t="shared" si="72"/>
        <v>0.5</v>
      </c>
      <c r="AG87" s="134">
        <f t="shared" si="58"/>
        <v>0.86274509803921584</v>
      </c>
      <c r="AH87" s="134">
        <f t="shared" si="59"/>
        <v>0.33636363636363631</v>
      </c>
      <c r="AI87" s="134">
        <f t="shared" si="71"/>
        <v>0.25098039215686274</v>
      </c>
      <c r="AJ87" s="134">
        <f t="shared" si="73"/>
        <v>0.39442108315812369</v>
      </c>
      <c r="AK87" s="134">
        <f t="shared" si="67"/>
        <v>0.51082070615529618</v>
      </c>
      <c r="AL87" s="134">
        <f t="shared" si="74"/>
        <v>0.13021097658232439</v>
      </c>
      <c r="AM87" s="134">
        <f t="shared" si="56"/>
        <v>0.22665482491118683</v>
      </c>
      <c r="AN87" s="134" t="s">
        <v>25</v>
      </c>
      <c r="AO87" s="134" t="s">
        <v>25</v>
      </c>
      <c r="AP87" s="134" t="s">
        <v>25</v>
      </c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</row>
    <row r="88" spans="1:169" s="12" customFormat="1">
      <c r="A88" s="138"/>
      <c r="B88" s="9" t="s">
        <v>48</v>
      </c>
      <c r="C88" s="9" t="s">
        <v>18</v>
      </c>
      <c r="D88" s="9" t="s">
        <v>549</v>
      </c>
      <c r="E88" s="7">
        <v>244.94</v>
      </c>
      <c r="F88" s="7">
        <v>243.99</v>
      </c>
      <c r="G88" s="7" t="s">
        <v>27</v>
      </c>
      <c r="H88" s="7" t="s">
        <v>27</v>
      </c>
      <c r="I88" s="9" t="s">
        <v>52</v>
      </c>
      <c r="J88" s="9" t="s">
        <v>54</v>
      </c>
      <c r="K88" s="22">
        <v>96.9</v>
      </c>
      <c r="L88" s="22">
        <v>9.4</v>
      </c>
      <c r="M88" s="22">
        <v>14.4</v>
      </c>
      <c r="N88" s="22">
        <v>30.536999999999999</v>
      </c>
      <c r="O88" s="133">
        <v>56.841856023182146</v>
      </c>
      <c r="P88" s="22">
        <v>6.2799999999999994</v>
      </c>
      <c r="Q88" s="22">
        <v>1.85</v>
      </c>
      <c r="R88" s="22">
        <v>3.125</v>
      </c>
      <c r="S88" s="22">
        <v>5.4154999999999998</v>
      </c>
      <c r="T88" s="22">
        <v>15.476500000000001</v>
      </c>
      <c r="U88" s="22">
        <v>6</v>
      </c>
      <c r="V88" s="22">
        <v>1</v>
      </c>
      <c r="W88" s="22">
        <v>3.25</v>
      </c>
      <c r="X88" s="22">
        <v>6.4004999999999992</v>
      </c>
      <c r="Y88" s="22">
        <v>15.8095</v>
      </c>
      <c r="Z88" s="22">
        <v>10.116499999999998</v>
      </c>
      <c r="AA88" s="22">
        <v>11.911999999999999</v>
      </c>
      <c r="AB88" s="134">
        <f t="shared" si="76"/>
        <v>0.30782329632904348</v>
      </c>
      <c r="AC88" s="134">
        <f t="shared" si="77"/>
        <v>0.47155909224874742</v>
      </c>
      <c r="AD88" s="134">
        <f t="shared" si="65"/>
        <v>1.8614093075017895</v>
      </c>
      <c r="AE88" s="134">
        <f t="shared" si="57"/>
        <v>0.49761146496815289</v>
      </c>
      <c r="AF88" s="134">
        <f t="shared" si="72"/>
        <v>0.54166666666666663</v>
      </c>
      <c r="AG88" s="134">
        <f t="shared" si="58"/>
        <v>1.0466666666666666</v>
      </c>
      <c r="AH88" s="134">
        <f t="shared" si="59"/>
        <v>0.29458598726114654</v>
      </c>
      <c r="AI88" s="134">
        <f t="shared" si="71"/>
        <v>0.16666666666666666</v>
      </c>
      <c r="AJ88" s="134">
        <f t="shared" si="73"/>
        <v>0.50681140911025979</v>
      </c>
      <c r="AK88" s="134">
        <f t="shared" si="67"/>
        <v>0.51771621311851201</v>
      </c>
      <c r="AL88" s="134">
        <f t="shared" si="74"/>
        <v>0.17734224056063136</v>
      </c>
      <c r="AM88" s="134">
        <f t="shared" si="56"/>
        <v>0.20959819235681304</v>
      </c>
      <c r="AN88" s="134">
        <f t="shared" ref="AN88:AN98" si="78">+S88^2/Z88</f>
        <v>2.8989907823852126</v>
      </c>
      <c r="AO88" s="134">
        <f t="shared" ref="AO88:AO98" si="79">+X88^2/AA88</f>
        <v>3.4390866563129614</v>
      </c>
      <c r="AP88" s="134">
        <f t="shared" ref="AP88:AP98" si="80">+Z88/AA88</f>
        <v>0.8492696440564137</v>
      </c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</row>
    <row r="89" spans="1:169" s="12" customFormat="1">
      <c r="A89" s="138"/>
      <c r="B89" s="9" t="s">
        <v>48</v>
      </c>
      <c r="C89" s="9" t="s">
        <v>18</v>
      </c>
      <c r="D89" s="9" t="s">
        <v>549</v>
      </c>
      <c r="E89" s="7">
        <v>244.94</v>
      </c>
      <c r="F89" s="7">
        <v>243.99</v>
      </c>
      <c r="G89" s="7" t="s">
        <v>27</v>
      </c>
      <c r="H89" s="7" t="s">
        <v>27</v>
      </c>
      <c r="I89" s="9" t="s">
        <v>53</v>
      </c>
      <c r="J89" s="9" t="s">
        <v>54</v>
      </c>
      <c r="K89" s="9" t="s">
        <v>25</v>
      </c>
      <c r="L89" s="22">
        <v>10.092000000000001</v>
      </c>
      <c r="M89" s="22">
        <v>14.862500000000001</v>
      </c>
      <c r="N89" s="22">
        <v>33.270499999999998</v>
      </c>
      <c r="O89" s="133">
        <v>61.930018365238297</v>
      </c>
      <c r="P89" s="22">
        <v>6.0749999999999993</v>
      </c>
      <c r="Q89" s="22">
        <v>2.2000000000000002</v>
      </c>
      <c r="R89" s="22">
        <v>3.25</v>
      </c>
      <c r="S89" s="22">
        <v>5.0975000000000001</v>
      </c>
      <c r="T89" s="22">
        <v>14.741499999999998</v>
      </c>
      <c r="U89" s="9">
        <v>6.5</v>
      </c>
      <c r="V89" s="9">
        <v>12.5</v>
      </c>
      <c r="W89" s="9">
        <v>3.1</v>
      </c>
      <c r="X89" s="22">
        <v>6.5545</v>
      </c>
      <c r="Y89" s="22">
        <v>16.62</v>
      </c>
      <c r="Z89" s="22">
        <v>7.2275</v>
      </c>
      <c r="AA89" s="22">
        <v>11.233000000000001</v>
      </c>
      <c r="AB89" s="134">
        <f t="shared" si="76"/>
        <v>0.30333178040606545</v>
      </c>
      <c r="AC89" s="134">
        <f t="shared" si="77"/>
        <v>0.44671706166123148</v>
      </c>
      <c r="AD89" s="134">
        <f t="shared" si="65"/>
        <v>1.8614093075017899</v>
      </c>
      <c r="AE89" s="134">
        <f t="shared" si="57"/>
        <v>0.53497942386831276</v>
      </c>
      <c r="AF89" s="134">
        <f t="shared" si="72"/>
        <v>0.47692307692307695</v>
      </c>
      <c r="AG89" s="134">
        <f t="shared" si="58"/>
        <v>0.93461538461538451</v>
      </c>
      <c r="AH89" s="134">
        <f t="shared" si="59"/>
        <v>0.36213991769547332</v>
      </c>
      <c r="AI89" s="134">
        <f t="shared" si="71"/>
        <v>1.9230769230769231</v>
      </c>
      <c r="AJ89" s="134">
        <f t="shared" si="73"/>
        <v>0.44308020618866562</v>
      </c>
      <c r="AK89" s="134">
        <f t="shared" si="67"/>
        <v>0.49954163598382956</v>
      </c>
      <c r="AL89" s="134">
        <f t="shared" si="74"/>
        <v>0.15321380802813303</v>
      </c>
      <c r="AM89" s="134">
        <f t="shared" si="56"/>
        <v>0.1970063569829128</v>
      </c>
      <c r="AN89" s="134">
        <f t="shared" si="78"/>
        <v>3.5952274299550333</v>
      </c>
      <c r="AO89" s="134">
        <f t="shared" si="79"/>
        <v>3.8245767159262885</v>
      </c>
      <c r="AP89" s="134">
        <f t="shared" si="80"/>
        <v>0.64341671859699101</v>
      </c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</row>
    <row r="90" spans="1:169" s="12" customFormat="1" ht="17" customHeight="1">
      <c r="A90" s="138"/>
      <c r="B90" s="12" t="s">
        <v>48</v>
      </c>
      <c r="C90" s="12" t="s">
        <v>18</v>
      </c>
      <c r="D90" s="199" t="s">
        <v>549</v>
      </c>
      <c r="E90" s="21">
        <v>244.94</v>
      </c>
      <c r="F90" s="21">
        <v>243.99</v>
      </c>
      <c r="G90" s="21" t="s">
        <v>27</v>
      </c>
      <c r="H90" s="21" t="s">
        <v>27</v>
      </c>
      <c r="I90" s="131" t="s">
        <v>32</v>
      </c>
      <c r="K90" s="23">
        <f>+AVERAGE(K86:K89)</f>
        <v>96.546000000000006</v>
      </c>
      <c r="L90" s="23">
        <f t="shared" ref="L90:AA90" si="81">+AVERAGE(L86:L89)</f>
        <v>9.2473333333333319</v>
      </c>
      <c r="M90" s="23">
        <f t="shared" si="81"/>
        <v>14.287833333333333</v>
      </c>
      <c r="N90" s="23">
        <f t="shared" si="81"/>
        <v>30.923625000000001</v>
      </c>
      <c r="O90" s="23">
        <f t="shared" si="81"/>
        <v>57.822468597105114</v>
      </c>
      <c r="P90" s="23">
        <f t="shared" si="81"/>
        <v>5.8512499999999994</v>
      </c>
      <c r="Q90" s="23">
        <f t="shared" si="81"/>
        <v>1.9950000000000001</v>
      </c>
      <c r="R90" s="23">
        <f t="shared" si="81"/>
        <v>3.2562500000000001</v>
      </c>
      <c r="S90" s="23">
        <f t="shared" si="81"/>
        <v>5.0317500000000006</v>
      </c>
      <c r="T90" s="23">
        <f t="shared" si="81"/>
        <v>14.376249999999999</v>
      </c>
      <c r="U90" s="23">
        <f t="shared" si="81"/>
        <v>6.02</v>
      </c>
      <c r="V90" s="23">
        <f t="shared" si="81"/>
        <v>4.0449999999999999</v>
      </c>
      <c r="W90" s="23">
        <f t="shared" si="81"/>
        <v>3.0375000000000001</v>
      </c>
      <c r="X90" s="23">
        <f t="shared" si="81"/>
        <v>6.7083749999999993</v>
      </c>
      <c r="Y90" s="23">
        <f t="shared" si="81"/>
        <v>15.993375</v>
      </c>
      <c r="Z90" s="23">
        <f>+AVERAGE(Z86:Z89)</f>
        <v>9.8996666666666666</v>
      </c>
      <c r="AA90" s="23">
        <f t="shared" si="81"/>
        <v>11.943666666666667</v>
      </c>
      <c r="AB90" s="24">
        <f t="shared" si="76"/>
        <v>0.29903781763403647</v>
      </c>
      <c r="AC90" s="24">
        <f t="shared" si="77"/>
        <v>0.46203617245175277</v>
      </c>
      <c r="AD90" s="24">
        <f t="shared" si="65"/>
        <v>1.869847684322427</v>
      </c>
      <c r="AE90" s="24">
        <f t="shared" si="57"/>
        <v>0.55650502029480886</v>
      </c>
      <c r="AF90" s="24">
        <f t="shared" si="72"/>
        <v>0.50456810631229243</v>
      </c>
      <c r="AG90" s="24">
        <f t="shared" si="58"/>
        <v>0.97196843853820591</v>
      </c>
      <c r="AH90" s="24">
        <f t="shared" si="59"/>
        <v>0.34095278786584071</v>
      </c>
      <c r="AI90" s="24">
        <f t="shared" si="71"/>
        <v>0.67192691029900331</v>
      </c>
      <c r="AJ90" s="24">
        <f t="shared" si="73"/>
        <v>0.46489536721519542</v>
      </c>
      <c r="AK90" s="24">
        <f t="shared" si="67"/>
        <v>0.51718952742442059</v>
      </c>
      <c r="AL90" s="24">
        <f t="shared" si="74"/>
        <v>0.16271539963377515</v>
      </c>
      <c r="AM90" s="24">
        <f t="shared" si="56"/>
        <v>0.21693365509379961</v>
      </c>
      <c r="AN90" s="24">
        <f t="shared" si="78"/>
        <v>2.5575111683053304</v>
      </c>
      <c r="AO90" s="24">
        <f t="shared" si="79"/>
        <v>3.7678793620572955</v>
      </c>
      <c r="AP90" s="24">
        <f t="shared" si="80"/>
        <v>0.82886327481789512</v>
      </c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</row>
    <row r="91" spans="1:169" s="9" customFormat="1">
      <c r="A91" s="138"/>
      <c r="B91" s="12" t="s">
        <v>94</v>
      </c>
      <c r="C91" s="12" t="s">
        <v>18</v>
      </c>
      <c r="D91" s="12" t="s">
        <v>528</v>
      </c>
      <c r="E91" s="21">
        <v>237</v>
      </c>
      <c r="F91" s="21">
        <v>235.39</v>
      </c>
      <c r="G91" s="21" t="s">
        <v>57</v>
      </c>
      <c r="H91" s="21" t="s">
        <v>57</v>
      </c>
      <c r="I91" s="12" t="s">
        <v>95</v>
      </c>
      <c r="J91" s="12" t="s">
        <v>1211</v>
      </c>
      <c r="K91" s="12">
        <v>420</v>
      </c>
      <c r="L91" s="23">
        <v>26.7</v>
      </c>
      <c r="M91" s="23">
        <v>130.23099999999999</v>
      </c>
      <c r="N91" s="23">
        <v>85.611999999999995</v>
      </c>
      <c r="O91" s="25">
        <v>164.667</v>
      </c>
      <c r="P91" s="25">
        <v>19.95</v>
      </c>
      <c r="Q91" s="25">
        <v>6.2</v>
      </c>
      <c r="R91" s="25">
        <v>11.25</v>
      </c>
      <c r="S91" s="25">
        <v>26.812000000000001</v>
      </c>
      <c r="T91" s="25">
        <v>62.4</v>
      </c>
      <c r="U91" s="12">
        <v>18.450000000000003</v>
      </c>
      <c r="V91" s="12">
        <v>6.15</v>
      </c>
      <c r="W91" s="12">
        <v>10.850000000000001</v>
      </c>
      <c r="X91" s="25">
        <v>47.105499999999999</v>
      </c>
      <c r="Y91" s="25">
        <v>79.465000000000003</v>
      </c>
      <c r="Z91" s="25">
        <v>239.35149999999999</v>
      </c>
      <c r="AA91" s="25">
        <v>538.01649999999995</v>
      </c>
      <c r="AB91" s="24">
        <f t="shared" si="76"/>
        <v>0.31187216745316076</v>
      </c>
      <c r="AC91" s="24">
        <f t="shared" si="77"/>
        <v>1.5211769378124562</v>
      </c>
      <c r="AD91" s="24">
        <f t="shared" si="65"/>
        <v>1.9234102695883757</v>
      </c>
      <c r="AE91" s="24">
        <f t="shared" si="57"/>
        <v>0.56390977443609025</v>
      </c>
      <c r="AF91" s="24">
        <f t="shared" si="72"/>
        <v>0.58807588075880757</v>
      </c>
      <c r="AG91" s="24">
        <f t="shared" si="58"/>
        <v>1.0813008130081299</v>
      </c>
      <c r="AH91" s="24">
        <f t="shared" si="59"/>
        <v>0.31077694235588976</v>
      </c>
      <c r="AI91" s="24">
        <f t="shared" si="71"/>
        <v>0.33333333333333331</v>
      </c>
      <c r="AJ91" s="24">
        <f t="shared" si="73"/>
        <v>0.72886978460963414</v>
      </c>
      <c r="AK91" s="24">
        <f t="shared" si="67"/>
        <v>0.92819931785263754</v>
      </c>
      <c r="AL91" s="24">
        <f t="shared" si="74"/>
        <v>0.31318039527169089</v>
      </c>
      <c r="AM91" s="24">
        <f t="shared" si="56"/>
        <v>0.55022076344437698</v>
      </c>
      <c r="AN91" s="24">
        <f t="shared" si="78"/>
        <v>3.0034628736398146</v>
      </c>
      <c r="AO91" s="24">
        <f t="shared" si="79"/>
        <v>4.1242752410939074</v>
      </c>
      <c r="AP91" s="24">
        <f t="shared" si="80"/>
        <v>0.44487761992429603</v>
      </c>
    </row>
    <row r="92" spans="1:169" s="9" customFormat="1">
      <c r="A92" s="155"/>
      <c r="B92" s="12" t="s">
        <v>228</v>
      </c>
      <c r="C92" s="12" t="s">
        <v>209</v>
      </c>
      <c r="D92" s="12" t="s">
        <v>545</v>
      </c>
      <c r="E92" s="80">
        <v>244.94</v>
      </c>
      <c r="F92" s="80">
        <v>243.99</v>
      </c>
      <c r="G92" s="21" t="s">
        <v>27</v>
      </c>
      <c r="H92" s="21" t="s">
        <v>27</v>
      </c>
      <c r="I92" s="12" t="s">
        <v>229</v>
      </c>
      <c r="J92" s="12" t="s">
        <v>943</v>
      </c>
      <c r="K92" s="25">
        <v>98.003</v>
      </c>
      <c r="L92" s="25">
        <v>19.698</v>
      </c>
      <c r="M92" s="25">
        <v>2.1465000000000001</v>
      </c>
      <c r="N92" s="25">
        <v>34.965000000000003</v>
      </c>
      <c r="O92" s="25">
        <v>39.253500000000003</v>
      </c>
      <c r="P92" s="25">
        <v>3.0705</v>
      </c>
      <c r="Q92" s="25">
        <v>2.2435</v>
      </c>
      <c r="R92" s="25">
        <v>1.9775</v>
      </c>
      <c r="S92" s="25">
        <v>7.3715000000000002</v>
      </c>
      <c r="T92" s="25">
        <v>11.934999999999999</v>
      </c>
      <c r="U92" s="25">
        <v>2.0034999999999998</v>
      </c>
      <c r="V92" s="25">
        <v>1.5748414229674159</v>
      </c>
      <c r="W92" s="25">
        <v>1.5040620331711274</v>
      </c>
      <c r="X92" s="25">
        <v>4.5073200164648881</v>
      </c>
      <c r="Y92" s="25">
        <v>7.2823144676656177</v>
      </c>
      <c r="Z92" s="25">
        <v>23.468499999999999</v>
      </c>
      <c r="AA92" s="25">
        <v>8.2750000000000004</v>
      </c>
      <c r="AB92" s="24">
        <f t="shared" si="76"/>
        <v>0.56336336336336335</v>
      </c>
      <c r="AC92" s="24">
        <f t="shared" si="77"/>
        <v>6.1389961389961389E-2</v>
      </c>
      <c r="AD92" s="24">
        <f t="shared" si="65"/>
        <v>1.1226512226512226</v>
      </c>
      <c r="AE92" s="24">
        <f t="shared" si="57"/>
        <v>0.64403191662595671</v>
      </c>
      <c r="AF92" s="24">
        <f t="shared" si="72"/>
        <v>0.75071726137815198</v>
      </c>
      <c r="AG92" s="24">
        <f t="shared" si="58"/>
        <v>1.5325680059895184</v>
      </c>
      <c r="AH92" s="24">
        <f t="shared" si="59"/>
        <v>0.73066275850838625</v>
      </c>
      <c r="AI92" s="24">
        <f t="shared" si="71"/>
        <v>0.78604513250182984</v>
      </c>
      <c r="AJ92" s="24">
        <f t="shared" si="73"/>
        <v>0.34134134134134125</v>
      </c>
      <c r="AK92" s="24">
        <f t="shared" si="67"/>
        <v>0.20827440204963871</v>
      </c>
      <c r="AL92" s="24">
        <f t="shared" si="74"/>
        <v>0.21082511082511082</v>
      </c>
      <c r="AM92" s="24">
        <f t="shared" si="56"/>
        <v>0.12890948138037717</v>
      </c>
      <c r="AN92" s="24">
        <f t="shared" si="78"/>
        <v>2.3154020175980574</v>
      </c>
      <c r="AO92" s="24">
        <f t="shared" si="79"/>
        <v>2.4550977318217573</v>
      </c>
      <c r="AP92" s="24">
        <f t="shared" si="80"/>
        <v>2.8360725075528697</v>
      </c>
    </row>
    <row r="93" spans="1:169" s="9" customFormat="1">
      <c r="A93" s="155"/>
      <c r="B93" s="27" t="s">
        <v>235</v>
      </c>
      <c r="C93" s="27" t="s">
        <v>236</v>
      </c>
      <c r="D93" s="27" t="s">
        <v>546</v>
      </c>
      <c r="E93" s="80">
        <v>242.1</v>
      </c>
      <c r="F93" s="80">
        <v>241.5</v>
      </c>
      <c r="G93" s="21" t="s">
        <v>20</v>
      </c>
      <c r="H93" s="21" t="s">
        <v>20</v>
      </c>
      <c r="I93" s="12" t="s">
        <v>237</v>
      </c>
      <c r="J93" s="12" t="s">
        <v>238</v>
      </c>
      <c r="K93" s="12">
        <v>541.20000000000005</v>
      </c>
      <c r="L93" s="12">
        <v>51</v>
      </c>
      <c r="M93" s="12">
        <v>12</v>
      </c>
      <c r="N93" s="12">
        <v>172.4</v>
      </c>
      <c r="O93" s="12">
        <v>278.60000000000002</v>
      </c>
      <c r="P93" s="12">
        <v>9.6</v>
      </c>
      <c r="Q93" s="12">
        <v>10.1</v>
      </c>
      <c r="R93" s="12">
        <v>6.8</v>
      </c>
      <c r="S93" s="12">
        <v>47</v>
      </c>
      <c r="T93" s="12">
        <v>70</v>
      </c>
      <c r="U93" s="12">
        <v>8.3000000000000007</v>
      </c>
      <c r="V93" s="12">
        <v>6.8</v>
      </c>
      <c r="W93" s="12">
        <v>6.9</v>
      </c>
      <c r="X93" s="12">
        <v>39.5</v>
      </c>
      <c r="Y93" s="12">
        <v>60</v>
      </c>
      <c r="Z93" s="130">
        <v>484.1035</v>
      </c>
      <c r="AA93" s="130">
        <v>368.04750000000001</v>
      </c>
      <c r="AB93" s="24">
        <f t="shared" si="76"/>
        <v>0.29582366589327147</v>
      </c>
      <c r="AC93" s="24">
        <f t="shared" si="77"/>
        <v>6.9605568445475635E-2</v>
      </c>
      <c r="AD93" s="24">
        <f t="shared" si="65"/>
        <v>1.6160092807424595</v>
      </c>
      <c r="AE93" s="24">
        <f t="shared" si="57"/>
        <v>0.70833333333333337</v>
      </c>
      <c r="AF93" s="24">
        <f t="shared" si="72"/>
        <v>0.83132530120481929</v>
      </c>
      <c r="AG93" s="24">
        <f t="shared" si="58"/>
        <v>1.1566265060240963</v>
      </c>
      <c r="AH93" s="24">
        <f t="shared" si="59"/>
        <v>1.0520833333333333</v>
      </c>
      <c r="AI93" s="24">
        <f t="shared" si="71"/>
        <v>0.8192771084337348</v>
      </c>
      <c r="AJ93" s="24">
        <f t="shared" si="73"/>
        <v>0.40603248259860786</v>
      </c>
      <c r="AK93" s="24">
        <f t="shared" si="67"/>
        <v>0.3480278422273782</v>
      </c>
      <c r="AL93" s="24">
        <f t="shared" si="74"/>
        <v>0.27262180974477956</v>
      </c>
      <c r="AM93" s="24">
        <f t="shared" si="56"/>
        <v>0.2291183294663573</v>
      </c>
      <c r="AN93" s="24">
        <f t="shared" si="78"/>
        <v>4.5630738054982043</v>
      </c>
      <c r="AO93" s="24">
        <f t="shared" si="79"/>
        <v>4.2392625951813283</v>
      </c>
      <c r="AP93" s="24">
        <f t="shared" si="80"/>
        <v>1.3153288638015472</v>
      </c>
    </row>
    <row r="94" spans="1:169" s="9" customFormat="1">
      <c r="A94" s="155"/>
      <c r="B94" s="12" t="s">
        <v>208</v>
      </c>
      <c r="C94" s="12" t="s">
        <v>209</v>
      </c>
      <c r="D94" s="12" t="s">
        <v>547</v>
      </c>
      <c r="E94" s="21">
        <v>247.9</v>
      </c>
      <c r="F94" s="21">
        <v>247.71</v>
      </c>
      <c r="G94" s="21" t="s">
        <v>210</v>
      </c>
      <c r="H94" s="21" t="s">
        <v>210</v>
      </c>
      <c r="I94" s="12" t="s">
        <v>211</v>
      </c>
      <c r="J94" s="12" t="s">
        <v>1212</v>
      </c>
      <c r="K94" s="132">
        <v>47</v>
      </c>
      <c r="L94" s="12">
        <v>5.54</v>
      </c>
      <c r="M94" s="25">
        <v>1.4175</v>
      </c>
      <c r="N94" s="25">
        <v>10</v>
      </c>
      <c r="O94" s="132">
        <v>29</v>
      </c>
      <c r="P94" s="25">
        <v>1.1150000000000002</v>
      </c>
      <c r="Q94" s="25">
        <v>0.91500000000000004</v>
      </c>
      <c r="R94" s="25">
        <v>0.83</v>
      </c>
      <c r="S94" s="25">
        <v>2.8204500000000001</v>
      </c>
      <c r="T94" s="25">
        <v>4.8004499999999997</v>
      </c>
      <c r="U94" s="25">
        <v>0.69499999999999995</v>
      </c>
      <c r="V94" s="25">
        <v>0.47150000000000003</v>
      </c>
      <c r="W94" s="25">
        <v>0.59689999999999999</v>
      </c>
      <c r="X94" s="25">
        <v>1.5</v>
      </c>
      <c r="Y94" s="25">
        <v>2.9058000000000002</v>
      </c>
      <c r="Z94" s="25">
        <v>2.8315000000000001</v>
      </c>
      <c r="AA94" s="25">
        <v>0.92999999999999994</v>
      </c>
      <c r="AB94" s="24">
        <f t="shared" si="76"/>
        <v>0.55400000000000005</v>
      </c>
      <c r="AC94" s="24">
        <f t="shared" si="77"/>
        <v>0.14174999999999999</v>
      </c>
      <c r="AD94" s="24">
        <f t="shared" si="65"/>
        <v>2.9</v>
      </c>
      <c r="AE94" s="24">
        <f t="shared" si="57"/>
        <v>0.74439461883408053</v>
      </c>
      <c r="AF94" s="24">
        <f t="shared" si="72"/>
        <v>0.85884892086330944</v>
      </c>
      <c r="AG94" s="24">
        <f t="shared" si="58"/>
        <v>1.6043165467625904</v>
      </c>
      <c r="AH94" s="24">
        <f t="shared" ref="AH94:AH127" si="82">+Q94/P94</f>
        <v>0.82062780269058289</v>
      </c>
      <c r="AI94" s="24">
        <f t="shared" si="71"/>
        <v>0.67841726618705045</v>
      </c>
      <c r="AJ94" s="24">
        <f t="shared" si="73"/>
        <v>0.48004499999999994</v>
      </c>
      <c r="AK94" s="24">
        <f t="shared" si="67"/>
        <v>0.29058</v>
      </c>
      <c r="AL94" s="24">
        <f t="shared" si="74"/>
        <v>0.28204499999999999</v>
      </c>
      <c r="AM94" s="24">
        <f t="shared" si="56"/>
        <v>0.15</v>
      </c>
      <c r="AN94" s="24">
        <f t="shared" si="78"/>
        <v>2.8094431229030552</v>
      </c>
      <c r="AO94" s="24">
        <f t="shared" si="79"/>
        <v>2.4193548387096775</v>
      </c>
      <c r="AP94" s="24">
        <f t="shared" si="80"/>
        <v>3.0446236559139788</v>
      </c>
    </row>
    <row r="95" spans="1:169" s="9" customFormat="1">
      <c r="A95" s="155"/>
      <c r="B95" s="145" t="s">
        <v>293</v>
      </c>
      <c r="C95" s="145" t="s">
        <v>209</v>
      </c>
      <c r="D95" s="145" t="s">
        <v>529</v>
      </c>
      <c r="E95" s="21">
        <v>152.1</v>
      </c>
      <c r="F95" s="21">
        <v>139.4</v>
      </c>
      <c r="G95" s="21" t="s">
        <v>290</v>
      </c>
      <c r="H95" s="21" t="s">
        <v>164</v>
      </c>
      <c r="I95" s="12" t="s">
        <v>294</v>
      </c>
      <c r="J95" s="12" t="s">
        <v>962</v>
      </c>
      <c r="K95" s="130">
        <v>755.58882421378621</v>
      </c>
      <c r="L95" s="23">
        <v>147.36750000000001</v>
      </c>
      <c r="M95" s="23">
        <v>45.47</v>
      </c>
      <c r="N95" s="23">
        <v>273.05500000000001</v>
      </c>
      <c r="O95" s="143">
        <v>305.97982421378612</v>
      </c>
      <c r="P95" s="23">
        <v>17.649999999999999</v>
      </c>
      <c r="Q95" s="23">
        <v>11.863</v>
      </c>
      <c r="R95" s="130">
        <v>5.3800000000000008</v>
      </c>
      <c r="S95" s="23">
        <v>61</v>
      </c>
      <c r="T95" s="23">
        <v>82</v>
      </c>
      <c r="U95" s="130">
        <v>12.395044094369487</v>
      </c>
      <c r="V95" s="130">
        <v>6.6977406346574195</v>
      </c>
      <c r="W95" s="130">
        <v>4.1440981382377329</v>
      </c>
      <c r="X95" s="23">
        <v>15.647500000000001</v>
      </c>
      <c r="Y95" s="23">
        <v>31.575499999999998</v>
      </c>
      <c r="Z95" s="23">
        <v>1001.0799999999999</v>
      </c>
      <c r="AA95" s="130">
        <v>182.80700000000002</v>
      </c>
      <c r="AB95" s="24">
        <f t="shared" si="76"/>
        <v>0.53969896174763332</v>
      </c>
      <c r="AC95" s="24">
        <f t="shared" si="77"/>
        <v>0.16652322792111479</v>
      </c>
      <c r="AD95" s="24">
        <f t="shared" si="65"/>
        <v>1.1205794591338232</v>
      </c>
      <c r="AE95" s="24">
        <f t="shared" si="57"/>
        <v>0.30481586402266297</v>
      </c>
      <c r="AF95" s="24">
        <f t="shared" si="72"/>
        <v>0.33433508640120213</v>
      </c>
      <c r="AG95" s="24">
        <f t="shared" si="58"/>
        <v>1.4239562090801761</v>
      </c>
      <c r="AH95" s="24">
        <f t="shared" si="82"/>
        <v>0.67212464589235132</v>
      </c>
      <c r="AI95" s="24">
        <f t="shared" si="71"/>
        <v>0.54035633787699899</v>
      </c>
      <c r="AJ95" s="24">
        <f t="shared" si="73"/>
        <v>0.3003057991979638</v>
      </c>
      <c r="AK95" s="24">
        <f t="shared" si="67"/>
        <v>0.11563787515335737</v>
      </c>
      <c r="AL95" s="24">
        <f t="shared" si="74"/>
        <v>0.22339821647653402</v>
      </c>
      <c r="AM95" s="24">
        <f t="shared" si="56"/>
        <v>5.7305304792074858E-2</v>
      </c>
      <c r="AN95" s="24">
        <f t="shared" si="78"/>
        <v>3.7169856554920688</v>
      </c>
      <c r="AO95" s="24">
        <f t="shared" si="79"/>
        <v>1.3393593038012768</v>
      </c>
      <c r="AP95" s="24">
        <f t="shared" si="80"/>
        <v>5.4761579151783017</v>
      </c>
    </row>
    <row r="96" spans="1:169" s="9" customFormat="1">
      <c r="A96" s="155"/>
      <c r="B96" s="12" t="s">
        <v>222</v>
      </c>
      <c r="C96" s="12" t="s">
        <v>209</v>
      </c>
      <c r="D96" s="12" t="s">
        <v>547</v>
      </c>
      <c r="E96" s="21">
        <v>248.53</v>
      </c>
      <c r="F96" s="80">
        <v>248.34</v>
      </c>
      <c r="G96" s="21" t="s">
        <v>210</v>
      </c>
      <c r="H96" s="21" t="s">
        <v>210</v>
      </c>
      <c r="I96" s="12" t="s">
        <v>1180</v>
      </c>
      <c r="J96" s="12" t="s">
        <v>1213</v>
      </c>
      <c r="K96" s="12" t="s">
        <v>25</v>
      </c>
      <c r="L96" s="25">
        <v>11.46</v>
      </c>
      <c r="M96" s="25">
        <v>1.5270000000000001</v>
      </c>
      <c r="N96" s="25">
        <v>31.2835</v>
      </c>
      <c r="O96" s="25">
        <v>39.27682660796949</v>
      </c>
      <c r="P96" s="25">
        <v>2.3199999999999998</v>
      </c>
      <c r="Q96" s="25">
        <v>1.57</v>
      </c>
      <c r="R96" s="25">
        <v>2.17</v>
      </c>
      <c r="S96" s="25">
        <v>5.8000000000000007</v>
      </c>
      <c r="T96" s="25">
        <v>9.673</v>
      </c>
      <c r="U96" s="25">
        <v>1.4859662499999999</v>
      </c>
      <c r="V96" s="25">
        <v>1.0259147794117649</v>
      </c>
      <c r="W96" s="25">
        <v>1.7989999999999999</v>
      </c>
      <c r="X96" s="25">
        <v>4.8834999999999997</v>
      </c>
      <c r="Y96" s="25">
        <v>8.1684662499999998</v>
      </c>
      <c r="Z96" s="25">
        <v>13.757999999999999</v>
      </c>
      <c r="AA96" s="25">
        <v>8.6110000000000007</v>
      </c>
      <c r="AB96" s="24">
        <f t="shared" si="76"/>
        <v>0.36632729713746864</v>
      </c>
      <c r="AC96" s="24">
        <f t="shared" si="77"/>
        <v>4.8811673885594646E-2</v>
      </c>
      <c r="AD96" s="24">
        <f t="shared" si="65"/>
        <v>1.2555125420099889</v>
      </c>
      <c r="AE96" s="24">
        <f t="shared" si="57"/>
        <v>0.93534482758620696</v>
      </c>
      <c r="AF96" s="24">
        <f t="shared" si="72"/>
        <v>1.2106600671448629</v>
      </c>
      <c r="AG96" s="24">
        <f t="shared" si="58"/>
        <v>1.5612736830328413</v>
      </c>
      <c r="AH96" s="24">
        <f t="shared" si="82"/>
        <v>0.67672413793103459</v>
      </c>
      <c r="AI96" s="24">
        <f t="shared" si="71"/>
        <v>0.69040247678018596</v>
      </c>
      <c r="AJ96" s="24">
        <f t="shared" si="73"/>
        <v>0.30920453274090176</v>
      </c>
      <c r="AK96" s="24">
        <f t="shared" si="67"/>
        <v>0.26111100899835377</v>
      </c>
      <c r="AL96" s="24">
        <f t="shared" si="74"/>
        <v>0.18540124986014994</v>
      </c>
      <c r="AM96" s="24">
        <f t="shared" si="56"/>
        <v>0.15610465580897276</v>
      </c>
      <c r="AN96" s="24">
        <f t="shared" si="78"/>
        <v>2.445122837621748</v>
      </c>
      <c r="AO96" s="24">
        <f t="shared" si="79"/>
        <v>2.7695473522238991</v>
      </c>
      <c r="AP96" s="24">
        <f t="shared" si="80"/>
        <v>1.5977238415979558</v>
      </c>
    </row>
    <row r="97" spans="1:42" s="9" customFormat="1">
      <c r="A97" s="155"/>
      <c r="B97" s="9" t="s">
        <v>218</v>
      </c>
      <c r="C97" s="9" t="s">
        <v>209</v>
      </c>
      <c r="D97" s="9" t="s">
        <v>547</v>
      </c>
      <c r="E97" s="198">
        <v>248.09</v>
      </c>
      <c r="F97" s="198">
        <v>247.71</v>
      </c>
      <c r="G97" s="7" t="s">
        <v>210</v>
      </c>
      <c r="H97" s="7" t="s">
        <v>210</v>
      </c>
      <c r="I97" s="9" t="s">
        <v>219</v>
      </c>
      <c r="J97" s="9" t="s">
        <v>1214</v>
      </c>
      <c r="K97" s="26">
        <v>74.95</v>
      </c>
      <c r="L97" s="26">
        <v>10.076000000000001</v>
      </c>
      <c r="M97" s="26">
        <v>2</v>
      </c>
      <c r="N97" s="26">
        <v>20.75</v>
      </c>
      <c r="O97" s="26">
        <v>39.43</v>
      </c>
      <c r="P97" s="26">
        <v>1.794</v>
      </c>
      <c r="Q97" s="26">
        <v>1.4359999999999999</v>
      </c>
      <c r="R97" s="26">
        <v>1.7410000000000001</v>
      </c>
      <c r="S97" s="26">
        <v>4.3550000000000004</v>
      </c>
      <c r="T97" s="26">
        <v>8.34</v>
      </c>
      <c r="U97" s="26">
        <v>1.3</v>
      </c>
      <c r="V97" s="26">
        <v>0.9850000000000001</v>
      </c>
      <c r="W97" s="26">
        <v>1.33</v>
      </c>
      <c r="X97" s="26">
        <v>3.8</v>
      </c>
      <c r="Y97" s="26">
        <v>6.3819999999999997</v>
      </c>
      <c r="Z97" s="142">
        <v>7.13</v>
      </c>
      <c r="AA97" s="26">
        <v>4.4550000000000001</v>
      </c>
      <c r="AB97" s="134">
        <f t="shared" si="76"/>
        <v>0.48559036144578316</v>
      </c>
      <c r="AC97" s="134">
        <f t="shared" si="77"/>
        <v>9.6385542168674704E-2</v>
      </c>
      <c r="AD97" s="134">
        <f t="shared" si="65"/>
        <v>1.9002409638554216</v>
      </c>
      <c r="AE97" s="134">
        <f t="shared" si="57"/>
        <v>0.97045707915273138</v>
      </c>
      <c r="AF97" s="134">
        <f t="shared" si="72"/>
        <v>1.023076923076923</v>
      </c>
      <c r="AG97" s="134">
        <f t="shared" si="58"/>
        <v>1.38</v>
      </c>
      <c r="AH97" s="134">
        <f t="shared" si="82"/>
        <v>0.80044593088071347</v>
      </c>
      <c r="AI97" s="134">
        <f t="shared" si="71"/>
        <v>0.75769230769230778</v>
      </c>
      <c r="AJ97" s="134">
        <f t="shared" si="73"/>
        <v>0.40192771084337348</v>
      </c>
      <c r="AK97" s="134">
        <f t="shared" si="67"/>
        <v>0.30756626506024093</v>
      </c>
      <c r="AL97" s="134">
        <f t="shared" si="74"/>
        <v>0.20987951807228919</v>
      </c>
      <c r="AM97" s="134">
        <f t="shared" si="56"/>
        <v>0.18313253012048192</v>
      </c>
      <c r="AN97" s="134">
        <f t="shared" si="78"/>
        <v>2.6600315568022448</v>
      </c>
      <c r="AO97" s="134">
        <f t="shared" si="79"/>
        <v>3.2413019079685745</v>
      </c>
      <c r="AP97" s="134">
        <f t="shared" si="80"/>
        <v>1.6004489337822672</v>
      </c>
    </row>
    <row r="98" spans="1:42" s="9" customFormat="1">
      <c r="A98" s="155"/>
      <c r="B98" s="9" t="s">
        <v>218</v>
      </c>
      <c r="C98" s="9" t="s">
        <v>209</v>
      </c>
      <c r="D98" s="9" t="s">
        <v>547</v>
      </c>
      <c r="E98" s="198">
        <v>248.09</v>
      </c>
      <c r="F98" s="198">
        <v>247.71</v>
      </c>
      <c r="G98" s="7" t="s">
        <v>210</v>
      </c>
      <c r="H98" s="7" t="s">
        <v>210</v>
      </c>
      <c r="I98" s="9" t="s">
        <v>1181</v>
      </c>
      <c r="J98" s="9" t="s">
        <v>1213</v>
      </c>
      <c r="K98" s="22">
        <v>47.5</v>
      </c>
      <c r="L98" s="22">
        <v>8.1954999999999991</v>
      </c>
      <c r="M98" s="22">
        <v>1.9015</v>
      </c>
      <c r="N98" s="22">
        <v>14.3</v>
      </c>
      <c r="O98" s="22">
        <v>21.400500000000001</v>
      </c>
      <c r="P98" s="22">
        <v>1.4875</v>
      </c>
      <c r="Q98" s="22">
        <v>0.9</v>
      </c>
      <c r="R98" s="22">
        <v>1.339</v>
      </c>
      <c r="S98" s="22">
        <v>3.085</v>
      </c>
      <c r="T98" s="22">
        <v>5.625</v>
      </c>
      <c r="U98" s="22">
        <v>0.94299999999999995</v>
      </c>
      <c r="V98" s="22">
        <v>0.56400000000000006</v>
      </c>
      <c r="W98" s="22">
        <v>0.98699999999999999</v>
      </c>
      <c r="X98" s="22">
        <v>2.6114999999999999</v>
      </c>
      <c r="Y98" s="22">
        <v>4.4390000000000001</v>
      </c>
      <c r="Z98" s="22">
        <v>3.5555000000000003</v>
      </c>
      <c r="AA98" s="22">
        <v>2.145</v>
      </c>
      <c r="AB98" s="134">
        <f t="shared" si="76"/>
        <v>0.57311188811188807</v>
      </c>
      <c r="AC98" s="134">
        <f t="shared" si="77"/>
        <v>0.13297202797202795</v>
      </c>
      <c r="AD98" s="134">
        <f t="shared" si="65"/>
        <v>1.4965384615384616</v>
      </c>
      <c r="AE98" s="134">
        <f t="shared" si="57"/>
        <v>0.90016806722689069</v>
      </c>
      <c r="AF98" s="134">
        <f t="shared" si="72"/>
        <v>1.0466595970307531</v>
      </c>
      <c r="AG98" s="134">
        <f t="shared" si="58"/>
        <v>1.5774125132555674</v>
      </c>
      <c r="AH98" s="134">
        <f t="shared" si="82"/>
        <v>0.60504201680672265</v>
      </c>
      <c r="AI98" s="134">
        <f t="shared" si="71"/>
        <v>0.5980911983032875</v>
      </c>
      <c r="AJ98" s="134">
        <f t="shared" si="73"/>
        <v>0.39335664335664333</v>
      </c>
      <c r="AK98" s="134">
        <f t="shared" si="67"/>
        <v>0.3104195804195804</v>
      </c>
      <c r="AL98" s="134">
        <f t="shared" si="74"/>
        <v>0.21573426573426571</v>
      </c>
      <c r="AM98" s="134">
        <f t="shared" si="56"/>
        <v>0.1826223776223776</v>
      </c>
      <c r="AN98" s="134">
        <f t="shared" si="78"/>
        <v>2.6767613556461818</v>
      </c>
      <c r="AO98" s="134">
        <f t="shared" si="79"/>
        <v>3.1794555944055944</v>
      </c>
      <c r="AP98" s="134">
        <f t="shared" si="80"/>
        <v>1.6575757575757577</v>
      </c>
    </row>
    <row r="99" spans="1:42" s="9" customFormat="1">
      <c r="A99" s="155"/>
      <c r="B99" s="12" t="s">
        <v>218</v>
      </c>
      <c r="C99" s="12" t="s">
        <v>209</v>
      </c>
      <c r="D99" s="12" t="s">
        <v>547</v>
      </c>
      <c r="E99" s="80">
        <v>248.09</v>
      </c>
      <c r="F99" s="80">
        <v>247.71</v>
      </c>
      <c r="G99" s="21" t="s">
        <v>210</v>
      </c>
      <c r="H99" s="21" t="s">
        <v>210</v>
      </c>
      <c r="I99" s="131" t="s">
        <v>32</v>
      </c>
      <c r="J99" s="12"/>
      <c r="K99" s="23">
        <f t="shared" ref="K99:AG99" si="83">+AVERAGE(K97:K98)</f>
        <v>61.225000000000001</v>
      </c>
      <c r="L99" s="23">
        <f t="shared" si="83"/>
        <v>9.1357499999999998</v>
      </c>
      <c r="M99" s="23">
        <f t="shared" si="83"/>
        <v>1.95075</v>
      </c>
      <c r="N99" s="23">
        <f t="shared" si="83"/>
        <v>17.524999999999999</v>
      </c>
      <c r="O99" s="23">
        <f t="shared" si="83"/>
        <v>30.41525</v>
      </c>
      <c r="P99" s="23">
        <f t="shared" si="83"/>
        <v>1.6407500000000002</v>
      </c>
      <c r="Q99" s="23">
        <f t="shared" si="83"/>
        <v>1.1679999999999999</v>
      </c>
      <c r="R99" s="23">
        <f t="shared" si="83"/>
        <v>1.54</v>
      </c>
      <c r="S99" s="23">
        <f t="shared" si="83"/>
        <v>3.72</v>
      </c>
      <c r="T99" s="23">
        <f t="shared" si="83"/>
        <v>6.9824999999999999</v>
      </c>
      <c r="U99" s="23">
        <f t="shared" si="83"/>
        <v>1.1214999999999999</v>
      </c>
      <c r="V99" s="23">
        <f t="shared" si="83"/>
        <v>0.77450000000000008</v>
      </c>
      <c r="W99" s="23">
        <f t="shared" si="83"/>
        <v>1.1585000000000001</v>
      </c>
      <c r="X99" s="23">
        <f t="shared" si="83"/>
        <v>3.2057500000000001</v>
      </c>
      <c r="Y99" s="23">
        <f t="shared" si="83"/>
        <v>5.4104999999999999</v>
      </c>
      <c r="Z99" s="23">
        <f t="shared" si="83"/>
        <v>5.3427500000000006</v>
      </c>
      <c r="AA99" s="23">
        <f t="shared" si="83"/>
        <v>3.3</v>
      </c>
      <c r="AB99" s="24">
        <f>+AVERAGE(AB97:AB98)</f>
        <v>0.52935112477883561</v>
      </c>
      <c r="AC99" s="24">
        <f t="shared" si="83"/>
        <v>0.11467878507035133</v>
      </c>
      <c r="AD99" s="24">
        <f t="shared" si="83"/>
        <v>1.6983897126969416</v>
      </c>
      <c r="AE99" s="24">
        <f t="shared" si="83"/>
        <v>0.93531257318981109</v>
      </c>
      <c r="AF99" s="24">
        <f t="shared" si="83"/>
        <v>1.0348682600538379</v>
      </c>
      <c r="AG99" s="24">
        <f t="shared" si="83"/>
        <v>1.4787062566277838</v>
      </c>
      <c r="AH99" s="24">
        <f t="shared" si="82"/>
        <v>0.71186957184214528</v>
      </c>
      <c r="AI99" s="24">
        <f t="shared" si="71"/>
        <v>0.69059295586268399</v>
      </c>
      <c r="AJ99" s="24">
        <f t="shared" ref="AJ99:AP99" si="84">+AVERAGE(AJ97:AJ98)</f>
        <v>0.39764217710000838</v>
      </c>
      <c r="AK99" s="24">
        <f t="shared" si="84"/>
        <v>0.30899292273991064</v>
      </c>
      <c r="AL99" s="24">
        <f t="shared" si="84"/>
        <v>0.21280689190327745</v>
      </c>
      <c r="AM99" s="24">
        <f t="shared" si="84"/>
        <v>0.18287745387142976</v>
      </c>
      <c r="AN99" s="24">
        <f t="shared" si="84"/>
        <v>2.6683964562242135</v>
      </c>
      <c r="AO99" s="24">
        <f t="shared" si="84"/>
        <v>3.2103787511870845</v>
      </c>
      <c r="AP99" s="24">
        <f t="shared" si="84"/>
        <v>1.6290123456790124</v>
      </c>
    </row>
    <row r="100" spans="1:42" s="9" customFormat="1">
      <c r="A100" s="155"/>
      <c r="B100" s="12" t="s">
        <v>289</v>
      </c>
      <c r="C100" s="12" t="s">
        <v>209</v>
      </c>
      <c r="D100" s="12" t="s">
        <v>529</v>
      </c>
      <c r="E100" s="80">
        <v>148.30000000000001</v>
      </c>
      <c r="F100" s="80">
        <v>147.4</v>
      </c>
      <c r="G100" s="21" t="s">
        <v>290</v>
      </c>
      <c r="H100" s="21" t="s">
        <v>290</v>
      </c>
      <c r="I100" s="12" t="s">
        <v>291</v>
      </c>
      <c r="J100" s="12" t="s">
        <v>1215</v>
      </c>
      <c r="K100" s="130">
        <v>541.01130916102329</v>
      </c>
      <c r="L100" s="23">
        <v>139</v>
      </c>
      <c r="M100" s="23">
        <v>16.510999999999999</v>
      </c>
      <c r="N100" s="23">
        <v>207.78300000000002</v>
      </c>
      <c r="O100" s="130">
        <v>193.35580916102333</v>
      </c>
      <c r="P100" s="23">
        <v>15.5</v>
      </c>
      <c r="Q100" s="23">
        <v>11.1</v>
      </c>
      <c r="R100" s="23">
        <v>4.5</v>
      </c>
      <c r="S100" s="23">
        <v>31.098500000000001</v>
      </c>
      <c r="T100" s="23">
        <v>48.1965</v>
      </c>
      <c r="U100" s="23">
        <v>11.2</v>
      </c>
      <c r="V100" s="23">
        <v>8.3000000000000007</v>
      </c>
      <c r="W100" s="23">
        <v>3</v>
      </c>
      <c r="X100" s="130">
        <v>9.923</v>
      </c>
      <c r="Y100" s="130">
        <v>24.439999999999998</v>
      </c>
      <c r="Z100" s="23">
        <v>375.30899999999997</v>
      </c>
      <c r="AA100" s="130">
        <v>72.692499999999995</v>
      </c>
      <c r="AB100" s="24">
        <f>+L100/N100</f>
        <v>0.66896714360655096</v>
      </c>
      <c r="AC100" s="24">
        <f>+M100/N100</f>
        <v>7.9462708691278874E-2</v>
      </c>
      <c r="AD100" s="24">
        <f>+O100/N100</f>
        <v>0.93056606729628177</v>
      </c>
      <c r="AE100" s="24">
        <f>+R100/P100</f>
        <v>0.29032258064516131</v>
      </c>
      <c r="AF100" s="24">
        <f>+W100/U100</f>
        <v>0.26785714285714285</v>
      </c>
      <c r="AG100" s="24">
        <f>+P100/U100</f>
        <v>1.3839285714285716</v>
      </c>
      <c r="AH100" s="24">
        <f t="shared" si="82"/>
        <v>0.71612903225806446</v>
      </c>
      <c r="AI100" s="24">
        <f t="shared" si="71"/>
        <v>0.74107142857142871</v>
      </c>
      <c r="AJ100" s="24">
        <f>+T100/N100</f>
        <v>0.23195593479736068</v>
      </c>
      <c r="AK100" s="24">
        <f>+Y100/N100</f>
        <v>0.11762271215643241</v>
      </c>
      <c r="AL100" s="24">
        <f>+S100/N100</f>
        <v>0.14966816342049158</v>
      </c>
      <c r="AM100" s="24">
        <f>+X100/N100</f>
        <v>4.7756553712286369E-2</v>
      </c>
      <c r="AN100" s="24">
        <f>+S100^2/Z100</f>
        <v>2.5768545445219813</v>
      </c>
      <c r="AO100" s="24">
        <f>+X100^2/AA100</f>
        <v>1.3545541699625134</v>
      </c>
      <c r="AP100" s="24">
        <f>+Z100/AA100</f>
        <v>5.1629672937373181</v>
      </c>
    </row>
    <row r="101" spans="1:42" s="9" customFormat="1">
      <c r="A101" s="155"/>
      <c r="B101" s="12" t="s">
        <v>1243</v>
      </c>
      <c r="C101" s="12" t="s">
        <v>209</v>
      </c>
      <c r="D101" s="12" t="s">
        <v>311</v>
      </c>
      <c r="E101" s="21">
        <v>251.2</v>
      </c>
      <c r="F101" s="21">
        <v>247.2</v>
      </c>
      <c r="G101" s="21" t="s">
        <v>210</v>
      </c>
      <c r="H101" s="21" t="s">
        <v>210</v>
      </c>
      <c r="I101" s="12" t="s">
        <v>314</v>
      </c>
      <c r="J101" s="12" t="s">
        <v>1216</v>
      </c>
      <c r="K101" s="130">
        <v>103.32336422101449</v>
      </c>
      <c r="L101" s="130">
        <v>6.1648460144927535</v>
      </c>
      <c r="M101" s="130">
        <v>5.3683260869565217</v>
      </c>
      <c r="N101" s="23">
        <v>30.114999999999998</v>
      </c>
      <c r="O101" s="23">
        <v>58.516999999999996</v>
      </c>
      <c r="P101" s="23">
        <v>4.1909999999999998</v>
      </c>
      <c r="Q101" s="23">
        <v>2.8860000000000001</v>
      </c>
      <c r="R101" s="23">
        <v>3.431</v>
      </c>
      <c r="S101" s="23">
        <v>7.1654999999999998</v>
      </c>
      <c r="T101" s="23">
        <v>14.721499999999999</v>
      </c>
      <c r="U101" s="23">
        <v>2.63</v>
      </c>
      <c r="V101" s="23">
        <v>1.621</v>
      </c>
      <c r="W101" s="23">
        <v>2.024</v>
      </c>
      <c r="X101" s="23">
        <v>5.5830000000000002</v>
      </c>
      <c r="Y101" s="23">
        <v>9.9594999999999985</v>
      </c>
      <c r="Z101" s="23">
        <v>34.829000000000001</v>
      </c>
      <c r="AA101" s="23">
        <v>21.195500000000003</v>
      </c>
      <c r="AB101" s="24">
        <f>+L101/N101</f>
        <v>0.20471014492753623</v>
      </c>
      <c r="AC101" s="24">
        <f>+M101/N101</f>
        <v>0.17826086956521739</v>
      </c>
      <c r="AD101" s="24">
        <f>+O101/N101</f>
        <v>1.9431180474846421</v>
      </c>
      <c r="AE101" s="24">
        <f>+R101/P101</f>
        <v>0.81865903125745654</v>
      </c>
      <c r="AF101" s="24">
        <f>+W101/U101</f>
        <v>0.76958174904942966</v>
      </c>
      <c r="AG101" s="24">
        <f>+P101/U101</f>
        <v>1.5935361216730037</v>
      </c>
      <c r="AH101" s="24">
        <f t="shared" si="82"/>
        <v>0.68861846814602723</v>
      </c>
      <c r="AI101" s="24">
        <f t="shared" si="71"/>
        <v>0.61634980988593158</v>
      </c>
      <c r="AJ101" s="24">
        <f>+T101/N101</f>
        <v>0.48884276938402788</v>
      </c>
      <c r="AK101" s="24">
        <f>+Y101/N101</f>
        <v>0.3307155902374232</v>
      </c>
      <c r="AL101" s="24">
        <f>+S101/N101</f>
        <v>0.23793790469865517</v>
      </c>
      <c r="AM101" s="24">
        <f>+X101/N101</f>
        <v>0.18538934086003656</v>
      </c>
      <c r="AN101" s="24">
        <f>+S101^2/Z101</f>
        <v>1.4741850254098594</v>
      </c>
      <c r="AO101" s="24">
        <f>+X101^2/AA101</f>
        <v>1.4705899365431341</v>
      </c>
      <c r="AP101" s="24">
        <f>+Z101/AA101</f>
        <v>1.6432261564954824</v>
      </c>
    </row>
    <row r="102" spans="1:42" s="9" customFormat="1">
      <c r="A102" s="155"/>
      <c r="B102" s="9" t="s">
        <v>267</v>
      </c>
      <c r="C102" s="9" t="s">
        <v>209</v>
      </c>
      <c r="D102" s="9" t="s">
        <v>544</v>
      </c>
      <c r="E102" s="7">
        <v>182.7</v>
      </c>
      <c r="F102" s="7">
        <v>180.81</v>
      </c>
      <c r="G102" s="7" t="s">
        <v>132</v>
      </c>
      <c r="H102" s="7" t="s">
        <v>132</v>
      </c>
      <c r="I102" s="9" t="s">
        <v>268</v>
      </c>
      <c r="J102" s="9" t="s">
        <v>44</v>
      </c>
      <c r="K102" s="26">
        <v>635</v>
      </c>
      <c r="L102" s="26">
        <v>74.563999999999993</v>
      </c>
      <c r="M102" s="26">
        <v>8.6225000000000005</v>
      </c>
      <c r="N102" s="26">
        <v>184.75455223880596</v>
      </c>
      <c r="O102" s="26">
        <v>328</v>
      </c>
      <c r="P102" s="26">
        <v>20.75</v>
      </c>
      <c r="Q102" s="26">
        <v>18.5</v>
      </c>
      <c r="R102" s="26">
        <v>10.149999999999999</v>
      </c>
      <c r="S102" s="26">
        <v>74.5</v>
      </c>
      <c r="T102" s="26">
        <v>106</v>
      </c>
      <c r="U102" s="26">
        <v>14.25</v>
      </c>
      <c r="V102" s="26">
        <v>12</v>
      </c>
      <c r="W102" s="26">
        <v>6.6</v>
      </c>
      <c r="X102" s="26">
        <v>62.994</v>
      </c>
      <c r="Y102" s="26">
        <v>85.474500000000006</v>
      </c>
      <c r="Z102" s="26">
        <v>1491.3085000000001</v>
      </c>
      <c r="AA102" s="26">
        <v>709.02499999999998</v>
      </c>
      <c r="AB102" s="134">
        <f>+L102/N102</f>
        <v>0.40358410169846154</v>
      </c>
      <c r="AC102" s="134">
        <f>+M102/N102</f>
        <v>4.6670027317404987E-2</v>
      </c>
      <c r="AD102" s="134">
        <f>+O102/N102</f>
        <v>1.7753283804127382</v>
      </c>
      <c r="AE102" s="134">
        <f>+R102/P102</f>
        <v>0.48915662650602404</v>
      </c>
      <c r="AF102" s="134">
        <f>+W102/U102</f>
        <v>0.4631578947368421</v>
      </c>
      <c r="AG102" s="134">
        <f>+P102/U102</f>
        <v>1.4561403508771931</v>
      </c>
      <c r="AH102" s="134">
        <f t="shared" si="82"/>
        <v>0.89156626506024095</v>
      </c>
      <c r="AI102" s="134">
        <f t="shared" si="71"/>
        <v>0.84210526315789469</v>
      </c>
      <c r="AJ102" s="134">
        <f>+T102/N102</f>
        <v>0.57373417171875074</v>
      </c>
      <c r="AK102" s="134">
        <f>+Y102/N102</f>
        <v>0.4626381269865506</v>
      </c>
      <c r="AL102" s="134">
        <f>+S102/N102</f>
        <v>0.40323769616082011</v>
      </c>
      <c r="AM102" s="134">
        <f>+X102/N102</f>
        <v>0.34096047559670739</v>
      </c>
      <c r="AN102" s="134">
        <f>+S102^2/Z102</f>
        <v>3.7217316202516111</v>
      </c>
      <c r="AO102" s="134">
        <f>+X102^2/AA102</f>
        <v>5.5967618010648428</v>
      </c>
      <c r="AP102" s="134">
        <f>+Z102/AA102</f>
        <v>2.1033228729593456</v>
      </c>
    </row>
    <row r="103" spans="1:42" s="9" customFormat="1">
      <c r="A103" s="155"/>
      <c r="B103" s="9" t="s">
        <v>267</v>
      </c>
      <c r="C103" s="9" t="s">
        <v>209</v>
      </c>
      <c r="D103" s="9" t="s">
        <v>544</v>
      </c>
      <c r="E103" s="7">
        <v>182.7</v>
      </c>
      <c r="F103" s="7">
        <v>180.81</v>
      </c>
      <c r="G103" s="7" t="s">
        <v>132</v>
      </c>
      <c r="H103" s="7" t="s">
        <v>132</v>
      </c>
      <c r="I103" s="9" t="s">
        <v>269</v>
      </c>
      <c r="J103" s="9" t="s">
        <v>44</v>
      </c>
      <c r="K103" s="26">
        <v>518</v>
      </c>
      <c r="L103" s="26">
        <v>61.5</v>
      </c>
      <c r="M103" s="26">
        <v>8.6589999999999989</v>
      </c>
      <c r="N103" s="26">
        <v>137.0035</v>
      </c>
      <c r="O103" s="26">
        <v>246.5</v>
      </c>
      <c r="P103" s="26">
        <v>12.62</v>
      </c>
      <c r="Q103" s="26">
        <v>12.09</v>
      </c>
      <c r="R103" s="26">
        <v>6.94</v>
      </c>
      <c r="S103" s="26">
        <v>44</v>
      </c>
      <c r="T103" s="26">
        <v>62</v>
      </c>
      <c r="U103" s="26">
        <v>10.315000000000001</v>
      </c>
      <c r="V103" s="26">
        <v>8.4899999999999984</v>
      </c>
      <c r="W103" s="26">
        <v>4.0999999999999996</v>
      </c>
      <c r="X103" s="26">
        <v>39.5</v>
      </c>
      <c r="Y103" s="26">
        <v>52.5</v>
      </c>
      <c r="Z103" s="26">
        <v>553.86699999999996</v>
      </c>
      <c r="AA103" s="26">
        <v>274.375</v>
      </c>
      <c r="AB103" s="134">
        <f>+L103/N103</f>
        <v>0.44889364140332183</v>
      </c>
      <c r="AC103" s="134">
        <f>+M103/N103</f>
        <v>6.3202764892867691E-2</v>
      </c>
      <c r="AD103" s="134">
        <f>+O103/N103</f>
        <v>1.7992241074133142</v>
      </c>
      <c r="AE103" s="134">
        <f>+R103/P103</f>
        <v>0.54992076069730589</v>
      </c>
      <c r="AF103" s="134">
        <f>+W103/U103</f>
        <v>0.3974793989335918</v>
      </c>
      <c r="AG103" s="134">
        <f>+P103/U103</f>
        <v>1.2234609791565678</v>
      </c>
      <c r="AH103" s="134">
        <f t="shared" si="82"/>
        <v>0.95800316957210785</v>
      </c>
      <c r="AI103" s="134">
        <f t="shared" si="71"/>
        <v>0.82307319437712045</v>
      </c>
      <c r="AJ103" s="134">
        <f>+T103/N103</f>
        <v>0.4525431832033488</v>
      </c>
      <c r="AK103" s="134">
        <f>+Y103/N103</f>
        <v>0.38320188900283569</v>
      </c>
      <c r="AL103" s="134">
        <f>+S103/N103</f>
        <v>0.32115967840237658</v>
      </c>
      <c r="AM103" s="134">
        <f>+X103/N103</f>
        <v>0.28831380220213354</v>
      </c>
      <c r="AN103" s="134">
        <f>+S103^2/Z103</f>
        <v>3.4954239916803136</v>
      </c>
      <c r="AO103" s="134">
        <f>+X103^2/AA103</f>
        <v>5.6865603644646923</v>
      </c>
      <c r="AP103" s="134">
        <f>+Z103/AA103</f>
        <v>2.0186496583143505</v>
      </c>
    </row>
    <row r="104" spans="1:42" s="9" customFormat="1">
      <c r="A104" s="155"/>
      <c r="B104" s="12" t="s">
        <v>267</v>
      </c>
      <c r="C104" s="12" t="s">
        <v>209</v>
      </c>
      <c r="D104" s="12" t="s">
        <v>544</v>
      </c>
      <c r="E104" s="21">
        <v>182.7</v>
      </c>
      <c r="F104" s="21">
        <v>180.81</v>
      </c>
      <c r="G104" s="21" t="s">
        <v>132</v>
      </c>
      <c r="H104" s="21" t="s">
        <v>132</v>
      </c>
      <c r="I104" s="131" t="s">
        <v>32</v>
      </c>
      <c r="J104" s="12"/>
      <c r="K104" s="23">
        <f t="shared" ref="K104:AG104" si="85">+AVERAGE(K102:K103)</f>
        <v>576.5</v>
      </c>
      <c r="L104" s="23">
        <f t="shared" si="85"/>
        <v>68.031999999999996</v>
      </c>
      <c r="M104" s="23">
        <f t="shared" si="85"/>
        <v>8.6407500000000006</v>
      </c>
      <c r="N104" s="23">
        <f t="shared" si="85"/>
        <v>160.87902611940297</v>
      </c>
      <c r="O104" s="23">
        <f t="shared" si="85"/>
        <v>287.25</v>
      </c>
      <c r="P104" s="23">
        <f t="shared" si="85"/>
        <v>16.684999999999999</v>
      </c>
      <c r="Q104" s="23">
        <f t="shared" si="85"/>
        <v>15.295</v>
      </c>
      <c r="R104" s="23">
        <f t="shared" si="85"/>
        <v>8.5449999999999999</v>
      </c>
      <c r="S104" s="23">
        <f t="shared" si="85"/>
        <v>59.25</v>
      </c>
      <c r="T104" s="23">
        <f t="shared" si="85"/>
        <v>84</v>
      </c>
      <c r="U104" s="23">
        <f t="shared" si="85"/>
        <v>12.282500000000001</v>
      </c>
      <c r="V104" s="23">
        <f t="shared" si="85"/>
        <v>10.244999999999999</v>
      </c>
      <c r="W104" s="23">
        <f t="shared" si="85"/>
        <v>5.35</v>
      </c>
      <c r="X104" s="23">
        <f t="shared" si="85"/>
        <v>51.247</v>
      </c>
      <c r="Y104" s="23">
        <f t="shared" si="85"/>
        <v>68.987250000000003</v>
      </c>
      <c r="Z104" s="23">
        <f t="shared" si="85"/>
        <v>1022.58775</v>
      </c>
      <c r="AA104" s="23">
        <f t="shared" si="85"/>
        <v>491.7</v>
      </c>
      <c r="AB104" s="24">
        <f>+AVERAGE(AB102:AB103)</f>
        <v>0.42623887155089168</v>
      </c>
      <c r="AC104" s="24">
        <f t="shared" si="85"/>
        <v>5.4936396105136343E-2</v>
      </c>
      <c r="AD104" s="24">
        <f t="shared" si="85"/>
        <v>1.7872762439130261</v>
      </c>
      <c r="AE104" s="24">
        <f t="shared" si="85"/>
        <v>0.51953869360166494</v>
      </c>
      <c r="AF104" s="24">
        <f t="shared" si="85"/>
        <v>0.43031864683521692</v>
      </c>
      <c r="AG104" s="24">
        <f t="shared" si="85"/>
        <v>1.3398006650168806</v>
      </c>
      <c r="AH104" s="24">
        <f t="shared" si="82"/>
        <v>0.91669163919688346</v>
      </c>
      <c r="AI104" s="24">
        <f t="shared" si="71"/>
        <v>0.83411357622633819</v>
      </c>
      <c r="AJ104" s="24">
        <f t="shared" ref="AJ104:AP104" si="86">+AVERAGE(AJ102:AJ103)</f>
        <v>0.5131386774610498</v>
      </c>
      <c r="AK104" s="24">
        <f t="shared" si="86"/>
        <v>0.42292000799469315</v>
      </c>
      <c r="AL104" s="24">
        <f t="shared" si="86"/>
        <v>0.36219868728159832</v>
      </c>
      <c r="AM104" s="24">
        <f t="shared" si="86"/>
        <v>0.31463713889942047</v>
      </c>
      <c r="AN104" s="24">
        <f t="shared" si="86"/>
        <v>3.6085778059659623</v>
      </c>
      <c r="AO104" s="24">
        <f t="shared" si="86"/>
        <v>5.6416610827647675</v>
      </c>
      <c r="AP104" s="24">
        <f t="shared" si="86"/>
        <v>2.0609862656368483</v>
      </c>
    </row>
    <row r="105" spans="1:42" s="9" customFormat="1">
      <c r="A105" s="155"/>
      <c r="B105" s="12" t="s">
        <v>264</v>
      </c>
      <c r="C105" s="12" t="s">
        <v>209</v>
      </c>
      <c r="D105" s="12" t="s">
        <v>544</v>
      </c>
      <c r="E105" s="21">
        <v>199.3</v>
      </c>
      <c r="F105" s="21">
        <v>197.8</v>
      </c>
      <c r="G105" s="21" t="s">
        <v>122</v>
      </c>
      <c r="H105" s="21" t="s">
        <v>122</v>
      </c>
      <c r="I105" s="12" t="s">
        <v>265</v>
      </c>
      <c r="J105" s="12" t="s">
        <v>266</v>
      </c>
      <c r="K105" s="25">
        <v>641.01700000000005</v>
      </c>
      <c r="L105" s="25">
        <v>99</v>
      </c>
      <c r="M105" s="25">
        <v>15.010000000000002</v>
      </c>
      <c r="N105" s="25">
        <v>144.64350000000002</v>
      </c>
      <c r="O105" s="25">
        <v>307.59800000000001</v>
      </c>
      <c r="P105" s="25">
        <v>15.938500000000001</v>
      </c>
      <c r="Q105" s="25">
        <v>15.383499999999998</v>
      </c>
      <c r="R105" s="25">
        <v>8.4615000000000009</v>
      </c>
      <c r="S105" s="25">
        <v>53.2</v>
      </c>
      <c r="T105" s="25">
        <v>74.126499999999993</v>
      </c>
      <c r="U105" s="25">
        <v>11.309000000000001</v>
      </c>
      <c r="V105" s="25">
        <v>8.91</v>
      </c>
      <c r="W105" s="25">
        <v>4.2050000000000001</v>
      </c>
      <c r="X105" s="25">
        <v>17.311999999999998</v>
      </c>
      <c r="Y105" s="25">
        <v>30.238500000000002</v>
      </c>
      <c r="Z105" s="25">
        <v>739.78199999999993</v>
      </c>
      <c r="AA105" s="25">
        <v>147.13800000000001</v>
      </c>
      <c r="AB105" s="24">
        <f>+L105/N105</f>
        <v>0.6844414024826555</v>
      </c>
      <c r="AC105" s="24">
        <f>+M105/N105</f>
        <v>0.10377237829560264</v>
      </c>
      <c r="AD105" s="24">
        <f>+O105/N105</f>
        <v>2.1265940052612109</v>
      </c>
      <c r="AE105" s="24">
        <f>+R105/P105</f>
        <v>0.53088433666907175</v>
      </c>
      <c r="AF105" s="24">
        <f>+W105/U105</f>
        <v>0.37182774781147754</v>
      </c>
      <c r="AG105" s="24">
        <f>+P105/U105</f>
        <v>1.4093642231850738</v>
      </c>
      <c r="AH105" s="24">
        <f t="shared" si="82"/>
        <v>0.96517865545691228</v>
      </c>
      <c r="AI105" s="24">
        <f t="shared" si="71"/>
        <v>0.78786806967901668</v>
      </c>
      <c r="AJ105" s="24">
        <f>+T105/N105</f>
        <v>0.51247722849626831</v>
      </c>
      <c r="AK105" s="24">
        <f>+Y105/N105</f>
        <v>0.20905536716133113</v>
      </c>
      <c r="AL105" s="24">
        <f>+S105/N105</f>
        <v>0.36780083446542705</v>
      </c>
      <c r="AM105" s="24">
        <f>+X105/N105</f>
        <v>0.11968736929070435</v>
      </c>
      <c r="AN105" s="24">
        <f>+S105^2/Z105</f>
        <v>3.8257757014904397</v>
      </c>
      <c r="AO105" s="24">
        <f>+X105^2/AA105</f>
        <v>2.0368996724163702</v>
      </c>
      <c r="AP105" s="24">
        <f>+Z105/AA105</f>
        <v>5.0278106267585523</v>
      </c>
    </row>
    <row r="106" spans="1:42" s="9" customFormat="1">
      <c r="A106" s="155"/>
      <c r="B106" s="12" t="s">
        <v>241</v>
      </c>
      <c r="C106" s="12" t="s">
        <v>209</v>
      </c>
      <c r="D106" s="12" t="s">
        <v>546</v>
      </c>
      <c r="E106" s="21">
        <v>233.5</v>
      </c>
      <c r="F106" s="21">
        <v>228.35</v>
      </c>
      <c r="G106" s="21" t="s">
        <v>57</v>
      </c>
      <c r="H106" s="21" t="s">
        <v>57</v>
      </c>
      <c r="I106" s="12" t="s">
        <v>242</v>
      </c>
      <c r="J106" s="12" t="s">
        <v>1217</v>
      </c>
      <c r="K106" s="23">
        <v>644</v>
      </c>
      <c r="L106" s="23">
        <v>75</v>
      </c>
      <c r="M106" s="23">
        <v>37.5</v>
      </c>
      <c r="N106" s="23">
        <v>262.5</v>
      </c>
      <c r="O106" s="23">
        <v>271</v>
      </c>
      <c r="P106" s="23">
        <v>17</v>
      </c>
      <c r="Q106" s="23">
        <v>16.25</v>
      </c>
      <c r="R106" s="23">
        <v>10.6</v>
      </c>
      <c r="S106" s="23">
        <v>79.670500000000004</v>
      </c>
      <c r="T106" s="23">
        <v>113.10300000000001</v>
      </c>
      <c r="U106" s="23">
        <v>12.25</v>
      </c>
      <c r="V106" s="23">
        <v>10.9</v>
      </c>
      <c r="W106" s="23">
        <v>9.85</v>
      </c>
      <c r="X106" s="23">
        <v>55.5535</v>
      </c>
      <c r="Y106" s="23">
        <v>80.107499999999987</v>
      </c>
      <c r="Z106" s="23">
        <v>1553.3654999999999</v>
      </c>
      <c r="AA106" s="23">
        <v>632.03300000000002</v>
      </c>
      <c r="AB106" s="24">
        <f>+L106/N106</f>
        <v>0.2857142857142857</v>
      </c>
      <c r="AC106" s="24">
        <f>+M106/N106</f>
        <v>0.14285714285714285</v>
      </c>
      <c r="AD106" s="24">
        <f>+O106/N106</f>
        <v>1.0323809523809524</v>
      </c>
      <c r="AE106" s="24">
        <f>+R106/P106</f>
        <v>0.62352941176470589</v>
      </c>
      <c r="AF106" s="24">
        <f>+W106/U106</f>
        <v>0.80408163265306121</v>
      </c>
      <c r="AG106" s="24">
        <f>+P106/U106</f>
        <v>1.3877551020408163</v>
      </c>
      <c r="AH106" s="24">
        <f t="shared" si="82"/>
        <v>0.95588235294117652</v>
      </c>
      <c r="AI106" s="24">
        <f t="shared" si="71"/>
        <v>0.88979591836734695</v>
      </c>
      <c r="AJ106" s="24">
        <f>+T106/N106</f>
        <v>0.43086857142857143</v>
      </c>
      <c r="AK106" s="24">
        <f>+Y106/N106</f>
        <v>0.30517142857142854</v>
      </c>
      <c r="AL106" s="24">
        <f>+S106/N106</f>
        <v>0.3035066666666667</v>
      </c>
      <c r="AM106" s="24">
        <f>+X106/N106</f>
        <v>0.21163238095238096</v>
      </c>
      <c r="AN106" s="24">
        <f>+S106^2/Z106</f>
        <v>4.0862170366536414</v>
      </c>
      <c r="AO106" s="24">
        <f>+X106^2/AA106</f>
        <v>4.8829592161327016</v>
      </c>
      <c r="AP106" s="24">
        <f>+Z106/AA106</f>
        <v>2.4577284730385909</v>
      </c>
    </row>
    <row r="107" spans="1:42" s="9" customFormat="1">
      <c r="A107" s="155"/>
      <c r="B107" s="9" t="s">
        <v>243</v>
      </c>
      <c r="C107" s="9" t="s">
        <v>209</v>
      </c>
      <c r="D107" s="9" t="s">
        <v>546</v>
      </c>
      <c r="E107" s="198">
        <v>233.5</v>
      </c>
      <c r="F107" s="198">
        <v>228.35</v>
      </c>
      <c r="G107" s="7" t="s">
        <v>57</v>
      </c>
      <c r="H107" s="7" t="s">
        <v>57</v>
      </c>
      <c r="I107" s="9" t="s">
        <v>244</v>
      </c>
      <c r="J107" s="9" t="s">
        <v>1218</v>
      </c>
      <c r="K107" s="26">
        <v>540</v>
      </c>
      <c r="L107" s="26">
        <v>79.497500000000002</v>
      </c>
      <c r="M107" s="26">
        <v>22.197000000000003</v>
      </c>
      <c r="N107" s="26">
        <v>171.63550000000001</v>
      </c>
      <c r="O107" s="26">
        <v>263.52300000000002</v>
      </c>
      <c r="P107" s="26">
        <v>13.1325</v>
      </c>
      <c r="Q107" s="26">
        <v>12.723000000000001</v>
      </c>
      <c r="R107" s="26">
        <v>8.370000000000001</v>
      </c>
      <c r="S107" s="26">
        <v>68.3</v>
      </c>
      <c r="T107" s="26">
        <v>90.6</v>
      </c>
      <c r="U107" s="26">
        <v>11.471</v>
      </c>
      <c r="V107" s="26">
        <v>8.61</v>
      </c>
      <c r="W107" s="26">
        <v>7.6905000000000001</v>
      </c>
      <c r="X107" s="26">
        <v>58.578999999999994</v>
      </c>
      <c r="Y107" s="26">
        <v>74.855000000000004</v>
      </c>
      <c r="Z107" s="26">
        <v>915.2</v>
      </c>
      <c r="AA107" s="26">
        <v>574.50350000000003</v>
      </c>
      <c r="AB107" s="134">
        <f>+L107/N107</f>
        <v>0.46317632424527561</v>
      </c>
      <c r="AC107" s="134">
        <f>+M107/N107</f>
        <v>0.12932639226733397</v>
      </c>
      <c r="AD107" s="134">
        <f>+O107/N107</f>
        <v>1.5353641874786976</v>
      </c>
      <c r="AE107" s="134">
        <f>+R107/P107</f>
        <v>0.63735008566533413</v>
      </c>
      <c r="AF107" s="134">
        <f>+W107/U107</f>
        <v>0.67042977944381488</v>
      </c>
      <c r="AG107" s="134">
        <f>+P107/U107</f>
        <v>1.1448435184377996</v>
      </c>
      <c r="AH107" s="134">
        <f t="shared" si="82"/>
        <v>0.96881781838949177</v>
      </c>
      <c r="AI107" s="134">
        <f t="shared" si="71"/>
        <v>0.75058844041495942</v>
      </c>
      <c r="AJ107" s="134">
        <f>+T107/N107</f>
        <v>0.52786282558095499</v>
      </c>
      <c r="AK107" s="134">
        <f>+Y107/N107</f>
        <v>0.43612772415962897</v>
      </c>
      <c r="AL107" s="134">
        <f>+S107/N107</f>
        <v>0.3979363243618016</v>
      </c>
      <c r="AM107" s="134">
        <f>+X107/N107</f>
        <v>0.34129885717115627</v>
      </c>
      <c r="AN107" s="134">
        <f>+S107^2/Z107</f>
        <v>5.0971263111888101</v>
      </c>
      <c r="AO107" s="134">
        <f>+X107^2/AA107</f>
        <v>5.972982307331459</v>
      </c>
      <c r="AP107" s="134">
        <f>+Z107/AA107</f>
        <v>1.5930277187171182</v>
      </c>
    </row>
    <row r="108" spans="1:42" s="9" customFormat="1">
      <c r="A108" s="155"/>
      <c r="B108" s="9" t="s">
        <v>243</v>
      </c>
      <c r="C108" s="9" t="s">
        <v>209</v>
      </c>
      <c r="D108" s="9" t="s">
        <v>546</v>
      </c>
      <c r="E108" s="198">
        <v>233.5</v>
      </c>
      <c r="F108" s="198">
        <v>228.35</v>
      </c>
      <c r="G108" s="7" t="s">
        <v>57</v>
      </c>
      <c r="H108" s="7" t="s">
        <v>57</v>
      </c>
      <c r="I108" s="9" t="s">
        <v>245</v>
      </c>
      <c r="J108" s="9" t="s">
        <v>246</v>
      </c>
      <c r="K108" s="26">
        <v>520</v>
      </c>
      <c r="L108" s="26">
        <v>80</v>
      </c>
      <c r="M108" s="26">
        <v>25.487000000000002</v>
      </c>
      <c r="N108" s="26">
        <v>178.47300000000001</v>
      </c>
      <c r="O108" s="26">
        <v>226.2</v>
      </c>
      <c r="P108" s="26">
        <v>13.890499999999999</v>
      </c>
      <c r="Q108" s="26">
        <v>13.361999999999998</v>
      </c>
      <c r="R108" s="26">
        <v>8.9385000000000012</v>
      </c>
      <c r="S108" s="26" t="s">
        <v>25</v>
      </c>
      <c r="T108" s="26" t="s">
        <v>25</v>
      </c>
      <c r="U108" s="26">
        <v>11.596</v>
      </c>
      <c r="V108" s="26">
        <v>8.6140000000000008</v>
      </c>
      <c r="W108" s="26">
        <v>7.6840000000000002</v>
      </c>
      <c r="X108" s="26">
        <v>64.1995</v>
      </c>
      <c r="Y108" s="26">
        <v>80.212500000000006</v>
      </c>
      <c r="Z108" s="146" t="s">
        <v>25</v>
      </c>
      <c r="AA108" s="26">
        <v>604.31500000000005</v>
      </c>
      <c r="AB108" s="134">
        <f>+L108/N108</f>
        <v>0.4482470737870714</v>
      </c>
      <c r="AC108" s="134">
        <f>+M108/N108</f>
        <v>0.14280591462013861</v>
      </c>
      <c r="AD108" s="134">
        <f>+O108/N108</f>
        <v>1.2674186011329442</v>
      </c>
      <c r="AE108" s="134">
        <f>+R108/P108</f>
        <v>0.64349735430690047</v>
      </c>
      <c r="AF108" s="134">
        <f>+W108/U108</f>
        <v>0.66264229044498102</v>
      </c>
      <c r="AG108" s="134">
        <f>+P108/U108</f>
        <v>1.1978699551569507</v>
      </c>
      <c r="AH108" s="134">
        <f t="shared" si="82"/>
        <v>0.96195241352003158</v>
      </c>
      <c r="AI108" s="134">
        <f t="shared" si="71"/>
        <v>0.74284235943428778</v>
      </c>
      <c r="AJ108" s="134" t="s">
        <v>25</v>
      </c>
      <c r="AK108" s="134">
        <f>+Y108/N108</f>
        <v>0.44943773007681836</v>
      </c>
      <c r="AL108" s="134" t="s">
        <v>25</v>
      </c>
      <c r="AM108" s="134">
        <f>+X108/N108</f>
        <v>0.35971547516991365</v>
      </c>
      <c r="AN108" s="134" t="s">
        <v>25</v>
      </c>
      <c r="AO108" s="134">
        <f>+X108^2/AA108</f>
        <v>6.8202440784193659</v>
      </c>
      <c r="AP108" s="134" t="s">
        <v>25</v>
      </c>
    </row>
    <row r="109" spans="1:42" s="9" customFormat="1">
      <c r="A109" s="155"/>
      <c r="B109" s="12" t="s">
        <v>243</v>
      </c>
      <c r="C109" s="12" t="s">
        <v>209</v>
      </c>
      <c r="D109" s="12" t="s">
        <v>546</v>
      </c>
      <c r="E109" s="80">
        <v>233.5</v>
      </c>
      <c r="F109" s="80">
        <v>228.35</v>
      </c>
      <c r="G109" s="21" t="s">
        <v>57</v>
      </c>
      <c r="H109" s="21" t="s">
        <v>57</v>
      </c>
      <c r="I109" s="131" t="s">
        <v>32</v>
      </c>
      <c r="J109" s="12"/>
      <c r="K109" s="23">
        <f t="shared" ref="K109:AG109" si="87">+AVERAGE(K107:K108)</f>
        <v>530</v>
      </c>
      <c r="L109" s="23">
        <f t="shared" si="87"/>
        <v>79.748750000000001</v>
      </c>
      <c r="M109" s="23">
        <f t="shared" si="87"/>
        <v>23.842000000000002</v>
      </c>
      <c r="N109" s="23">
        <f t="shared" si="87"/>
        <v>175.05425000000002</v>
      </c>
      <c r="O109" s="23">
        <f t="shared" si="87"/>
        <v>244.86150000000001</v>
      </c>
      <c r="P109" s="23">
        <f t="shared" si="87"/>
        <v>13.5115</v>
      </c>
      <c r="Q109" s="23">
        <f t="shared" si="87"/>
        <v>13.0425</v>
      </c>
      <c r="R109" s="23">
        <f t="shared" si="87"/>
        <v>8.6542500000000011</v>
      </c>
      <c r="S109" s="23">
        <f t="shared" si="87"/>
        <v>68.3</v>
      </c>
      <c r="T109" s="23">
        <f t="shared" si="87"/>
        <v>90.6</v>
      </c>
      <c r="U109" s="23">
        <f t="shared" si="87"/>
        <v>11.5335</v>
      </c>
      <c r="V109" s="23">
        <f t="shared" si="87"/>
        <v>8.6120000000000001</v>
      </c>
      <c r="W109" s="23">
        <f t="shared" si="87"/>
        <v>7.6872500000000006</v>
      </c>
      <c r="X109" s="23">
        <f t="shared" si="87"/>
        <v>61.389249999999997</v>
      </c>
      <c r="Y109" s="23">
        <f t="shared" si="87"/>
        <v>77.533749999999998</v>
      </c>
      <c r="Z109" s="23">
        <f t="shared" si="87"/>
        <v>915.2</v>
      </c>
      <c r="AA109" s="23">
        <f t="shared" si="87"/>
        <v>589.40925000000004</v>
      </c>
      <c r="AB109" s="24">
        <f>+AVERAGE(AB107:AB108)</f>
        <v>0.45571169901617348</v>
      </c>
      <c r="AC109" s="24">
        <f t="shared" si="87"/>
        <v>0.13606615344373629</v>
      </c>
      <c r="AD109" s="24">
        <f t="shared" si="87"/>
        <v>1.4013913943058209</v>
      </c>
      <c r="AE109" s="24">
        <f t="shared" si="87"/>
        <v>0.64042371998611736</v>
      </c>
      <c r="AF109" s="24">
        <f t="shared" si="87"/>
        <v>0.66653603494439795</v>
      </c>
      <c r="AG109" s="24">
        <f t="shared" si="87"/>
        <v>1.1713567367973752</v>
      </c>
      <c r="AH109" s="24">
        <f t="shared" si="82"/>
        <v>0.9652888280353773</v>
      </c>
      <c r="AI109" s="24">
        <f t="shared" si="71"/>
        <v>0.74669441193046349</v>
      </c>
      <c r="AJ109" s="24">
        <f t="shared" ref="AJ109:AP109" si="88">+AVERAGE(AJ107:AJ108)</f>
        <v>0.52786282558095499</v>
      </c>
      <c r="AK109" s="24">
        <f t="shared" si="88"/>
        <v>0.44278272711822364</v>
      </c>
      <c r="AL109" s="24">
        <f t="shared" si="88"/>
        <v>0.3979363243618016</v>
      </c>
      <c r="AM109" s="24">
        <f t="shared" si="88"/>
        <v>0.35050716617053496</v>
      </c>
      <c r="AN109" s="24">
        <f t="shared" si="88"/>
        <v>5.0971263111888101</v>
      </c>
      <c r="AO109" s="24">
        <f t="shared" si="88"/>
        <v>6.396613192875412</v>
      </c>
      <c r="AP109" s="24">
        <f t="shared" si="88"/>
        <v>1.5930277187171182</v>
      </c>
    </row>
    <row r="110" spans="1:42" s="9" customFormat="1">
      <c r="A110" s="155"/>
      <c r="B110" s="12" t="s">
        <v>262</v>
      </c>
      <c r="C110" s="12" t="s">
        <v>209</v>
      </c>
      <c r="D110" s="12" t="s">
        <v>544</v>
      </c>
      <c r="E110" s="21">
        <v>182.7</v>
      </c>
      <c r="F110" s="21">
        <v>181.25</v>
      </c>
      <c r="G110" s="21" t="s">
        <v>132</v>
      </c>
      <c r="H110" s="21" t="s">
        <v>132</v>
      </c>
      <c r="I110" s="12" t="s">
        <v>263</v>
      </c>
      <c r="J110" s="12" t="s">
        <v>44</v>
      </c>
      <c r="K110" s="23">
        <v>193</v>
      </c>
      <c r="L110" s="23">
        <v>38.5</v>
      </c>
      <c r="M110" s="23">
        <v>4.5999999999999996</v>
      </c>
      <c r="N110" s="23">
        <v>59.96</v>
      </c>
      <c r="O110" s="23">
        <v>82.5</v>
      </c>
      <c r="P110" s="23">
        <v>5.45</v>
      </c>
      <c r="Q110" s="23">
        <v>4.7300000000000004</v>
      </c>
      <c r="R110" s="23">
        <v>2.5</v>
      </c>
      <c r="S110" s="23">
        <v>14.28</v>
      </c>
      <c r="T110" s="23">
        <v>22.23</v>
      </c>
      <c r="U110" s="23">
        <v>3.5949999999999998</v>
      </c>
      <c r="V110" s="23">
        <v>2.5949999999999998</v>
      </c>
      <c r="W110" s="23">
        <v>1.375</v>
      </c>
      <c r="X110" s="23">
        <v>4.3600000000000003</v>
      </c>
      <c r="Y110" s="23">
        <v>8.52</v>
      </c>
      <c r="Z110" s="23">
        <v>67.866500000000002</v>
      </c>
      <c r="AA110" s="23">
        <v>12.878500000000001</v>
      </c>
      <c r="AB110" s="24">
        <f t="shared" ref="AB110:AB119" si="89">+L110/N110</f>
        <v>0.64209472981987992</v>
      </c>
      <c r="AC110" s="24">
        <f t="shared" ref="AC110:AC119" si="90">+M110/N110</f>
        <v>7.6717811874583042E-2</v>
      </c>
      <c r="AD110" s="24">
        <f t="shared" ref="AD110:AD119" si="91">+O110/N110</f>
        <v>1.3759172781854569</v>
      </c>
      <c r="AE110" s="24">
        <f t="shared" ref="AE110:AE119" si="92">+R110/P110</f>
        <v>0.4587155963302752</v>
      </c>
      <c r="AF110" s="24">
        <f t="shared" ref="AF110:AF119" si="93">+W110/U110</f>
        <v>0.3824756606397775</v>
      </c>
      <c r="AG110" s="24">
        <f t="shared" ref="AG110:AG119" si="94">+P110/U110</f>
        <v>1.5159944367176637</v>
      </c>
      <c r="AH110" s="24">
        <f t="shared" si="82"/>
        <v>0.86788990825688084</v>
      </c>
      <c r="AI110" s="24">
        <f t="shared" si="71"/>
        <v>0.72183588317107095</v>
      </c>
      <c r="AJ110" s="24">
        <f t="shared" ref="AJ110:AJ119" si="95">+T110/N110</f>
        <v>0.3707471647765177</v>
      </c>
      <c r="AK110" s="24">
        <f t="shared" ref="AK110:AK119" si="96">+Y110/N110</f>
        <v>0.14209472981987992</v>
      </c>
      <c r="AL110" s="24">
        <f t="shared" ref="AL110:AL119" si="97">+S110/N110</f>
        <v>0.23815877251501</v>
      </c>
      <c r="AM110" s="24">
        <f t="shared" ref="AM110:AM119" si="98">+X110/N110</f>
        <v>7.2715143428952633E-2</v>
      </c>
      <c r="AN110" s="24">
        <f t="shared" ref="AN110:AN119" si="99">+S110^2/Z110</f>
        <v>3.004698930989516</v>
      </c>
      <c r="AO110" s="24">
        <f t="shared" ref="AO110:AO119" si="100">+X110^2/AA110</f>
        <v>1.4760725239740655</v>
      </c>
      <c r="AP110" s="24">
        <f t="shared" ref="AP110:AP119" si="101">+Z110/AA110</f>
        <v>5.2697519121015644</v>
      </c>
    </row>
    <row r="111" spans="1:42" s="9" customFormat="1">
      <c r="A111" s="155"/>
      <c r="B111" s="12" t="s">
        <v>310</v>
      </c>
      <c r="C111" s="12" t="s">
        <v>209</v>
      </c>
      <c r="D111" s="12" t="s">
        <v>311</v>
      </c>
      <c r="E111" s="21">
        <v>251.2</v>
      </c>
      <c r="F111" s="21">
        <v>247.2</v>
      </c>
      <c r="G111" s="21" t="s">
        <v>210</v>
      </c>
      <c r="H111" s="21" t="s">
        <v>210</v>
      </c>
      <c r="I111" s="12" t="s">
        <v>312</v>
      </c>
      <c r="J111" s="12" t="s">
        <v>1219</v>
      </c>
      <c r="K111" s="23">
        <v>73.75</v>
      </c>
      <c r="L111" s="23">
        <v>11.868500000000001</v>
      </c>
      <c r="M111" s="23">
        <v>5.7279999999999998</v>
      </c>
      <c r="N111" s="23">
        <v>23.639499999999998</v>
      </c>
      <c r="O111" s="130">
        <v>41.1</v>
      </c>
      <c r="P111" s="23">
        <v>2.6749999999999998</v>
      </c>
      <c r="Q111" s="23">
        <v>2.0125000000000002</v>
      </c>
      <c r="R111" s="23">
        <v>2.5874999999999999</v>
      </c>
      <c r="S111" s="130">
        <v>6.1494999999999997</v>
      </c>
      <c r="T111" s="130">
        <v>2.6749999999999998</v>
      </c>
      <c r="U111" s="130">
        <v>1.9605000000000001</v>
      </c>
      <c r="V111" s="130">
        <v>1.0609999999999999</v>
      </c>
      <c r="W111" s="130">
        <v>1.6735</v>
      </c>
      <c r="X111" s="23">
        <v>4.2869999999999999</v>
      </c>
      <c r="Y111" s="130">
        <v>7.3889999999999993</v>
      </c>
      <c r="Z111" s="23">
        <v>24.374499999999998</v>
      </c>
      <c r="AA111" s="130">
        <v>10.071000000000002</v>
      </c>
      <c r="AB111" s="24">
        <f t="shared" si="89"/>
        <v>0.50206222635842557</v>
      </c>
      <c r="AC111" s="24">
        <f t="shared" si="90"/>
        <v>0.2423063093551048</v>
      </c>
      <c r="AD111" s="24">
        <f t="shared" si="91"/>
        <v>1.7386154529495126</v>
      </c>
      <c r="AE111" s="24">
        <f t="shared" si="92"/>
        <v>0.96728971962616828</v>
      </c>
      <c r="AF111" s="24">
        <f t="shared" si="93"/>
        <v>0.85360877327212437</v>
      </c>
      <c r="AG111" s="24">
        <f t="shared" si="94"/>
        <v>1.3644478449375157</v>
      </c>
      <c r="AH111" s="24">
        <f t="shared" si="82"/>
        <v>0.75233644859813098</v>
      </c>
      <c r="AI111" s="24">
        <f t="shared" ref="AI111:AI131" si="102">+V111/U111</f>
        <v>0.54118847232848755</v>
      </c>
      <c r="AJ111" s="24">
        <f t="shared" si="95"/>
        <v>0.11315806171873348</v>
      </c>
      <c r="AK111" s="24">
        <f t="shared" si="96"/>
        <v>0.31257006281858751</v>
      </c>
      <c r="AL111" s="24">
        <f t="shared" si="97"/>
        <v>0.26013663571564544</v>
      </c>
      <c r="AM111" s="24">
        <f t="shared" si="98"/>
        <v>0.18134901330400391</v>
      </c>
      <c r="AN111" s="24">
        <f t="shared" si="99"/>
        <v>1.551471835319699</v>
      </c>
      <c r="AO111" s="24">
        <f t="shared" si="100"/>
        <v>1.8248802502234134</v>
      </c>
      <c r="AP111" s="24">
        <f t="shared" si="101"/>
        <v>2.4202661106146355</v>
      </c>
    </row>
    <row r="112" spans="1:42" s="9" customFormat="1">
      <c r="A112" s="155"/>
      <c r="B112" s="12" t="s">
        <v>279</v>
      </c>
      <c r="C112" s="12" t="s">
        <v>209</v>
      </c>
      <c r="D112" s="12" t="s">
        <v>544</v>
      </c>
      <c r="E112" s="21">
        <v>201.3</v>
      </c>
      <c r="F112" s="21">
        <v>196.31</v>
      </c>
      <c r="G112" s="21" t="s">
        <v>258</v>
      </c>
      <c r="H112" s="21" t="s">
        <v>122</v>
      </c>
      <c r="I112" s="12" t="s">
        <v>280</v>
      </c>
      <c r="J112" s="12" t="s">
        <v>44</v>
      </c>
      <c r="K112" s="25">
        <v>218</v>
      </c>
      <c r="L112" s="25">
        <v>53</v>
      </c>
      <c r="M112" s="25">
        <v>12</v>
      </c>
      <c r="N112" s="25">
        <v>63.8</v>
      </c>
      <c r="O112" s="25">
        <v>91</v>
      </c>
      <c r="P112" s="25">
        <v>6.84</v>
      </c>
      <c r="Q112" s="25">
        <v>5.6099999999999994</v>
      </c>
      <c r="R112" s="25">
        <v>2.4299999999999997</v>
      </c>
      <c r="S112" s="25">
        <v>18.25</v>
      </c>
      <c r="T112" s="25">
        <v>26.85</v>
      </c>
      <c r="U112" s="25">
        <v>5.625</v>
      </c>
      <c r="V112" s="25">
        <v>3.4449999999999998</v>
      </c>
      <c r="W112" s="25">
        <v>1.5</v>
      </c>
      <c r="X112" s="25">
        <v>8.6</v>
      </c>
      <c r="Y112" s="25">
        <v>16.2</v>
      </c>
      <c r="Z112" s="25">
        <v>131.471</v>
      </c>
      <c r="AA112" s="25">
        <v>37.790499999999994</v>
      </c>
      <c r="AB112" s="24">
        <f t="shared" si="89"/>
        <v>0.83072100313479624</v>
      </c>
      <c r="AC112" s="24">
        <f t="shared" si="90"/>
        <v>0.18808777429467086</v>
      </c>
      <c r="AD112" s="24">
        <f t="shared" si="91"/>
        <v>1.4263322884012539</v>
      </c>
      <c r="AE112" s="24">
        <f t="shared" si="92"/>
        <v>0.35526315789473678</v>
      </c>
      <c r="AF112" s="24">
        <f t="shared" si="93"/>
        <v>0.26666666666666666</v>
      </c>
      <c r="AG112" s="24">
        <f t="shared" si="94"/>
        <v>1.216</v>
      </c>
      <c r="AH112" s="24">
        <f t="shared" si="82"/>
        <v>0.82017543859649111</v>
      </c>
      <c r="AI112" s="24">
        <f t="shared" si="102"/>
        <v>0.61244444444444446</v>
      </c>
      <c r="AJ112" s="24">
        <f t="shared" si="95"/>
        <v>0.42084639498432608</v>
      </c>
      <c r="AK112" s="24">
        <f t="shared" si="96"/>
        <v>0.25391849529780564</v>
      </c>
      <c r="AL112" s="24">
        <f t="shared" si="97"/>
        <v>0.28605015673981193</v>
      </c>
      <c r="AM112" s="24">
        <f t="shared" si="98"/>
        <v>0.13479623824451412</v>
      </c>
      <c r="AN112" s="24">
        <f t="shared" si="99"/>
        <v>2.5333533630990863</v>
      </c>
      <c r="AO112" s="24">
        <f t="shared" si="100"/>
        <v>1.9571056217832525</v>
      </c>
      <c r="AP112" s="24">
        <f t="shared" si="101"/>
        <v>3.4789431206255546</v>
      </c>
    </row>
    <row r="113" spans="1:42" s="9" customFormat="1">
      <c r="A113" s="155"/>
      <c r="B113" s="12" t="s">
        <v>284</v>
      </c>
      <c r="C113" s="12" t="s">
        <v>209</v>
      </c>
      <c r="D113" s="12" t="s">
        <v>544</v>
      </c>
      <c r="E113" s="21">
        <v>201.3</v>
      </c>
      <c r="F113" s="21">
        <v>196.31</v>
      </c>
      <c r="G113" s="21" t="s">
        <v>258</v>
      </c>
      <c r="H113" s="21" t="s">
        <v>122</v>
      </c>
      <c r="I113" s="12" t="s">
        <v>285</v>
      </c>
      <c r="J113" s="12" t="s">
        <v>286</v>
      </c>
      <c r="K113" s="25">
        <v>216</v>
      </c>
      <c r="L113" s="25">
        <v>36.6</v>
      </c>
      <c r="M113" s="132">
        <v>7.858841244252897</v>
      </c>
      <c r="N113" s="25">
        <v>65.742500000000007</v>
      </c>
      <c r="O113" s="25">
        <v>91.668499999999995</v>
      </c>
      <c r="P113" s="25">
        <v>7.7</v>
      </c>
      <c r="Q113" s="25">
        <v>5.0999999999999996</v>
      </c>
      <c r="R113" s="25">
        <v>2.8</v>
      </c>
      <c r="S113" s="25">
        <v>16.692500000000003</v>
      </c>
      <c r="T113" s="25">
        <v>26.895499999999998</v>
      </c>
      <c r="U113" s="25">
        <v>5.55</v>
      </c>
      <c r="V113" s="25">
        <v>3</v>
      </c>
      <c r="W113" s="25">
        <v>1.2425000000000002</v>
      </c>
      <c r="X113" s="132">
        <v>8.7645</v>
      </c>
      <c r="Y113" s="132">
        <v>15.028500000000001</v>
      </c>
      <c r="Z113" s="25">
        <v>86.6815</v>
      </c>
      <c r="AA113" s="132">
        <v>30.257999999999999</v>
      </c>
      <c r="AB113" s="24">
        <f t="shared" si="89"/>
        <v>0.55671749629235268</v>
      </c>
      <c r="AC113" s="24">
        <f t="shared" si="90"/>
        <v>0.11953973828578007</v>
      </c>
      <c r="AD113" s="24">
        <f t="shared" si="91"/>
        <v>1.3943567707343041</v>
      </c>
      <c r="AE113" s="24">
        <f t="shared" si="92"/>
        <v>0.36363636363636359</v>
      </c>
      <c r="AF113" s="24">
        <f t="shared" si="93"/>
        <v>0.22387387387387392</v>
      </c>
      <c r="AG113" s="24">
        <f t="shared" si="94"/>
        <v>1.3873873873873874</v>
      </c>
      <c r="AH113" s="24">
        <f t="shared" si="82"/>
        <v>0.66233766233766223</v>
      </c>
      <c r="AI113" s="24">
        <f t="shared" si="102"/>
        <v>0.54054054054054057</v>
      </c>
      <c r="AJ113" s="24">
        <f t="shared" si="95"/>
        <v>0.40910370004182978</v>
      </c>
      <c r="AK113" s="24">
        <f t="shared" si="96"/>
        <v>0.22859641784233942</v>
      </c>
      <c r="AL113" s="24">
        <f t="shared" si="97"/>
        <v>0.25390728980492072</v>
      </c>
      <c r="AM113" s="24">
        <f t="shared" si="98"/>
        <v>0.13331558732935314</v>
      </c>
      <c r="AN113" s="24">
        <f t="shared" si="99"/>
        <v>3.2145216251449282</v>
      </c>
      <c r="AO113" s="24">
        <f t="shared" si="100"/>
        <v>2.5387157198096375</v>
      </c>
      <c r="AP113" s="24">
        <f t="shared" si="101"/>
        <v>2.8647465133187917</v>
      </c>
    </row>
    <row r="114" spans="1:42" s="9" customFormat="1">
      <c r="A114" s="155"/>
      <c r="B114" s="12" t="s">
        <v>281</v>
      </c>
      <c r="C114" s="12" t="s">
        <v>209</v>
      </c>
      <c r="D114" s="12" t="s">
        <v>544</v>
      </c>
      <c r="E114" s="21">
        <v>201.3</v>
      </c>
      <c r="F114" s="21">
        <v>196.31</v>
      </c>
      <c r="G114" s="21" t="s">
        <v>258</v>
      </c>
      <c r="H114" s="21" t="s">
        <v>122</v>
      </c>
      <c r="I114" s="12" t="s">
        <v>282</v>
      </c>
      <c r="J114" s="12" t="s">
        <v>283</v>
      </c>
      <c r="K114" s="23">
        <v>235.32</v>
      </c>
      <c r="L114" s="23">
        <v>47</v>
      </c>
      <c r="M114" s="23">
        <v>7.0839999999999996</v>
      </c>
      <c r="N114" s="23">
        <v>79.194999999999993</v>
      </c>
      <c r="O114" s="23">
        <v>94.848500000000001</v>
      </c>
      <c r="P114" s="23">
        <v>8.5</v>
      </c>
      <c r="Q114" s="23">
        <v>6.4005000000000001</v>
      </c>
      <c r="R114" s="23">
        <v>2.9529999999999998</v>
      </c>
      <c r="S114" s="23">
        <v>23.326000000000001</v>
      </c>
      <c r="T114" s="23">
        <v>32.22</v>
      </c>
      <c r="U114" s="23">
        <v>6.15</v>
      </c>
      <c r="V114" s="23">
        <v>3.4</v>
      </c>
      <c r="W114" s="23">
        <v>1.7450000000000001</v>
      </c>
      <c r="X114" s="23">
        <v>6.9470000000000001</v>
      </c>
      <c r="Y114" s="23">
        <v>14.1</v>
      </c>
      <c r="Z114" s="23">
        <v>170.84300000000002</v>
      </c>
      <c r="AA114" s="23">
        <v>25.9755</v>
      </c>
      <c r="AB114" s="24">
        <f t="shared" si="89"/>
        <v>0.59347181008902083</v>
      </c>
      <c r="AC114" s="24">
        <f t="shared" si="90"/>
        <v>8.9450091546183469E-2</v>
      </c>
      <c r="AD114" s="24">
        <f t="shared" si="91"/>
        <v>1.1976576804091168</v>
      </c>
      <c r="AE114" s="24">
        <f t="shared" si="92"/>
        <v>0.34741176470588231</v>
      </c>
      <c r="AF114" s="24">
        <f t="shared" si="93"/>
        <v>0.283739837398374</v>
      </c>
      <c r="AG114" s="24">
        <f t="shared" si="94"/>
        <v>1.3821138211382114</v>
      </c>
      <c r="AH114" s="24">
        <f t="shared" si="82"/>
        <v>0.753</v>
      </c>
      <c r="AI114" s="24">
        <f t="shared" si="102"/>
        <v>0.55284552845528445</v>
      </c>
      <c r="AJ114" s="24">
        <f t="shared" si="95"/>
        <v>0.40684386640570747</v>
      </c>
      <c r="AK114" s="24">
        <f t="shared" si="96"/>
        <v>0.17804154302670624</v>
      </c>
      <c r="AL114" s="24">
        <f t="shared" si="97"/>
        <v>0.29453879664120214</v>
      </c>
      <c r="AM114" s="24">
        <f t="shared" si="98"/>
        <v>8.7720184355072936E-2</v>
      </c>
      <c r="AN114" s="24">
        <f t="shared" si="99"/>
        <v>3.1848087191163819</v>
      </c>
      <c r="AO114" s="24">
        <f t="shared" si="100"/>
        <v>1.8579357086485342</v>
      </c>
      <c r="AP114" s="24">
        <f t="shared" si="101"/>
        <v>6.5770822505822801</v>
      </c>
    </row>
    <row r="115" spans="1:42" s="9" customFormat="1">
      <c r="A115" s="155"/>
      <c r="B115" s="9" t="s">
        <v>257</v>
      </c>
      <c r="C115" s="9" t="s">
        <v>209</v>
      </c>
      <c r="D115" s="9" t="s">
        <v>544</v>
      </c>
      <c r="E115" s="7">
        <v>201.3</v>
      </c>
      <c r="F115" s="7">
        <v>184.2</v>
      </c>
      <c r="G115" s="7" t="s">
        <v>258</v>
      </c>
      <c r="H115" s="7" t="s">
        <v>259</v>
      </c>
      <c r="I115" s="9" t="s">
        <v>260</v>
      </c>
      <c r="J115" s="9" t="s">
        <v>966</v>
      </c>
      <c r="K115" s="26">
        <v>133</v>
      </c>
      <c r="L115" s="26">
        <v>34.659000000000006</v>
      </c>
      <c r="M115" s="26">
        <v>2.6745000000000001</v>
      </c>
      <c r="N115" s="26">
        <v>37.043999999999997</v>
      </c>
      <c r="O115" s="26">
        <v>54.917500000000004</v>
      </c>
      <c r="P115" s="26">
        <v>5.5434999999999999</v>
      </c>
      <c r="Q115" s="26">
        <v>4.2620000000000005</v>
      </c>
      <c r="R115" s="26">
        <v>2.355</v>
      </c>
      <c r="S115" s="26">
        <v>18.177</v>
      </c>
      <c r="T115" s="26">
        <v>24.5915</v>
      </c>
      <c r="U115" s="26">
        <v>3.9815</v>
      </c>
      <c r="V115" s="26">
        <v>2.9050000000000002</v>
      </c>
      <c r="W115" s="26">
        <v>1.3885000000000001</v>
      </c>
      <c r="X115" s="26">
        <v>6.8629999999999995</v>
      </c>
      <c r="Y115" s="26">
        <v>11.816500000000001</v>
      </c>
      <c r="Z115" s="26">
        <v>89.335999999999999</v>
      </c>
      <c r="AA115" s="26">
        <v>19.3645</v>
      </c>
      <c r="AB115" s="134">
        <f t="shared" si="89"/>
        <v>0.93561710398445119</v>
      </c>
      <c r="AC115" s="134">
        <f t="shared" si="90"/>
        <v>7.2197926789763528E-2</v>
      </c>
      <c r="AD115" s="134">
        <f t="shared" si="91"/>
        <v>1.4824937911672609</v>
      </c>
      <c r="AE115" s="134">
        <f t="shared" si="92"/>
        <v>0.42482186344367279</v>
      </c>
      <c r="AF115" s="134">
        <f t="shared" si="93"/>
        <v>0.34873791284691702</v>
      </c>
      <c r="AG115" s="134">
        <f t="shared" si="94"/>
        <v>1.392314454351375</v>
      </c>
      <c r="AH115" s="134">
        <f t="shared" si="82"/>
        <v>0.76882835753585288</v>
      </c>
      <c r="AI115" s="134">
        <f t="shared" si="102"/>
        <v>0.72962451337435641</v>
      </c>
      <c r="AJ115" s="134">
        <f t="shared" si="95"/>
        <v>0.66384569700896234</v>
      </c>
      <c r="AK115" s="134">
        <f t="shared" si="96"/>
        <v>0.31898553072022467</v>
      </c>
      <c r="AL115" s="134">
        <f t="shared" si="97"/>
        <v>0.49068675089083258</v>
      </c>
      <c r="AM115" s="134">
        <f t="shared" si="98"/>
        <v>0.18526616996004752</v>
      </c>
      <c r="AN115" s="134">
        <f t="shared" si="99"/>
        <v>3.6984343265872659</v>
      </c>
      <c r="AO115" s="134">
        <f t="shared" si="100"/>
        <v>2.4323255958067596</v>
      </c>
      <c r="AP115" s="134">
        <f t="shared" si="101"/>
        <v>4.6133904825841103</v>
      </c>
    </row>
    <row r="116" spans="1:42" s="9" customFormat="1">
      <c r="A116" s="155"/>
      <c r="B116" s="12" t="s">
        <v>257</v>
      </c>
      <c r="C116" s="12" t="s">
        <v>209</v>
      </c>
      <c r="D116" s="12" t="s">
        <v>544</v>
      </c>
      <c r="E116" s="21">
        <v>201.3</v>
      </c>
      <c r="F116" s="21">
        <v>184.2</v>
      </c>
      <c r="G116" s="7" t="s">
        <v>258</v>
      </c>
      <c r="H116" s="7" t="s">
        <v>259</v>
      </c>
      <c r="I116" s="12" t="s">
        <v>261</v>
      </c>
      <c r="J116" s="12" t="s">
        <v>44</v>
      </c>
      <c r="K116" s="25">
        <v>217</v>
      </c>
      <c r="L116" s="25">
        <v>56.412999999999997</v>
      </c>
      <c r="M116" s="25">
        <v>5.3194999999999997</v>
      </c>
      <c r="N116" s="25">
        <v>69.533500000000004</v>
      </c>
      <c r="O116" s="132">
        <v>103.1</v>
      </c>
      <c r="P116" s="25">
        <v>8.4145000000000003</v>
      </c>
      <c r="Q116" s="25">
        <v>7.1579999999999995</v>
      </c>
      <c r="R116" s="25">
        <v>4.0339999999999998</v>
      </c>
      <c r="S116" s="25">
        <v>35.363500000000002</v>
      </c>
      <c r="T116" s="25">
        <v>49.191500000000005</v>
      </c>
      <c r="U116" s="25">
        <v>6.3185000000000002</v>
      </c>
      <c r="V116" s="25">
        <v>3.8170000000000002</v>
      </c>
      <c r="W116" s="25">
        <v>2.3215000000000003</v>
      </c>
      <c r="X116" s="25">
        <v>11.218</v>
      </c>
      <c r="Y116" s="25">
        <v>19.509</v>
      </c>
      <c r="Z116" s="25">
        <v>280.95550000000003</v>
      </c>
      <c r="AA116" s="25">
        <v>74.774500000000003</v>
      </c>
      <c r="AB116" s="24">
        <f t="shared" si="89"/>
        <v>0.8113067801850905</v>
      </c>
      <c r="AC116" s="24">
        <f t="shared" si="90"/>
        <v>7.6502692946565309E-2</v>
      </c>
      <c r="AD116" s="24">
        <f t="shared" si="91"/>
        <v>1.4827385361013035</v>
      </c>
      <c r="AE116" s="24">
        <f t="shared" si="92"/>
        <v>0.47941054132747041</v>
      </c>
      <c r="AF116" s="24">
        <f t="shared" si="93"/>
        <v>0.36741315185566198</v>
      </c>
      <c r="AG116" s="24">
        <f t="shared" si="94"/>
        <v>1.3317243016538736</v>
      </c>
      <c r="AH116" s="24">
        <f t="shared" si="82"/>
        <v>0.85067443104165419</v>
      </c>
      <c r="AI116" s="24">
        <f t="shared" si="102"/>
        <v>0.60409907414734509</v>
      </c>
      <c r="AJ116" s="24">
        <f t="shared" si="95"/>
        <v>0.7074503656510891</v>
      </c>
      <c r="AK116" s="24">
        <f t="shared" si="96"/>
        <v>0.2805697972919528</v>
      </c>
      <c r="AL116" s="24">
        <f t="shared" si="97"/>
        <v>0.50858219419416539</v>
      </c>
      <c r="AM116" s="24">
        <f t="shared" si="98"/>
        <v>0.16133230744892749</v>
      </c>
      <c r="AN116" s="24">
        <f t="shared" si="99"/>
        <v>4.4511573265161211</v>
      </c>
      <c r="AO116" s="24">
        <f t="shared" si="100"/>
        <v>1.6829737945422569</v>
      </c>
      <c r="AP116" s="24">
        <f t="shared" si="101"/>
        <v>3.7573704939518153</v>
      </c>
    </row>
    <row r="117" spans="1:42" s="9" customFormat="1">
      <c r="A117" s="155"/>
      <c r="B117" s="9" t="s">
        <v>225</v>
      </c>
      <c r="C117" s="9" t="s">
        <v>209</v>
      </c>
      <c r="D117" s="9" t="s">
        <v>545</v>
      </c>
      <c r="E117" s="198">
        <v>242.57</v>
      </c>
      <c r="F117" s="198">
        <v>240.3</v>
      </c>
      <c r="G117" s="7" t="s">
        <v>27</v>
      </c>
      <c r="H117" s="7" t="s">
        <v>20</v>
      </c>
      <c r="I117" s="9" t="s">
        <v>226</v>
      </c>
      <c r="J117" s="9" t="s">
        <v>44</v>
      </c>
      <c r="K117" s="9">
        <v>79.5</v>
      </c>
      <c r="L117" s="9">
        <v>16</v>
      </c>
      <c r="M117" s="9">
        <v>1.43</v>
      </c>
      <c r="N117" s="9">
        <v>25.6</v>
      </c>
      <c r="O117" s="9">
        <v>35.4</v>
      </c>
      <c r="P117" s="9">
        <v>2.37</v>
      </c>
      <c r="Q117" s="9">
        <v>1.64</v>
      </c>
      <c r="R117" s="9">
        <v>1.44</v>
      </c>
      <c r="S117" s="147">
        <v>5.94</v>
      </c>
      <c r="T117" s="147">
        <v>9.9</v>
      </c>
      <c r="U117" s="9">
        <v>1.18</v>
      </c>
      <c r="V117" s="9">
        <v>1.0900000000000001</v>
      </c>
      <c r="W117" s="9">
        <v>0.98</v>
      </c>
      <c r="X117" s="147">
        <v>2.98</v>
      </c>
      <c r="Y117" s="147">
        <v>4.7699999999999996</v>
      </c>
      <c r="Z117" s="61">
        <v>14.064</v>
      </c>
      <c r="AA117" s="61">
        <v>4.7949999999999999</v>
      </c>
      <c r="AB117" s="134">
        <f t="shared" si="89"/>
        <v>0.625</v>
      </c>
      <c r="AC117" s="134">
        <f t="shared" si="90"/>
        <v>5.5859374999999996E-2</v>
      </c>
      <c r="AD117" s="134">
        <f t="shared" si="91"/>
        <v>1.3828124999999998</v>
      </c>
      <c r="AE117" s="134">
        <f t="shared" si="92"/>
        <v>0.60759493670886067</v>
      </c>
      <c r="AF117" s="134">
        <f t="shared" si="93"/>
        <v>0.83050847457627119</v>
      </c>
      <c r="AG117" s="134">
        <f t="shared" si="94"/>
        <v>2.0084745762711864</v>
      </c>
      <c r="AH117" s="134">
        <f t="shared" si="82"/>
        <v>0.69198312236286907</v>
      </c>
      <c r="AI117" s="134">
        <f t="shared" si="102"/>
        <v>0.92372881355932213</v>
      </c>
      <c r="AJ117" s="134">
        <f t="shared" si="95"/>
        <v>0.38671875</v>
      </c>
      <c r="AK117" s="134">
        <f t="shared" si="96"/>
        <v>0.18632812499999998</v>
      </c>
      <c r="AL117" s="134">
        <f t="shared" si="97"/>
        <v>0.23203124999999999</v>
      </c>
      <c r="AM117" s="134">
        <f t="shared" si="98"/>
        <v>0.11640624999999999</v>
      </c>
      <c r="AN117" s="134">
        <f t="shared" si="99"/>
        <v>2.5087883959044373</v>
      </c>
      <c r="AO117" s="134">
        <f t="shared" si="100"/>
        <v>1.8520125130344109</v>
      </c>
      <c r="AP117" s="134">
        <f t="shared" si="101"/>
        <v>2.9330552659019813</v>
      </c>
    </row>
    <row r="118" spans="1:42" s="9" customFormat="1">
      <c r="A118" s="155"/>
      <c r="B118" s="9" t="s">
        <v>225</v>
      </c>
      <c r="C118" s="9" t="s">
        <v>209</v>
      </c>
      <c r="D118" s="9" t="s">
        <v>545</v>
      </c>
      <c r="E118" s="198">
        <v>242.57</v>
      </c>
      <c r="F118" s="198">
        <v>240.3</v>
      </c>
      <c r="G118" s="7" t="s">
        <v>27</v>
      </c>
      <c r="H118" s="7" t="s">
        <v>20</v>
      </c>
      <c r="I118" s="9" t="s">
        <v>227</v>
      </c>
      <c r="J118" s="9" t="s">
        <v>940</v>
      </c>
      <c r="K118" s="26">
        <v>83.210499999999996</v>
      </c>
      <c r="L118" s="26">
        <v>18.268999999999998</v>
      </c>
      <c r="M118" s="26">
        <v>2.968</v>
      </c>
      <c r="N118" s="26">
        <v>25.048999999999999</v>
      </c>
      <c r="O118" s="26">
        <v>32.902000000000001</v>
      </c>
      <c r="P118" s="142">
        <v>2.6497406700755555</v>
      </c>
      <c r="Q118" s="26">
        <v>1.7244999999999999</v>
      </c>
      <c r="R118" s="26">
        <v>1.635</v>
      </c>
      <c r="S118" s="26">
        <v>5.65</v>
      </c>
      <c r="T118" s="142">
        <v>9.9347406700755556</v>
      </c>
      <c r="U118" s="142">
        <v>1.3168178279783256</v>
      </c>
      <c r="V118" s="142">
        <v>1.1259201609895695</v>
      </c>
      <c r="W118" s="26">
        <v>1.1499999999999999</v>
      </c>
      <c r="X118" s="26">
        <v>4.3849999999999998</v>
      </c>
      <c r="Y118" s="142">
        <v>6.8518178279783255</v>
      </c>
      <c r="Z118" s="26">
        <v>15.318999999999999</v>
      </c>
      <c r="AA118" s="26">
        <v>7.3440000000000003</v>
      </c>
      <c r="AB118" s="134">
        <f t="shared" si="89"/>
        <v>0.72933051219609557</v>
      </c>
      <c r="AC118" s="134">
        <f t="shared" si="90"/>
        <v>0.11848776398259411</v>
      </c>
      <c r="AD118" s="134">
        <f t="shared" si="91"/>
        <v>1.3135055291628408</v>
      </c>
      <c r="AE118" s="134">
        <f t="shared" si="92"/>
        <v>0.61704151597347789</v>
      </c>
      <c r="AF118" s="134">
        <f t="shared" si="93"/>
        <v>0.8733174593827937</v>
      </c>
      <c r="AG118" s="134">
        <f t="shared" si="94"/>
        <v>2.0122302521857787</v>
      </c>
      <c r="AH118" s="134">
        <f t="shared" si="82"/>
        <v>0.65081840629740839</v>
      </c>
      <c r="AI118" s="134">
        <f t="shared" si="102"/>
        <v>0.85503107344632778</v>
      </c>
      <c r="AJ118" s="134">
        <f t="shared" si="95"/>
        <v>0.39661226676017231</v>
      </c>
      <c r="AK118" s="134">
        <f t="shared" si="96"/>
        <v>0.27353658141955073</v>
      </c>
      <c r="AL118" s="134">
        <f t="shared" si="97"/>
        <v>0.22555790650325364</v>
      </c>
      <c r="AM118" s="134">
        <f t="shared" si="98"/>
        <v>0.17505688849854284</v>
      </c>
      <c r="AN118" s="134">
        <f t="shared" si="99"/>
        <v>2.0838501207650633</v>
      </c>
      <c r="AO118" s="134">
        <f t="shared" si="100"/>
        <v>2.6182223583877993</v>
      </c>
      <c r="AP118" s="134">
        <f t="shared" si="101"/>
        <v>2.0859204793028319</v>
      </c>
    </row>
    <row r="119" spans="1:42" s="9" customFormat="1">
      <c r="A119" s="155"/>
      <c r="B119" s="9" t="s">
        <v>225</v>
      </c>
      <c r="C119" s="9" t="s">
        <v>209</v>
      </c>
      <c r="D119" s="9" t="s">
        <v>545</v>
      </c>
      <c r="E119" s="198">
        <v>242.57</v>
      </c>
      <c r="F119" s="198">
        <v>240.3</v>
      </c>
      <c r="G119" s="7" t="s">
        <v>27</v>
      </c>
      <c r="H119" s="7" t="s">
        <v>20</v>
      </c>
      <c r="I119" s="9" t="s">
        <v>1185</v>
      </c>
      <c r="J119" s="9" t="s">
        <v>44</v>
      </c>
      <c r="K119" s="26">
        <v>98.382499999999993</v>
      </c>
      <c r="L119" s="26">
        <v>20.935000000000002</v>
      </c>
      <c r="M119" s="26">
        <v>3.1345000000000001</v>
      </c>
      <c r="N119" s="26">
        <v>31.281500000000001</v>
      </c>
      <c r="O119" s="26">
        <v>40.298999999999999</v>
      </c>
      <c r="P119" s="26">
        <v>3.024</v>
      </c>
      <c r="Q119" s="26">
        <v>2.5375000000000001</v>
      </c>
      <c r="R119" s="26">
        <v>1.8945000000000001</v>
      </c>
      <c r="S119" s="26">
        <v>6.37</v>
      </c>
      <c r="T119" s="26">
        <v>10.888500000000001</v>
      </c>
      <c r="U119" s="26">
        <v>1.5</v>
      </c>
      <c r="V119" s="26">
        <v>1.1795</v>
      </c>
      <c r="W119" s="26">
        <v>1.0179999999999998</v>
      </c>
      <c r="X119" s="26">
        <v>3.0404999999999998</v>
      </c>
      <c r="Y119" s="26">
        <v>5.5584999999999996</v>
      </c>
      <c r="Z119" s="26">
        <v>20.964500000000001</v>
      </c>
      <c r="AA119" s="26">
        <v>4.2785000000000002</v>
      </c>
      <c r="AB119" s="134">
        <f t="shared" si="89"/>
        <v>0.66924540063615878</v>
      </c>
      <c r="AC119" s="134">
        <f t="shared" si="90"/>
        <v>0.1002029953806563</v>
      </c>
      <c r="AD119" s="134">
        <f t="shared" si="91"/>
        <v>1.2882694244201844</v>
      </c>
      <c r="AE119" s="134">
        <f t="shared" si="92"/>
        <v>0.62648809523809523</v>
      </c>
      <c r="AF119" s="134">
        <f t="shared" si="93"/>
        <v>0.67866666666666653</v>
      </c>
      <c r="AG119" s="134">
        <f t="shared" si="94"/>
        <v>2.016</v>
      </c>
      <c r="AH119" s="134">
        <f t="shared" si="82"/>
        <v>0.83912037037037035</v>
      </c>
      <c r="AI119" s="134">
        <f t="shared" si="102"/>
        <v>0.78633333333333333</v>
      </c>
      <c r="AJ119" s="134">
        <f t="shared" si="95"/>
        <v>0.34808113421670955</v>
      </c>
      <c r="AK119" s="134">
        <f t="shared" si="96"/>
        <v>0.17769288557134405</v>
      </c>
      <c r="AL119" s="134">
        <f t="shared" si="97"/>
        <v>0.20363473618592459</v>
      </c>
      <c r="AM119" s="134">
        <f t="shared" si="98"/>
        <v>9.7198024391413437E-2</v>
      </c>
      <c r="AN119" s="134">
        <f t="shared" si="99"/>
        <v>1.9355052588900283</v>
      </c>
      <c r="AO119" s="134">
        <f t="shared" si="100"/>
        <v>2.1607199368937704</v>
      </c>
      <c r="AP119" s="134">
        <f t="shared" si="101"/>
        <v>4.89996494098399</v>
      </c>
    </row>
    <row r="120" spans="1:42" s="9" customFormat="1">
      <c r="A120" s="155"/>
      <c r="B120" s="12" t="s">
        <v>225</v>
      </c>
      <c r="C120" s="12" t="s">
        <v>209</v>
      </c>
      <c r="D120" s="12" t="s">
        <v>545</v>
      </c>
      <c r="E120" s="80">
        <v>242.57</v>
      </c>
      <c r="F120" s="80">
        <v>240.3</v>
      </c>
      <c r="G120" s="21" t="s">
        <v>27</v>
      </c>
      <c r="H120" s="21" t="s">
        <v>20</v>
      </c>
      <c r="I120" s="131" t="s">
        <v>32</v>
      </c>
      <c r="J120" s="12"/>
      <c r="K120" s="23">
        <f t="shared" ref="K120:AG120" si="103">+AVERAGE(K117:K119)</f>
        <v>87.030999999999992</v>
      </c>
      <c r="L120" s="23">
        <f t="shared" si="103"/>
        <v>18.401333333333334</v>
      </c>
      <c r="M120" s="23">
        <f t="shared" si="103"/>
        <v>2.5108333333333333</v>
      </c>
      <c r="N120" s="23">
        <f t="shared" si="103"/>
        <v>27.310166666666664</v>
      </c>
      <c r="O120" s="23">
        <f t="shared" si="103"/>
        <v>36.200333333333333</v>
      </c>
      <c r="P120" s="23">
        <f t="shared" si="103"/>
        <v>2.6812468900251853</v>
      </c>
      <c r="Q120" s="23">
        <f t="shared" si="103"/>
        <v>1.9673333333333332</v>
      </c>
      <c r="R120" s="23">
        <f t="shared" si="103"/>
        <v>1.6565000000000001</v>
      </c>
      <c r="S120" s="23">
        <f t="shared" si="103"/>
        <v>5.9866666666666672</v>
      </c>
      <c r="T120" s="23">
        <f t="shared" si="103"/>
        <v>10.241080223358518</v>
      </c>
      <c r="U120" s="23">
        <f t="shared" si="103"/>
        <v>1.3322726093261086</v>
      </c>
      <c r="V120" s="23">
        <f t="shared" si="103"/>
        <v>1.1318067203298565</v>
      </c>
      <c r="W120" s="23">
        <f t="shared" si="103"/>
        <v>1.0493333333333332</v>
      </c>
      <c r="X120" s="23">
        <f t="shared" si="103"/>
        <v>3.4685000000000001</v>
      </c>
      <c r="Y120" s="23">
        <f t="shared" si="103"/>
        <v>5.7267726093261082</v>
      </c>
      <c r="Z120" s="23">
        <f t="shared" si="103"/>
        <v>16.782499999999999</v>
      </c>
      <c r="AA120" s="23">
        <f t="shared" si="103"/>
        <v>5.4725000000000001</v>
      </c>
      <c r="AB120" s="24">
        <f>+AVERAGE(AB117:AB119)</f>
        <v>0.67452530427741808</v>
      </c>
      <c r="AC120" s="24">
        <f t="shared" si="103"/>
        <v>9.1516711454416796E-2</v>
      </c>
      <c r="AD120" s="24">
        <f t="shared" si="103"/>
        <v>1.3281958178610085</v>
      </c>
      <c r="AE120" s="24">
        <f t="shared" si="103"/>
        <v>0.61704151597347801</v>
      </c>
      <c r="AF120" s="24">
        <f t="shared" si="103"/>
        <v>0.79416420020857714</v>
      </c>
      <c r="AG120" s="24">
        <f t="shared" si="103"/>
        <v>2.0122349428189885</v>
      </c>
      <c r="AH120" s="24">
        <f t="shared" si="82"/>
        <v>0.73373822479840856</v>
      </c>
      <c r="AI120" s="24">
        <f t="shared" si="102"/>
        <v>0.84953087859574627</v>
      </c>
      <c r="AJ120" s="24">
        <f t="shared" ref="AJ120:AP120" si="104">+AVERAGE(AJ117:AJ119)</f>
        <v>0.37713738365896066</v>
      </c>
      <c r="AK120" s="24">
        <f t="shared" si="104"/>
        <v>0.21251919733029823</v>
      </c>
      <c r="AL120" s="24">
        <f t="shared" si="104"/>
        <v>0.22040796422972608</v>
      </c>
      <c r="AM120" s="24">
        <f t="shared" si="104"/>
        <v>0.12955372096331877</v>
      </c>
      <c r="AN120" s="24">
        <f t="shared" si="104"/>
        <v>2.1760479251865097</v>
      </c>
      <c r="AO120" s="24">
        <f t="shared" si="104"/>
        <v>2.2103182694386603</v>
      </c>
      <c r="AP120" s="24">
        <f t="shared" si="104"/>
        <v>3.3063135620629343</v>
      </c>
    </row>
    <row r="121" spans="1:42" s="9" customFormat="1">
      <c r="A121" s="155"/>
      <c r="B121" s="12" t="s">
        <v>230</v>
      </c>
      <c r="C121" s="12" t="s">
        <v>209</v>
      </c>
      <c r="D121" s="12" t="s">
        <v>545</v>
      </c>
      <c r="E121" s="80">
        <v>244.94</v>
      </c>
      <c r="F121" s="80">
        <v>241.5</v>
      </c>
      <c r="G121" s="21" t="s">
        <v>27</v>
      </c>
      <c r="H121" s="21" t="s">
        <v>20</v>
      </c>
      <c r="I121" s="12" t="s">
        <v>231</v>
      </c>
      <c r="J121" s="12" t="s">
        <v>232</v>
      </c>
      <c r="K121" s="25">
        <v>100</v>
      </c>
      <c r="L121" s="25">
        <v>22.3</v>
      </c>
      <c r="M121" s="25">
        <v>2.86</v>
      </c>
      <c r="N121" s="25">
        <v>37.326499999999996</v>
      </c>
      <c r="O121" s="25">
        <v>34.385999999999996</v>
      </c>
      <c r="P121" s="25">
        <v>4.1464999999999996</v>
      </c>
      <c r="Q121" s="25">
        <v>3.0049999999999999</v>
      </c>
      <c r="R121" s="25">
        <v>2.4749999999999996</v>
      </c>
      <c r="S121" s="132">
        <v>7.7330000000000005</v>
      </c>
      <c r="T121" s="132">
        <v>13.228999999999999</v>
      </c>
      <c r="U121" s="25">
        <v>2.2004999999999999</v>
      </c>
      <c r="V121" s="25">
        <v>1.764</v>
      </c>
      <c r="W121" s="25">
        <v>1.623</v>
      </c>
      <c r="X121" s="132">
        <v>3.9405000000000001</v>
      </c>
      <c r="Y121" s="132">
        <v>7.0344999999999995</v>
      </c>
      <c r="Z121" s="132">
        <v>26.583500000000001</v>
      </c>
      <c r="AA121" s="132">
        <v>8.8990000000000009</v>
      </c>
      <c r="AB121" s="24">
        <f t="shared" ref="AB121:AB126" si="105">+L121/N121</f>
        <v>0.59743077974093484</v>
      </c>
      <c r="AC121" s="24">
        <f t="shared" ref="AC121:AC126" si="106">+M121/N121</f>
        <v>7.6621167267223025E-2</v>
      </c>
      <c r="AD121" s="24">
        <f t="shared" ref="AD121:AD126" si="107">+O121/N121</f>
        <v>0.92122218798976596</v>
      </c>
      <c r="AE121" s="24">
        <f t="shared" ref="AE121:AE126" si="108">+R121/P121</f>
        <v>0.59688894248161095</v>
      </c>
      <c r="AF121" s="24">
        <f t="shared" ref="AF121:AF126" si="109">+W121/U121</f>
        <v>0.73755964553510567</v>
      </c>
      <c r="AG121" s="24">
        <f t="shared" ref="AG121:AG126" si="110">+P121/U121</f>
        <v>1.884344467166553</v>
      </c>
      <c r="AH121" s="24">
        <f t="shared" si="82"/>
        <v>0.72470758470999641</v>
      </c>
      <c r="AI121" s="24">
        <f t="shared" si="102"/>
        <v>0.80163599182004097</v>
      </c>
      <c r="AJ121" s="24">
        <f t="shared" ref="AJ121:AJ126" si="111">+T121/N121</f>
        <v>0.35441308453779491</v>
      </c>
      <c r="AK121" s="24">
        <f t="shared" ref="AK121:AK126" si="112">+Y121/N121</f>
        <v>0.18845860179765048</v>
      </c>
      <c r="AL121" s="24">
        <f t="shared" ref="AL121:AL126" si="113">+S121/N121</f>
        <v>0.2071718484186838</v>
      </c>
      <c r="AM121" s="24">
        <f t="shared" ref="AM121:AM126" si="114">+X121/N121</f>
        <v>0.10556842993583648</v>
      </c>
      <c r="AN121" s="24">
        <f t="shared" ref="AN121:AN126" si="115">+S121^2/Z121</f>
        <v>2.2494889311038806</v>
      </c>
      <c r="AO121" s="24">
        <f t="shared" ref="AO121:AO126" si="116">+X121^2/AA121</f>
        <v>1.7448634958984155</v>
      </c>
      <c r="AP121" s="24">
        <f t="shared" ref="AP121:AP126" si="117">+Z121/AA121</f>
        <v>2.9872457579503311</v>
      </c>
    </row>
    <row r="122" spans="1:42" s="9" customFormat="1" ht="17" customHeight="1">
      <c r="A122" s="155"/>
      <c r="B122" s="12" t="s">
        <v>287</v>
      </c>
      <c r="C122" s="12" t="s">
        <v>209</v>
      </c>
      <c r="D122" s="12" t="s">
        <v>529</v>
      </c>
      <c r="E122" s="21">
        <v>165.59</v>
      </c>
      <c r="F122" s="21">
        <v>161.38999999999999</v>
      </c>
      <c r="G122" s="21" t="s">
        <v>150</v>
      </c>
      <c r="H122" s="21" t="s">
        <v>153</v>
      </c>
      <c r="I122" s="12" t="s">
        <v>288</v>
      </c>
      <c r="J122" s="12" t="s">
        <v>44</v>
      </c>
      <c r="K122" s="25">
        <v>430</v>
      </c>
      <c r="L122" s="25">
        <v>102</v>
      </c>
      <c r="M122" s="25">
        <v>10</v>
      </c>
      <c r="N122" s="25">
        <v>170.28949999999998</v>
      </c>
      <c r="O122" s="25">
        <v>155.53899999999999</v>
      </c>
      <c r="P122" s="25">
        <v>14.7</v>
      </c>
      <c r="Q122" s="25">
        <v>13.7</v>
      </c>
      <c r="R122" s="25">
        <v>5.37</v>
      </c>
      <c r="S122" s="25">
        <v>33</v>
      </c>
      <c r="T122" s="25">
        <v>54.5</v>
      </c>
      <c r="U122" s="25">
        <v>9.0500000000000007</v>
      </c>
      <c r="V122" s="25">
        <v>6.45</v>
      </c>
      <c r="W122" s="25">
        <v>3.6</v>
      </c>
      <c r="X122" s="25">
        <v>11.2</v>
      </c>
      <c r="Y122" s="25">
        <v>23.7</v>
      </c>
      <c r="Z122" s="25">
        <v>804.02150000000006</v>
      </c>
      <c r="AA122" s="25">
        <v>72.567000000000007</v>
      </c>
      <c r="AB122" s="24">
        <f t="shared" si="105"/>
        <v>0.59897997234121902</v>
      </c>
      <c r="AC122" s="24">
        <f t="shared" si="106"/>
        <v>5.8723526700119509E-2</v>
      </c>
      <c r="AD122" s="24">
        <f t="shared" si="107"/>
        <v>0.91337986194098875</v>
      </c>
      <c r="AE122" s="24">
        <f t="shared" si="108"/>
        <v>0.36530612244897964</v>
      </c>
      <c r="AF122" s="24">
        <f t="shared" si="109"/>
        <v>0.39779005524861877</v>
      </c>
      <c r="AG122" s="24">
        <f t="shared" si="110"/>
        <v>1.6243093922651932</v>
      </c>
      <c r="AH122" s="24">
        <f t="shared" si="82"/>
        <v>0.93197278911564629</v>
      </c>
      <c r="AI122" s="24">
        <f t="shared" si="102"/>
        <v>0.71270718232044195</v>
      </c>
      <c r="AJ122" s="24">
        <f t="shared" si="111"/>
        <v>0.32004322051565132</v>
      </c>
      <c r="AK122" s="24">
        <f t="shared" si="112"/>
        <v>0.13917475827928324</v>
      </c>
      <c r="AL122" s="24">
        <f t="shared" si="113"/>
        <v>0.19378763811039437</v>
      </c>
      <c r="AM122" s="24">
        <f t="shared" si="114"/>
        <v>6.5770349904133843E-2</v>
      </c>
      <c r="AN122" s="24">
        <f t="shared" si="115"/>
        <v>1.3544413924254513</v>
      </c>
      <c r="AO122" s="24">
        <f t="shared" si="116"/>
        <v>1.728609423015971</v>
      </c>
      <c r="AP122" s="24">
        <f t="shared" si="117"/>
        <v>11.079712541513359</v>
      </c>
    </row>
    <row r="123" spans="1:42" s="9" customFormat="1">
      <c r="A123" s="155"/>
      <c r="B123" s="12" t="s">
        <v>233</v>
      </c>
      <c r="C123" s="12" t="s">
        <v>209</v>
      </c>
      <c r="D123" s="12" t="s">
        <v>545</v>
      </c>
      <c r="E123" s="21">
        <v>244.94</v>
      </c>
      <c r="F123" s="21">
        <v>237</v>
      </c>
      <c r="G123" s="21" t="s">
        <v>27</v>
      </c>
      <c r="H123" s="21" t="s">
        <v>20</v>
      </c>
      <c r="I123" s="12" t="s">
        <v>234</v>
      </c>
      <c r="J123" s="12" t="s">
        <v>1220</v>
      </c>
      <c r="K123" s="25">
        <v>65.8185</v>
      </c>
      <c r="L123" s="25">
        <v>14.247499999999999</v>
      </c>
      <c r="M123" s="132">
        <v>2.9964867083333329</v>
      </c>
      <c r="N123" s="25">
        <v>24.723500000000001</v>
      </c>
      <c r="O123" s="25">
        <v>24.539560000000002</v>
      </c>
      <c r="P123" s="25">
        <v>2.028</v>
      </c>
      <c r="Q123" s="25">
        <v>2.0135000000000001</v>
      </c>
      <c r="R123" s="25">
        <v>1.7204999999999999</v>
      </c>
      <c r="S123" s="25">
        <v>4.3629999999999995</v>
      </c>
      <c r="T123" s="25">
        <v>7.8260000000000005</v>
      </c>
      <c r="U123" s="25">
        <v>1.3740000000000001</v>
      </c>
      <c r="V123" s="25">
        <v>1.06</v>
      </c>
      <c r="W123" s="132">
        <v>1.0442400000000001</v>
      </c>
      <c r="X123" s="25">
        <v>2.7645</v>
      </c>
      <c r="Y123" s="25">
        <v>4.8015000000000008</v>
      </c>
      <c r="Z123" s="25">
        <v>9.4565000000000001</v>
      </c>
      <c r="AA123" s="25">
        <v>3.7904999999999998</v>
      </c>
      <c r="AB123" s="24">
        <f t="shared" si="105"/>
        <v>0.5762735858596072</v>
      </c>
      <c r="AC123" s="24">
        <f t="shared" si="106"/>
        <v>0.1211999396660397</v>
      </c>
      <c r="AD123" s="24">
        <f t="shared" si="107"/>
        <v>0.99256011487046736</v>
      </c>
      <c r="AE123" s="24">
        <f t="shared" si="108"/>
        <v>0.84837278106508873</v>
      </c>
      <c r="AF123" s="24">
        <f t="shared" si="109"/>
        <v>0.76</v>
      </c>
      <c r="AG123" s="24">
        <f t="shared" si="110"/>
        <v>1.4759825327510916</v>
      </c>
      <c r="AH123" s="24">
        <f t="shared" si="82"/>
        <v>0.99285009861932938</v>
      </c>
      <c r="AI123" s="24">
        <f t="shared" si="102"/>
        <v>0.77147016011644831</v>
      </c>
      <c r="AJ123" s="24">
        <f t="shared" si="111"/>
        <v>0.31654094282767409</v>
      </c>
      <c r="AK123" s="24">
        <f t="shared" si="112"/>
        <v>0.1942079398143467</v>
      </c>
      <c r="AL123" s="24">
        <f t="shared" si="113"/>
        <v>0.17647177786316659</v>
      </c>
      <c r="AM123" s="24">
        <f t="shared" si="114"/>
        <v>0.11181669262038141</v>
      </c>
      <c r="AN123" s="24">
        <f t="shared" si="115"/>
        <v>2.0129824988103415</v>
      </c>
      <c r="AO123" s="24">
        <f t="shared" si="116"/>
        <v>2.0162142857142857</v>
      </c>
      <c r="AP123" s="24">
        <f t="shared" si="117"/>
        <v>2.4947896055929299</v>
      </c>
    </row>
    <row r="124" spans="1:42" s="9" customFormat="1">
      <c r="A124" s="155"/>
      <c r="B124" s="12" t="s">
        <v>295</v>
      </c>
      <c r="C124" s="12" t="s">
        <v>209</v>
      </c>
      <c r="D124" s="12" t="s">
        <v>529</v>
      </c>
      <c r="E124" s="21">
        <v>125</v>
      </c>
      <c r="F124" s="21">
        <v>113</v>
      </c>
      <c r="G124" s="21" t="s">
        <v>169</v>
      </c>
      <c r="H124" s="21" t="s">
        <v>169</v>
      </c>
      <c r="I124" s="12" t="s">
        <v>296</v>
      </c>
      <c r="J124" s="12" t="s">
        <v>968</v>
      </c>
      <c r="K124" s="12">
        <v>400</v>
      </c>
      <c r="L124" s="12">
        <v>112</v>
      </c>
      <c r="M124" s="25">
        <v>22.549482735519383</v>
      </c>
      <c r="N124" s="23">
        <v>162.3895</v>
      </c>
      <c r="O124" s="130">
        <v>181.97033807901198</v>
      </c>
      <c r="P124" s="25">
        <v>11.55</v>
      </c>
      <c r="Q124" s="25">
        <v>9.6000000000000014</v>
      </c>
      <c r="R124" s="25">
        <v>2.4500000000000002</v>
      </c>
      <c r="S124" s="25">
        <v>38.53</v>
      </c>
      <c r="T124" s="25">
        <v>52.29</v>
      </c>
      <c r="U124" s="12">
        <v>6.9</v>
      </c>
      <c r="V124" s="12">
        <v>3.6</v>
      </c>
      <c r="W124" s="132">
        <v>1.602194816954853</v>
      </c>
      <c r="X124" s="132">
        <v>8.1850000000000005</v>
      </c>
      <c r="Y124" s="132">
        <v>16.7</v>
      </c>
      <c r="Z124" s="23">
        <v>616.03099999999995</v>
      </c>
      <c r="AA124" s="130">
        <v>51.909000000000006</v>
      </c>
      <c r="AB124" s="24">
        <f t="shared" si="105"/>
        <v>0.68969976507101749</v>
      </c>
      <c r="AC124" s="24">
        <f t="shared" si="106"/>
        <v>0.13886047272464896</v>
      </c>
      <c r="AD124" s="24">
        <f t="shared" si="107"/>
        <v>1.1205794591338232</v>
      </c>
      <c r="AE124" s="24">
        <f t="shared" si="108"/>
        <v>0.21212121212121213</v>
      </c>
      <c r="AF124" s="24">
        <f t="shared" si="109"/>
        <v>0.2322021473847613</v>
      </c>
      <c r="AG124" s="24">
        <f t="shared" si="110"/>
        <v>1.673913043478261</v>
      </c>
      <c r="AH124" s="24">
        <f t="shared" si="82"/>
        <v>0.83116883116883122</v>
      </c>
      <c r="AI124" s="24">
        <f t="shared" si="102"/>
        <v>0.52173913043478259</v>
      </c>
      <c r="AJ124" s="24">
        <f t="shared" si="111"/>
        <v>0.32200357781753131</v>
      </c>
      <c r="AK124" s="24">
        <f t="shared" si="112"/>
        <v>0.10283916139898207</v>
      </c>
      <c r="AL124" s="24">
        <f t="shared" si="113"/>
        <v>0.23726903525166346</v>
      </c>
      <c r="AM124" s="24">
        <f t="shared" si="114"/>
        <v>5.0403505152734632E-2</v>
      </c>
      <c r="AN124" s="24">
        <f t="shared" si="115"/>
        <v>2.4098801846011</v>
      </c>
      <c r="AO124" s="24">
        <f t="shared" si="116"/>
        <v>1.2906090466007822</v>
      </c>
      <c r="AP124" s="24">
        <f t="shared" si="117"/>
        <v>11.867518156774352</v>
      </c>
    </row>
    <row r="125" spans="1:42" s="9" customFormat="1">
      <c r="A125" s="155"/>
      <c r="B125" s="9" t="s">
        <v>247</v>
      </c>
      <c r="C125" s="9" t="s">
        <v>209</v>
      </c>
      <c r="D125" s="9" t="s">
        <v>546</v>
      </c>
      <c r="E125" s="198">
        <v>237</v>
      </c>
      <c r="F125" s="198">
        <v>228.7</v>
      </c>
      <c r="G125" s="7" t="s">
        <v>57</v>
      </c>
      <c r="H125" s="7" t="s">
        <v>57</v>
      </c>
      <c r="I125" s="9" t="s">
        <v>248</v>
      </c>
      <c r="J125" s="9" t="s">
        <v>1221</v>
      </c>
      <c r="K125" s="142">
        <v>159.81331616581099</v>
      </c>
      <c r="L125" s="26">
        <v>25.6</v>
      </c>
      <c r="M125" s="26">
        <v>6.1590000000000007</v>
      </c>
      <c r="N125" s="26">
        <v>50.537999999999997</v>
      </c>
      <c r="O125" s="142">
        <v>74.268816165810534</v>
      </c>
      <c r="P125" s="26">
        <v>6.6</v>
      </c>
      <c r="Q125" s="26">
        <v>4.3</v>
      </c>
      <c r="R125" s="26">
        <v>4.4000000000000004</v>
      </c>
      <c r="S125" s="142">
        <v>21.032</v>
      </c>
      <c r="T125" s="142">
        <v>30.7805</v>
      </c>
      <c r="U125" s="26">
        <v>6.9</v>
      </c>
      <c r="V125" s="26">
        <v>4.5</v>
      </c>
      <c r="W125" s="26">
        <v>4.0999999999999996</v>
      </c>
      <c r="X125" s="142">
        <v>14.338000000000001</v>
      </c>
      <c r="Y125" s="142">
        <v>24.5075</v>
      </c>
      <c r="Z125" s="142">
        <v>71.820499999999996</v>
      </c>
      <c r="AA125" s="142">
        <v>53.748000000000005</v>
      </c>
      <c r="AB125" s="134">
        <f t="shared" si="105"/>
        <v>0.50654952708852752</v>
      </c>
      <c r="AC125" s="134">
        <f t="shared" si="106"/>
        <v>0.12186869286477504</v>
      </c>
      <c r="AD125" s="134">
        <f t="shared" si="107"/>
        <v>1.4695638166490668</v>
      </c>
      <c r="AE125" s="134">
        <f t="shared" si="108"/>
        <v>0.66666666666666674</v>
      </c>
      <c r="AF125" s="134">
        <f t="shared" si="109"/>
        <v>0.5942028985507245</v>
      </c>
      <c r="AG125" s="134">
        <f t="shared" si="110"/>
        <v>0.9565217391304347</v>
      </c>
      <c r="AH125" s="134">
        <f t="shared" si="82"/>
        <v>0.65151515151515149</v>
      </c>
      <c r="AI125" s="134">
        <f t="shared" si="102"/>
        <v>0.65217391304347827</v>
      </c>
      <c r="AJ125" s="134">
        <f t="shared" si="111"/>
        <v>0.60905655150579763</v>
      </c>
      <c r="AK125" s="134">
        <f t="shared" si="112"/>
        <v>0.48493213027820653</v>
      </c>
      <c r="AL125" s="134">
        <f t="shared" si="113"/>
        <v>0.41616209584866837</v>
      </c>
      <c r="AM125" s="134">
        <f t="shared" si="114"/>
        <v>0.28370730935137922</v>
      </c>
      <c r="AN125" s="134">
        <f t="shared" si="115"/>
        <v>6.1590357070752786</v>
      </c>
      <c r="AO125" s="134">
        <f t="shared" si="116"/>
        <v>3.8248538364218208</v>
      </c>
      <c r="AP125" s="134">
        <f t="shared" si="117"/>
        <v>1.3362450695839843</v>
      </c>
    </row>
    <row r="126" spans="1:42" s="9" customFormat="1">
      <c r="A126" s="155"/>
      <c r="B126" s="9" t="s">
        <v>247</v>
      </c>
      <c r="C126" s="9" t="s">
        <v>209</v>
      </c>
      <c r="D126" s="9" t="s">
        <v>546</v>
      </c>
      <c r="E126" s="198">
        <v>237</v>
      </c>
      <c r="F126" s="198">
        <v>228.7</v>
      </c>
      <c r="G126" s="7" t="s">
        <v>57</v>
      </c>
      <c r="H126" s="7" t="s">
        <v>57</v>
      </c>
      <c r="I126" s="9" t="s">
        <v>250</v>
      </c>
      <c r="J126" s="9" t="s">
        <v>1222</v>
      </c>
      <c r="K126" s="26">
        <v>172.72399999999999</v>
      </c>
      <c r="L126" s="26">
        <v>28.014499999999998</v>
      </c>
      <c r="M126" s="26">
        <v>5.6449999999999996</v>
      </c>
      <c r="N126" s="26">
        <v>55.871000000000002</v>
      </c>
      <c r="O126" s="26">
        <v>82.105999999999995</v>
      </c>
      <c r="P126" s="26">
        <v>6.8130000000000006</v>
      </c>
      <c r="Q126" s="26">
        <v>4.6560000000000006</v>
      </c>
      <c r="R126" s="26">
        <v>4.5314999999999994</v>
      </c>
      <c r="S126" s="26">
        <v>21.804500000000001</v>
      </c>
      <c r="T126" s="26">
        <v>32.627000000000002</v>
      </c>
      <c r="U126" s="26">
        <v>7.1284999999999998</v>
      </c>
      <c r="V126" s="26">
        <v>5.3440000000000003</v>
      </c>
      <c r="W126" s="26">
        <v>4.7015000000000002</v>
      </c>
      <c r="X126" s="26">
        <v>14.234</v>
      </c>
      <c r="Y126" s="26">
        <v>24.892499999999998</v>
      </c>
      <c r="Z126" s="26">
        <v>80.365000000000009</v>
      </c>
      <c r="AA126" s="26">
        <v>66.338999999999999</v>
      </c>
      <c r="AB126" s="134">
        <f t="shared" si="105"/>
        <v>0.50141397146999334</v>
      </c>
      <c r="AC126" s="134">
        <f t="shared" si="106"/>
        <v>0.10103631579889387</v>
      </c>
      <c r="AD126" s="134">
        <f t="shared" si="107"/>
        <v>1.4695638166490665</v>
      </c>
      <c r="AE126" s="134">
        <f t="shared" si="108"/>
        <v>0.66512549537648602</v>
      </c>
      <c r="AF126" s="134">
        <f t="shared" si="109"/>
        <v>0.65953566669004704</v>
      </c>
      <c r="AG126" s="134">
        <f t="shared" si="110"/>
        <v>0.95574103948937372</v>
      </c>
      <c r="AH126" s="134">
        <f t="shared" si="82"/>
        <v>0.68339938353148399</v>
      </c>
      <c r="AI126" s="134">
        <f t="shared" si="102"/>
        <v>0.74966683032896131</v>
      </c>
      <c r="AJ126" s="134">
        <f t="shared" si="111"/>
        <v>0.58397021710726493</v>
      </c>
      <c r="AK126" s="134">
        <f t="shared" si="112"/>
        <v>0.44553525084569806</v>
      </c>
      <c r="AL126" s="134">
        <f t="shared" si="113"/>
        <v>0.39026507490469114</v>
      </c>
      <c r="AM126" s="134">
        <f t="shared" si="114"/>
        <v>0.25476544182133842</v>
      </c>
      <c r="AN126" s="134">
        <f t="shared" si="115"/>
        <v>5.9159611802401537</v>
      </c>
      <c r="AO126" s="134">
        <f t="shared" si="116"/>
        <v>3.0541123019641536</v>
      </c>
      <c r="AP126" s="134">
        <f t="shared" si="117"/>
        <v>1.2114291743921375</v>
      </c>
    </row>
    <row r="127" spans="1:42" s="9" customFormat="1">
      <c r="A127" s="155"/>
      <c r="B127" s="12" t="s">
        <v>247</v>
      </c>
      <c r="C127" s="12" t="s">
        <v>209</v>
      </c>
      <c r="D127" s="12" t="s">
        <v>546</v>
      </c>
      <c r="E127" s="80">
        <v>237</v>
      </c>
      <c r="F127" s="80">
        <v>228.7</v>
      </c>
      <c r="G127" s="21" t="s">
        <v>57</v>
      </c>
      <c r="H127" s="21" t="s">
        <v>57</v>
      </c>
      <c r="I127" s="131" t="s">
        <v>32</v>
      </c>
      <c r="J127" s="12"/>
      <c r="K127" s="23">
        <f t="shared" ref="K127:AG127" si="118">+AVERAGE(K125:K126)</f>
        <v>166.26865808290549</v>
      </c>
      <c r="L127" s="23">
        <f t="shared" si="118"/>
        <v>26.80725</v>
      </c>
      <c r="M127" s="23">
        <f t="shared" si="118"/>
        <v>5.9020000000000001</v>
      </c>
      <c r="N127" s="23">
        <f t="shared" si="118"/>
        <v>53.204499999999996</v>
      </c>
      <c r="O127" s="23">
        <f t="shared" si="118"/>
        <v>78.187408082905264</v>
      </c>
      <c r="P127" s="23">
        <f t="shared" si="118"/>
        <v>6.7065000000000001</v>
      </c>
      <c r="Q127" s="23">
        <f t="shared" si="118"/>
        <v>4.4779999999999998</v>
      </c>
      <c r="R127" s="23">
        <f t="shared" si="118"/>
        <v>4.4657499999999999</v>
      </c>
      <c r="S127" s="23">
        <f t="shared" si="118"/>
        <v>21.41825</v>
      </c>
      <c r="T127" s="23">
        <f t="shared" si="118"/>
        <v>31.703749999999999</v>
      </c>
      <c r="U127" s="23">
        <f t="shared" si="118"/>
        <v>7.0142500000000005</v>
      </c>
      <c r="V127" s="23">
        <f t="shared" si="118"/>
        <v>4.9220000000000006</v>
      </c>
      <c r="W127" s="23">
        <f t="shared" si="118"/>
        <v>4.4007500000000004</v>
      </c>
      <c r="X127" s="23">
        <f t="shared" si="118"/>
        <v>14.286000000000001</v>
      </c>
      <c r="Y127" s="23">
        <f t="shared" si="118"/>
        <v>24.7</v>
      </c>
      <c r="Z127" s="23">
        <f t="shared" si="118"/>
        <v>76.092749999999995</v>
      </c>
      <c r="AA127" s="23">
        <f t="shared" si="118"/>
        <v>60.043500000000002</v>
      </c>
      <c r="AB127" s="24">
        <f>+AVERAGE(AB125:AB126)</f>
        <v>0.50398174927926043</v>
      </c>
      <c r="AC127" s="24">
        <f t="shared" si="118"/>
        <v>0.11145250433183446</v>
      </c>
      <c r="AD127" s="24">
        <f t="shared" si="118"/>
        <v>1.4695638166490665</v>
      </c>
      <c r="AE127" s="24">
        <f t="shared" si="118"/>
        <v>0.66589608102157638</v>
      </c>
      <c r="AF127" s="24">
        <f t="shared" si="118"/>
        <v>0.62686928262038577</v>
      </c>
      <c r="AG127" s="24">
        <f t="shared" si="118"/>
        <v>0.95613138930990416</v>
      </c>
      <c r="AH127" s="24">
        <f t="shared" si="82"/>
        <v>0.66771043017967635</v>
      </c>
      <c r="AI127" s="24">
        <f t="shared" si="102"/>
        <v>0.7017143671810957</v>
      </c>
      <c r="AJ127" s="24">
        <f t="shared" ref="AJ127:AP127" si="119">+AVERAGE(AJ125:AJ126)</f>
        <v>0.59651338430653134</v>
      </c>
      <c r="AK127" s="24">
        <f t="shared" si="119"/>
        <v>0.4652336905619523</v>
      </c>
      <c r="AL127" s="24">
        <f t="shared" si="119"/>
        <v>0.40321358537667973</v>
      </c>
      <c r="AM127" s="24">
        <f t="shared" si="119"/>
        <v>0.26923637558635882</v>
      </c>
      <c r="AN127" s="24">
        <f t="shared" si="119"/>
        <v>6.0374984436577162</v>
      </c>
      <c r="AO127" s="24">
        <f t="shared" si="119"/>
        <v>3.4394830691929874</v>
      </c>
      <c r="AP127" s="24">
        <f t="shared" si="119"/>
        <v>1.2738371219880609</v>
      </c>
    </row>
    <row r="128" spans="1:42" s="9" customFormat="1">
      <c r="A128" s="155"/>
      <c r="B128" s="9" t="s">
        <v>213</v>
      </c>
      <c r="C128" s="9" t="s">
        <v>209</v>
      </c>
      <c r="D128" s="9" t="s">
        <v>547</v>
      </c>
      <c r="E128" s="7">
        <v>247.9</v>
      </c>
      <c r="F128" s="7">
        <v>247.71</v>
      </c>
      <c r="G128" s="7" t="s">
        <v>210</v>
      </c>
      <c r="H128" s="7" t="s">
        <v>210</v>
      </c>
      <c r="I128" s="9" t="s">
        <v>1182</v>
      </c>
      <c r="J128" s="9" t="s">
        <v>1223</v>
      </c>
      <c r="K128" s="9">
        <v>160.1</v>
      </c>
      <c r="L128" s="9">
        <v>10</v>
      </c>
      <c r="M128" s="26">
        <v>5.5404999999999998</v>
      </c>
      <c r="N128" s="26">
        <v>57.414999999999999</v>
      </c>
      <c r="O128" s="26">
        <v>92.05</v>
      </c>
      <c r="P128" s="9" t="s">
        <v>25</v>
      </c>
      <c r="Q128" s="9" t="s">
        <v>25</v>
      </c>
      <c r="R128" s="9" t="s">
        <v>25</v>
      </c>
      <c r="S128" s="22">
        <v>17.079999999999998</v>
      </c>
      <c r="T128" s="9" t="s">
        <v>25</v>
      </c>
      <c r="U128" s="9">
        <v>4.0199999999999996</v>
      </c>
      <c r="V128" s="9">
        <v>2.29</v>
      </c>
      <c r="W128" s="9">
        <v>2.7</v>
      </c>
      <c r="X128" s="9">
        <v>11.39</v>
      </c>
      <c r="Y128" s="9">
        <v>19.505000000000003</v>
      </c>
      <c r="Z128" s="9" t="s">
        <v>25</v>
      </c>
      <c r="AA128" s="22">
        <v>33.472499999999997</v>
      </c>
      <c r="AB128" s="134">
        <f>+L128/N128</f>
        <v>0.1741705129321606</v>
      </c>
      <c r="AC128" s="134">
        <f>+M128/N128</f>
        <v>9.649917269006357E-2</v>
      </c>
      <c r="AD128" s="134">
        <f>+O128/N128</f>
        <v>1.6032395715405381</v>
      </c>
      <c r="AE128" s="134" t="s">
        <v>25</v>
      </c>
      <c r="AF128" s="134">
        <f>+W128/U128</f>
        <v>0.67164179104477628</v>
      </c>
      <c r="AG128" s="134" t="s">
        <v>25</v>
      </c>
      <c r="AH128" s="134" t="s">
        <v>25</v>
      </c>
      <c r="AI128" s="134">
        <f t="shared" si="102"/>
        <v>0.56965174129353235</v>
      </c>
      <c r="AJ128" s="134" t="s">
        <v>25</v>
      </c>
      <c r="AK128" s="134">
        <f>+Y128/N128</f>
        <v>0.3397195854741793</v>
      </c>
      <c r="AL128" s="134">
        <f>+S128/N128</f>
        <v>0.29748323608813027</v>
      </c>
      <c r="AM128" s="134">
        <f>+X128/N128</f>
        <v>0.19838021422973093</v>
      </c>
      <c r="AN128" s="134" t="s">
        <v>25</v>
      </c>
      <c r="AO128" s="134">
        <f>+X128^2/AA128</f>
        <v>3.875781611770857</v>
      </c>
      <c r="AP128" s="134" t="s">
        <v>25</v>
      </c>
    </row>
    <row r="129" spans="1:42" s="9" customFormat="1">
      <c r="A129" s="155"/>
      <c r="B129" s="27" t="s">
        <v>239</v>
      </c>
      <c r="C129" s="27" t="s">
        <v>209</v>
      </c>
      <c r="D129" s="27" t="s">
        <v>546</v>
      </c>
      <c r="E129" s="21">
        <v>233.5</v>
      </c>
      <c r="F129" s="21">
        <v>228.35</v>
      </c>
      <c r="G129" s="21" t="s">
        <v>57</v>
      </c>
      <c r="H129" s="21" t="s">
        <v>57</v>
      </c>
      <c r="I129" s="12" t="s">
        <v>1240</v>
      </c>
      <c r="J129" s="12" t="s">
        <v>240</v>
      </c>
      <c r="K129" s="132">
        <v>1400</v>
      </c>
      <c r="L129" s="144">
        <v>275</v>
      </c>
      <c r="M129" s="25">
        <v>86.3</v>
      </c>
      <c r="N129" s="25">
        <v>396</v>
      </c>
      <c r="O129" s="25">
        <v>553.5</v>
      </c>
      <c r="P129" s="25">
        <v>40</v>
      </c>
      <c r="Q129" s="25">
        <v>35</v>
      </c>
      <c r="R129" s="25">
        <v>24</v>
      </c>
      <c r="S129" s="132">
        <v>126</v>
      </c>
      <c r="T129" s="25">
        <v>190</v>
      </c>
      <c r="U129" s="25">
        <v>34.5</v>
      </c>
      <c r="V129" s="25">
        <v>33</v>
      </c>
      <c r="W129" s="25">
        <v>21.5</v>
      </c>
      <c r="X129" s="25">
        <v>139</v>
      </c>
      <c r="Y129" s="25">
        <v>197.39400000000001</v>
      </c>
      <c r="Z129" s="25">
        <v>2970.5</v>
      </c>
      <c r="AA129" s="25">
        <v>3440.7380000000003</v>
      </c>
      <c r="AB129" s="24">
        <f>+L129/N129</f>
        <v>0.69444444444444442</v>
      </c>
      <c r="AC129" s="24">
        <f>+M129/N129</f>
        <v>0.21792929292929292</v>
      </c>
      <c r="AD129" s="24">
        <f>+O129/N129</f>
        <v>1.3977272727272727</v>
      </c>
      <c r="AE129" s="24">
        <f>+R129/P129</f>
        <v>0.6</v>
      </c>
      <c r="AF129" s="24">
        <f>+W129/U129</f>
        <v>0.62318840579710144</v>
      </c>
      <c r="AG129" s="24">
        <f>+P129/U129</f>
        <v>1.1594202898550725</v>
      </c>
      <c r="AH129" s="24">
        <f>+Q129/P129</f>
        <v>0.875</v>
      </c>
      <c r="AI129" s="24">
        <f t="shared" si="102"/>
        <v>0.95652173913043481</v>
      </c>
      <c r="AJ129" s="24">
        <f>+T129/N129</f>
        <v>0.47979797979797978</v>
      </c>
      <c r="AK129" s="24">
        <f>+Y129/N129</f>
        <v>0.49846969696969701</v>
      </c>
      <c r="AL129" s="24">
        <f>+S129/N129</f>
        <v>0.31818181818181818</v>
      </c>
      <c r="AM129" s="24">
        <f>+X129/N129</f>
        <v>0.35101010101010099</v>
      </c>
      <c r="AN129" s="24">
        <f>+S129^2/Z129</f>
        <v>5.3445547887561018</v>
      </c>
      <c r="AO129" s="24">
        <f>+X129^2/AA129</f>
        <v>5.6153650757482838</v>
      </c>
      <c r="AP129" s="24">
        <f>+Z129/AA129</f>
        <v>0.863332226981537</v>
      </c>
    </row>
    <row r="130" spans="1:42" s="9" customFormat="1">
      <c r="A130" s="155"/>
      <c r="B130" s="9" t="s">
        <v>270</v>
      </c>
      <c r="C130" s="9" t="s">
        <v>209</v>
      </c>
      <c r="D130" s="9" t="s">
        <v>544</v>
      </c>
      <c r="E130" s="7">
        <v>182.7</v>
      </c>
      <c r="F130" s="7">
        <v>180.81</v>
      </c>
      <c r="G130" s="7" t="s">
        <v>132</v>
      </c>
      <c r="H130" s="7" t="s">
        <v>132</v>
      </c>
      <c r="I130" s="9" t="s">
        <v>271</v>
      </c>
      <c r="J130" s="9" t="s">
        <v>272</v>
      </c>
      <c r="K130" s="29">
        <v>304</v>
      </c>
      <c r="L130" s="29">
        <v>50.936499999999995</v>
      </c>
      <c r="M130" s="29">
        <v>11.2995</v>
      </c>
      <c r="N130" s="29">
        <v>85</v>
      </c>
      <c r="O130" s="29">
        <v>139.44999999999999</v>
      </c>
      <c r="P130" s="29">
        <v>10.5</v>
      </c>
      <c r="Q130" s="29">
        <v>7.32</v>
      </c>
      <c r="R130" s="29">
        <v>4</v>
      </c>
      <c r="S130" s="29">
        <v>23</v>
      </c>
      <c r="T130" s="29">
        <v>37</v>
      </c>
      <c r="U130" s="29">
        <v>7.75</v>
      </c>
      <c r="V130" s="29">
        <v>4.3599999999999994</v>
      </c>
      <c r="W130" s="29">
        <v>2.39</v>
      </c>
      <c r="X130" s="29">
        <v>9.0500000000000007</v>
      </c>
      <c r="Y130" s="29">
        <v>18.75</v>
      </c>
      <c r="Z130" s="29">
        <v>197.67849999999999</v>
      </c>
      <c r="AA130" s="29">
        <v>39.0075</v>
      </c>
      <c r="AB130" s="134">
        <f>+L130/N130</f>
        <v>0.59925294117647054</v>
      </c>
      <c r="AC130" s="134">
        <f>+M130/N130</f>
        <v>0.13293529411764707</v>
      </c>
      <c r="AD130" s="134">
        <f>+O130/N130</f>
        <v>1.6405882352941175</v>
      </c>
      <c r="AE130" s="134">
        <f>+R130/P130</f>
        <v>0.38095238095238093</v>
      </c>
      <c r="AF130" s="134">
        <f>+W130/U130</f>
        <v>0.30838709677419357</v>
      </c>
      <c r="AG130" s="134">
        <f>+P130/U130</f>
        <v>1.3548387096774193</v>
      </c>
      <c r="AH130" s="134">
        <f>+Q130/P130</f>
        <v>0.69714285714285718</v>
      </c>
      <c r="AI130" s="134">
        <f t="shared" si="102"/>
        <v>0.56258064516129025</v>
      </c>
      <c r="AJ130" s="134">
        <f>+T130/N130</f>
        <v>0.43529411764705883</v>
      </c>
      <c r="AK130" s="134">
        <f>+Y130/N130</f>
        <v>0.22058823529411764</v>
      </c>
      <c r="AL130" s="134">
        <f>+S130/N130</f>
        <v>0.27058823529411763</v>
      </c>
      <c r="AM130" s="134">
        <f>+X130/N130</f>
        <v>0.10647058823529412</v>
      </c>
      <c r="AN130" s="134">
        <f>+S130^2/Z130</f>
        <v>2.6760623942411543</v>
      </c>
      <c r="AO130" s="134">
        <f>+X130^2/AA130</f>
        <v>2.0996603217330003</v>
      </c>
      <c r="AP130" s="134">
        <f>+Z130/AA130</f>
        <v>5.0677049285393831</v>
      </c>
    </row>
    <row r="131" spans="1:42" s="9" customFormat="1">
      <c r="A131" s="155"/>
      <c r="B131" s="9" t="s">
        <v>270</v>
      </c>
      <c r="C131" s="9" t="s">
        <v>209</v>
      </c>
      <c r="D131" s="9" t="s">
        <v>544</v>
      </c>
      <c r="E131" s="7">
        <v>182.7</v>
      </c>
      <c r="F131" s="7">
        <v>180.81</v>
      </c>
      <c r="G131" s="7" t="s">
        <v>132</v>
      </c>
      <c r="H131" s="7" t="s">
        <v>132</v>
      </c>
      <c r="I131" s="9" t="s">
        <v>273</v>
      </c>
      <c r="J131" s="9" t="s">
        <v>44</v>
      </c>
      <c r="K131" s="22">
        <v>285</v>
      </c>
      <c r="L131" s="22">
        <v>51.3</v>
      </c>
      <c r="M131" s="22">
        <v>9.5629999999999988</v>
      </c>
      <c r="N131" s="22">
        <v>91.5</v>
      </c>
      <c r="O131" s="22">
        <v>118.8135</v>
      </c>
      <c r="P131" s="22">
        <v>9.76</v>
      </c>
      <c r="Q131" s="22">
        <v>7.85</v>
      </c>
      <c r="R131" s="22">
        <v>3.56</v>
      </c>
      <c r="S131" s="22">
        <v>25</v>
      </c>
      <c r="T131" s="22">
        <v>34.5</v>
      </c>
      <c r="U131" s="29">
        <v>7.61</v>
      </c>
      <c r="V131" s="22">
        <v>3.85</v>
      </c>
      <c r="W131" s="22">
        <v>2.2599999999999998</v>
      </c>
      <c r="X131" s="22">
        <v>8.26</v>
      </c>
      <c r="Y131" s="22">
        <v>17.399999999999999</v>
      </c>
      <c r="Z131" s="22">
        <v>172.21299999999999</v>
      </c>
      <c r="AA131" s="22">
        <v>28.65</v>
      </c>
      <c r="AB131" s="134">
        <f>+L131/N131</f>
        <v>0.56065573770491806</v>
      </c>
      <c r="AC131" s="134">
        <f>+M131/N131</f>
        <v>0.10451366120218578</v>
      </c>
      <c r="AD131" s="134">
        <f>+O131/N131</f>
        <v>1.2985081967213115</v>
      </c>
      <c r="AE131" s="134">
        <f>+R131/P131</f>
        <v>0.36475409836065575</v>
      </c>
      <c r="AF131" s="134">
        <f>+W131/U131</f>
        <v>0.29697766097240469</v>
      </c>
      <c r="AG131" s="134">
        <f>+P131/U131</f>
        <v>1.2825229960578186</v>
      </c>
      <c r="AH131" s="134">
        <f>+Q131/P131</f>
        <v>0.80430327868852458</v>
      </c>
      <c r="AI131" s="134">
        <f t="shared" si="102"/>
        <v>0.5059132720105125</v>
      </c>
      <c r="AJ131" s="134">
        <f>+T131/N131</f>
        <v>0.37704918032786883</v>
      </c>
      <c r="AK131" s="134">
        <f>+Y131/N131</f>
        <v>0.1901639344262295</v>
      </c>
      <c r="AL131" s="134">
        <f>+S131/N131</f>
        <v>0.27322404371584702</v>
      </c>
      <c r="AM131" s="134">
        <f>+X131/N131</f>
        <v>9.027322404371585E-2</v>
      </c>
      <c r="AN131" s="134">
        <f>+S131^2/Z131</f>
        <v>3.6292265972952102</v>
      </c>
      <c r="AO131" s="134">
        <f>+X131^2/AA131</f>
        <v>2.3814171029668412</v>
      </c>
      <c r="AP131" s="134">
        <f>+Z131/AA131</f>
        <v>6.0109249563699825</v>
      </c>
    </row>
    <row r="132" spans="1:42" s="9" customFormat="1">
      <c r="A132" s="155"/>
      <c r="B132" s="12" t="s">
        <v>270</v>
      </c>
      <c r="C132" s="12" t="s">
        <v>209</v>
      </c>
      <c r="D132" s="12" t="s">
        <v>544</v>
      </c>
      <c r="E132" s="21">
        <v>182.7</v>
      </c>
      <c r="F132" s="21">
        <v>180.81</v>
      </c>
      <c r="G132" s="21" t="s">
        <v>132</v>
      </c>
      <c r="H132" s="21" t="s">
        <v>132</v>
      </c>
      <c r="I132" s="131" t="s">
        <v>32</v>
      </c>
      <c r="J132" s="12"/>
      <c r="K132" s="30">
        <f t="shared" ref="K132:AP132" si="120">+AVERAGE(K130:K131)</f>
        <v>294.5</v>
      </c>
      <c r="L132" s="30">
        <f t="shared" si="120"/>
        <v>51.118249999999996</v>
      </c>
      <c r="M132" s="30">
        <f t="shared" si="120"/>
        <v>10.431249999999999</v>
      </c>
      <c r="N132" s="30">
        <f t="shared" si="120"/>
        <v>88.25</v>
      </c>
      <c r="O132" s="30">
        <f t="shared" si="120"/>
        <v>129.13175000000001</v>
      </c>
      <c r="P132" s="30">
        <f t="shared" si="120"/>
        <v>10.129999999999999</v>
      </c>
      <c r="Q132" s="30">
        <f t="shared" si="120"/>
        <v>7.585</v>
      </c>
      <c r="R132" s="30">
        <f t="shared" si="120"/>
        <v>3.7800000000000002</v>
      </c>
      <c r="S132" s="30">
        <f t="shared" si="120"/>
        <v>24</v>
      </c>
      <c r="T132" s="30">
        <f t="shared" si="120"/>
        <v>35.75</v>
      </c>
      <c r="U132" s="30">
        <f t="shared" si="120"/>
        <v>7.68</v>
      </c>
      <c r="V132" s="30">
        <f t="shared" si="120"/>
        <v>4.1049999999999995</v>
      </c>
      <c r="W132" s="30">
        <f t="shared" si="120"/>
        <v>2.3250000000000002</v>
      </c>
      <c r="X132" s="30">
        <f t="shared" si="120"/>
        <v>8.6550000000000011</v>
      </c>
      <c r="Y132" s="30">
        <f t="shared" si="120"/>
        <v>18.074999999999999</v>
      </c>
      <c r="Z132" s="30">
        <f t="shared" si="120"/>
        <v>184.94574999999998</v>
      </c>
      <c r="AA132" s="30">
        <f t="shared" si="120"/>
        <v>33.828749999999999</v>
      </c>
      <c r="AB132" s="24">
        <f>+AVERAGE(AB130:AB131)</f>
        <v>0.5799543394406943</v>
      </c>
      <c r="AC132" s="24">
        <f t="shared" si="120"/>
        <v>0.11872447765991642</v>
      </c>
      <c r="AD132" s="24">
        <f t="shared" si="120"/>
        <v>1.4695482160077145</v>
      </c>
      <c r="AE132" s="24">
        <f t="shared" si="120"/>
        <v>0.37285323965651834</v>
      </c>
      <c r="AF132" s="24">
        <f t="shared" si="120"/>
        <v>0.30268237887329913</v>
      </c>
      <c r="AG132" s="24">
        <f t="shared" si="120"/>
        <v>1.3186808528676188</v>
      </c>
      <c r="AH132" s="24">
        <f t="shared" si="120"/>
        <v>0.75072306791569088</v>
      </c>
      <c r="AI132" s="24">
        <f t="shared" si="120"/>
        <v>0.53424695858590132</v>
      </c>
      <c r="AJ132" s="24">
        <f t="shared" si="120"/>
        <v>0.40617164898746383</v>
      </c>
      <c r="AK132" s="24">
        <f t="shared" si="120"/>
        <v>0.20537608486017356</v>
      </c>
      <c r="AL132" s="24">
        <f t="shared" si="120"/>
        <v>0.27190613950498232</v>
      </c>
      <c r="AM132" s="24">
        <f t="shared" si="120"/>
        <v>9.8371906139504986E-2</v>
      </c>
      <c r="AN132" s="24">
        <f t="shared" si="120"/>
        <v>3.1526444957681825</v>
      </c>
      <c r="AO132" s="24">
        <f t="shared" si="120"/>
        <v>2.2405387123499207</v>
      </c>
      <c r="AP132" s="24">
        <f t="shared" si="120"/>
        <v>5.5393149424546824</v>
      </c>
    </row>
    <row r="133" spans="1:42" s="9" customFormat="1">
      <c r="A133" s="155"/>
      <c r="B133" s="12" t="s">
        <v>274</v>
      </c>
      <c r="C133" s="12" t="s">
        <v>209</v>
      </c>
      <c r="D133" s="12" t="s">
        <v>544</v>
      </c>
      <c r="E133" s="21">
        <v>182.7</v>
      </c>
      <c r="F133" s="21">
        <v>180.81</v>
      </c>
      <c r="G133" s="21" t="s">
        <v>132</v>
      </c>
      <c r="H133" s="21" t="s">
        <v>132</v>
      </c>
      <c r="I133" s="12" t="s">
        <v>275</v>
      </c>
      <c r="J133" s="12" t="s">
        <v>44</v>
      </c>
      <c r="K133" s="25">
        <v>333</v>
      </c>
      <c r="L133" s="25">
        <v>63.5</v>
      </c>
      <c r="M133" s="25">
        <v>7.4809999999999999</v>
      </c>
      <c r="N133" s="25">
        <v>102</v>
      </c>
      <c r="O133" s="25">
        <v>140.61750000000001</v>
      </c>
      <c r="P133" s="25">
        <v>9.6</v>
      </c>
      <c r="Q133" s="25">
        <v>7.8</v>
      </c>
      <c r="R133" s="25">
        <v>4.12</v>
      </c>
      <c r="S133" s="25">
        <v>25.3</v>
      </c>
      <c r="T133" s="25">
        <v>38</v>
      </c>
      <c r="U133" s="25">
        <v>6.3166666666666664</v>
      </c>
      <c r="V133" s="25">
        <v>2.8833333333333333</v>
      </c>
      <c r="W133" s="25">
        <v>5.3900000000000006</v>
      </c>
      <c r="X133" s="25">
        <v>15.5</v>
      </c>
      <c r="Y133" s="25">
        <v>10.75</v>
      </c>
      <c r="Z133" s="25">
        <v>111.85875000000001</v>
      </c>
      <c r="AA133" s="25">
        <v>39.469750000000005</v>
      </c>
      <c r="AB133" s="24">
        <f>+L133/N133</f>
        <v>0.62254901960784315</v>
      </c>
      <c r="AC133" s="24">
        <f>+M133/N133</f>
        <v>7.3343137254901963E-2</v>
      </c>
      <c r="AD133" s="24">
        <f>+O133/N133</f>
        <v>1.3786029411764706</v>
      </c>
      <c r="AE133" s="24">
        <f>+R133/P133</f>
        <v>0.4291666666666667</v>
      </c>
      <c r="AF133" s="24">
        <f>+W133/U133</f>
        <v>0.8532981530343009</v>
      </c>
      <c r="AG133" s="24">
        <f>+P133/U133</f>
        <v>1.5197889182058046</v>
      </c>
      <c r="AH133" s="24">
        <f t="shared" ref="AH133:AH142" si="121">+Q133/P133</f>
        <v>0.8125</v>
      </c>
      <c r="AI133" s="24">
        <f t="shared" ref="AI133:AI142" si="122">+V133/U133</f>
        <v>0.45646437994722955</v>
      </c>
      <c r="AJ133" s="24">
        <f>+T133/N133</f>
        <v>0.37254901960784315</v>
      </c>
      <c r="AK133" s="24">
        <f>+Y133/N133</f>
        <v>0.1053921568627451</v>
      </c>
      <c r="AL133" s="24">
        <f>+S133/N133</f>
        <v>0.24803921568627452</v>
      </c>
      <c r="AM133" s="24">
        <f>+X133/N133</f>
        <v>0.15196078431372548</v>
      </c>
      <c r="AN133" s="24">
        <f>+S133^2/Z133</f>
        <v>5.722306033278576</v>
      </c>
      <c r="AO133" s="24">
        <f>+X133^2/AA133</f>
        <v>6.0869399983531682</v>
      </c>
      <c r="AP133" s="24">
        <f>+Z133/AA133</f>
        <v>2.8340374590667539</v>
      </c>
    </row>
    <row r="134" spans="1:42" s="9" customFormat="1">
      <c r="A134" s="155"/>
      <c r="B134" s="9" t="s">
        <v>276</v>
      </c>
      <c r="C134" s="9" t="s">
        <v>209</v>
      </c>
      <c r="D134" s="9" t="s">
        <v>544</v>
      </c>
      <c r="E134" s="7">
        <v>181.25</v>
      </c>
      <c r="F134" s="7">
        <v>180.81</v>
      </c>
      <c r="G134" s="7" t="s">
        <v>132</v>
      </c>
      <c r="H134" s="7" t="s">
        <v>132</v>
      </c>
      <c r="I134" s="9" t="s">
        <v>277</v>
      </c>
      <c r="J134" s="9" t="s">
        <v>44</v>
      </c>
      <c r="K134" s="26">
        <v>375</v>
      </c>
      <c r="L134" s="26">
        <v>67</v>
      </c>
      <c r="M134" s="26">
        <v>7.5</v>
      </c>
      <c r="N134" s="26">
        <v>124</v>
      </c>
      <c r="O134" s="26">
        <v>170.1935</v>
      </c>
      <c r="P134" s="26">
        <v>12.9</v>
      </c>
      <c r="Q134" s="26">
        <v>10.3</v>
      </c>
      <c r="R134" s="26">
        <v>5.01</v>
      </c>
      <c r="S134" s="26">
        <v>48</v>
      </c>
      <c r="T134" s="26">
        <v>64.2</v>
      </c>
      <c r="U134" s="26">
        <v>9.0300000000000011</v>
      </c>
      <c r="V134" s="26">
        <v>6.31</v>
      </c>
      <c r="W134" s="26">
        <v>2.915</v>
      </c>
      <c r="X134" s="26">
        <v>22.4</v>
      </c>
      <c r="Y134" s="26">
        <v>33.400000000000006</v>
      </c>
      <c r="Z134" s="26">
        <v>550.13249999999994</v>
      </c>
      <c r="AA134" s="26">
        <v>120.4435</v>
      </c>
      <c r="AB134" s="134">
        <f>+L134/N134</f>
        <v>0.54032258064516125</v>
      </c>
      <c r="AC134" s="134">
        <f>+M134/N134</f>
        <v>6.0483870967741937E-2</v>
      </c>
      <c r="AD134" s="134">
        <f>+O134/N134</f>
        <v>1.3725282258064515</v>
      </c>
      <c r="AE134" s="134">
        <f>+R134/P134</f>
        <v>0.38837209302325576</v>
      </c>
      <c r="AF134" s="134">
        <f>+W134/U134</f>
        <v>0.32281284606866001</v>
      </c>
      <c r="AG134" s="134">
        <f>+P134/U134</f>
        <v>1.4285714285714284</v>
      </c>
      <c r="AH134" s="134">
        <f t="shared" si="121"/>
        <v>0.79844961240310086</v>
      </c>
      <c r="AI134" s="134">
        <f t="shared" si="122"/>
        <v>0.69878183831672191</v>
      </c>
      <c r="AJ134" s="134">
        <f>+T134/N134</f>
        <v>0.51774193548387104</v>
      </c>
      <c r="AK134" s="134">
        <f>+Y134/N134</f>
        <v>0.26935483870967747</v>
      </c>
      <c r="AL134" s="134">
        <f>+S134/N134</f>
        <v>0.38709677419354838</v>
      </c>
      <c r="AM134" s="134">
        <f>+X134/N134</f>
        <v>0.18064516129032257</v>
      </c>
      <c r="AN134" s="134">
        <f>+S134^2/Z134</f>
        <v>4.1880819620727738</v>
      </c>
      <c r="AO134" s="134">
        <f>+X134^2/AA134</f>
        <v>4.1659367255186037</v>
      </c>
      <c r="AP134" s="134">
        <f>+Z134/AA134</f>
        <v>4.5675565721686926</v>
      </c>
    </row>
    <row r="135" spans="1:42" s="9" customFormat="1">
      <c r="A135" s="155"/>
      <c r="B135" s="9" t="s">
        <v>276</v>
      </c>
      <c r="C135" s="9" t="s">
        <v>209</v>
      </c>
      <c r="D135" s="9" t="s">
        <v>544</v>
      </c>
      <c r="E135" s="7">
        <v>181.25</v>
      </c>
      <c r="F135" s="7">
        <v>180.81</v>
      </c>
      <c r="G135" s="7" t="s">
        <v>132</v>
      </c>
      <c r="H135" s="7" t="s">
        <v>132</v>
      </c>
      <c r="I135" s="9" t="s">
        <v>278</v>
      </c>
      <c r="J135" s="9" t="s">
        <v>44</v>
      </c>
      <c r="K135" s="26">
        <v>331.2</v>
      </c>
      <c r="L135" s="26">
        <v>69.5</v>
      </c>
      <c r="M135" s="26">
        <v>13.5845</v>
      </c>
      <c r="N135" s="26">
        <v>94.353000000000009</v>
      </c>
      <c r="O135" s="26">
        <v>143.23000000000002</v>
      </c>
      <c r="P135" s="26">
        <v>12.375</v>
      </c>
      <c r="Q135" s="26">
        <v>9.7049999999999983</v>
      </c>
      <c r="R135" s="26">
        <v>4.2300000000000004</v>
      </c>
      <c r="S135" s="26">
        <v>39.25</v>
      </c>
      <c r="T135" s="26">
        <v>54.75</v>
      </c>
      <c r="U135" s="26">
        <v>8.5</v>
      </c>
      <c r="V135" s="26">
        <v>5.52</v>
      </c>
      <c r="W135" s="26">
        <v>2.8499999999999996</v>
      </c>
      <c r="X135" s="26">
        <v>20.5</v>
      </c>
      <c r="Y135" s="26">
        <v>30.5</v>
      </c>
      <c r="Z135" s="26">
        <v>436.92250000000001</v>
      </c>
      <c r="AA135" s="26">
        <v>108.273</v>
      </c>
      <c r="AB135" s="134">
        <f>+L135/N135</f>
        <v>0.73659555075090344</v>
      </c>
      <c r="AC135" s="134">
        <f>+M135/N135</f>
        <v>0.14397528430468559</v>
      </c>
      <c r="AD135" s="134">
        <f>+O135/N135</f>
        <v>1.5180227443748477</v>
      </c>
      <c r="AE135" s="134">
        <f>+R135/P135</f>
        <v>0.34181818181818185</v>
      </c>
      <c r="AF135" s="134">
        <f>+W135/U135</f>
        <v>0.3352941176470588</v>
      </c>
      <c r="AG135" s="134">
        <f>+P135/U135</f>
        <v>1.4558823529411764</v>
      </c>
      <c r="AH135" s="134">
        <f t="shared" si="121"/>
        <v>0.78424242424242407</v>
      </c>
      <c r="AI135" s="134">
        <f t="shared" si="122"/>
        <v>0.64941176470588236</v>
      </c>
      <c r="AJ135" s="134">
        <f>+T135/N135</f>
        <v>0.58026771803758226</v>
      </c>
      <c r="AK135" s="134">
        <f>+Y135/N135</f>
        <v>0.32325416255974898</v>
      </c>
      <c r="AL135" s="134">
        <f>+S135/N135</f>
        <v>0.4159910124744311</v>
      </c>
      <c r="AM135" s="134">
        <f>+X135/N135</f>
        <v>0.21726919122868374</v>
      </c>
      <c r="AN135" s="134">
        <f>+S135^2/Z135</f>
        <v>3.5259399550263488</v>
      </c>
      <c r="AO135" s="134">
        <f>+X135^2/AA135</f>
        <v>3.8813924062323943</v>
      </c>
      <c r="AP135" s="134">
        <f>+Z135/AA135</f>
        <v>4.0353781644546656</v>
      </c>
    </row>
    <row r="136" spans="1:42" s="9" customFormat="1">
      <c r="A136" s="155"/>
      <c r="B136" s="12" t="s">
        <v>276</v>
      </c>
      <c r="C136" s="12" t="s">
        <v>209</v>
      </c>
      <c r="D136" s="12" t="s">
        <v>544</v>
      </c>
      <c r="E136" s="21">
        <v>181.25</v>
      </c>
      <c r="F136" s="21">
        <v>180.81</v>
      </c>
      <c r="G136" s="21" t="s">
        <v>132</v>
      </c>
      <c r="H136" s="21" t="s">
        <v>132</v>
      </c>
      <c r="I136" s="131" t="s">
        <v>32</v>
      </c>
      <c r="J136" s="12"/>
      <c r="K136" s="23">
        <f t="shared" ref="K136:AG136" si="123">+AVERAGE(K134:K135)</f>
        <v>353.1</v>
      </c>
      <c r="L136" s="23">
        <f t="shared" si="123"/>
        <v>68.25</v>
      </c>
      <c r="M136" s="23">
        <f t="shared" si="123"/>
        <v>10.542249999999999</v>
      </c>
      <c r="N136" s="23">
        <f t="shared" si="123"/>
        <v>109.1765</v>
      </c>
      <c r="O136" s="23">
        <f t="shared" si="123"/>
        <v>156.71174999999999</v>
      </c>
      <c r="P136" s="23">
        <f t="shared" si="123"/>
        <v>12.637499999999999</v>
      </c>
      <c r="Q136" s="23">
        <f t="shared" si="123"/>
        <v>10.0025</v>
      </c>
      <c r="R136" s="23">
        <f t="shared" si="123"/>
        <v>4.62</v>
      </c>
      <c r="S136" s="23">
        <f t="shared" si="123"/>
        <v>43.625</v>
      </c>
      <c r="T136" s="23">
        <f t="shared" si="123"/>
        <v>59.475000000000001</v>
      </c>
      <c r="U136" s="23">
        <f t="shared" si="123"/>
        <v>8.7650000000000006</v>
      </c>
      <c r="V136" s="23">
        <f t="shared" si="123"/>
        <v>5.9149999999999991</v>
      </c>
      <c r="W136" s="23">
        <f t="shared" si="123"/>
        <v>2.8824999999999998</v>
      </c>
      <c r="X136" s="23">
        <f t="shared" si="123"/>
        <v>21.45</v>
      </c>
      <c r="Y136" s="23">
        <f t="shared" si="123"/>
        <v>31.950000000000003</v>
      </c>
      <c r="Z136" s="23">
        <f t="shared" si="123"/>
        <v>493.52749999999997</v>
      </c>
      <c r="AA136" s="23">
        <f t="shared" si="123"/>
        <v>114.35825</v>
      </c>
      <c r="AB136" s="24">
        <f>+AVERAGE(AB134:AB135)</f>
        <v>0.63845906569803235</v>
      </c>
      <c r="AC136" s="24">
        <f t="shared" si="123"/>
        <v>0.10222957763621376</v>
      </c>
      <c r="AD136" s="24">
        <f t="shared" si="123"/>
        <v>1.4452754850906495</v>
      </c>
      <c r="AE136" s="24">
        <f t="shared" si="123"/>
        <v>0.36509513742071881</v>
      </c>
      <c r="AF136" s="24">
        <f t="shared" si="123"/>
        <v>0.32905348185785943</v>
      </c>
      <c r="AG136" s="24">
        <f t="shared" si="123"/>
        <v>1.4422268907563023</v>
      </c>
      <c r="AH136" s="24">
        <f t="shared" si="121"/>
        <v>0.79149357072205739</v>
      </c>
      <c r="AI136" s="24">
        <f t="shared" si="122"/>
        <v>0.67484312606959485</v>
      </c>
      <c r="AJ136" s="24">
        <f t="shared" ref="AJ136:AP136" si="124">+AVERAGE(AJ134:AJ135)</f>
        <v>0.54900482676072659</v>
      </c>
      <c r="AK136" s="24">
        <f t="shared" si="124"/>
        <v>0.29630450063471325</v>
      </c>
      <c r="AL136" s="24">
        <f t="shared" si="124"/>
        <v>0.40154389333398977</v>
      </c>
      <c r="AM136" s="24">
        <f t="shared" si="124"/>
        <v>0.19895717625950315</v>
      </c>
      <c r="AN136" s="24">
        <f t="shared" si="124"/>
        <v>3.8570109585495613</v>
      </c>
      <c r="AO136" s="24">
        <f t="shared" si="124"/>
        <v>4.0236645658754995</v>
      </c>
      <c r="AP136" s="24">
        <f t="shared" si="124"/>
        <v>4.3014673683116786</v>
      </c>
    </row>
    <row r="137" spans="1:42" s="9" customFormat="1" ht="17" customHeight="1">
      <c r="A137" s="155"/>
      <c r="B137" s="12" t="s">
        <v>252</v>
      </c>
      <c r="C137" s="12" t="s">
        <v>209</v>
      </c>
      <c r="D137" s="12" t="s">
        <v>544</v>
      </c>
      <c r="E137" s="21">
        <v>181.7</v>
      </c>
      <c r="F137" s="21">
        <v>180.36</v>
      </c>
      <c r="G137" s="21" t="s">
        <v>132</v>
      </c>
      <c r="H137" s="21" t="s">
        <v>132</v>
      </c>
      <c r="I137" s="12" t="s">
        <v>253</v>
      </c>
      <c r="J137" s="12" t="s">
        <v>44</v>
      </c>
      <c r="K137" s="23">
        <v>430</v>
      </c>
      <c r="L137" s="23">
        <v>89</v>
      </c>
      <c r="M137" s="23">
        <v>7.1</v>
      </c>
      <c r="N137" s="23">
        <v>105</v>
      </c>
      <c r="O137" s="23">
        <v>220.26850000000002</v>
      </c>
      <c r="P137" s="23">
        <v>12.8</v>
      </c>
      <c r="Q137" s="23">
        <v>10.7</v>
      </c>
      <c r="R137" s="23">
        <v>5.17</v>
      </c>
      <c r="S137" s="23">
        <v>43.5</v>
      </c>
      <c r="T137" s="23">
        <v>59.8</v>
      </c>
      <c r="U137" s="23">
        <v>9.65</v>
      </c>
      <c r="V137" s="23">
        <v>7.17</v>
      </c>
      <c r="W137" s="23">
        <v>3.66</v>
      </c>
      <c r="X137" s="23">
        <v>31.9</v>
      </c>
      <c r="Y137" s="23">
        <v>45</v>
      </c>
      <c r="Z137" s="23">
        <v>825.8125</v>
      </c>
      <c r="AA137" s="23">
        <v>315.38650000000001</v>
      </c>
      <c r="AB137" s="24">
        <f>+L137/N137</f>
        <v>0.84761904761904761</v>
      </c>
      <c r="AC137" s="24">
        <f>+M137/N137</f>
        <v>6.761904761904762E-2</v>
      </c>
      <c r="AD137" s="24">
        <f>+O137/N137</f>
        <v>2.0977952380952383</v>
      </c>
      <c r="AE137" s="24">
        <f>+R137/P137</f>
        <v>0.40390624999999997</v>
      </c>
      <c r="AF137" s="24">
        <f>+W137/U137</f>
        <v>0.37927461139896373</v>
      </c>
      <c r="AG137" s="24">
        <f>+P137/U137</f>
        <v>1.3264248704663213</v>
      </c>
      <c r="AH137" s="24">
        <f t="shared" si="121"/>
        <v>0.83593749999999989</v>
      </c>
      <c r="AI137" s="24">
        <f t="shared" si="122"/>
        <v>0.74300518134715021</v>
      </c>
      <c r="AJ137" s="24">
        <f>+T137/N137</f>
        <v>0.56952380952380954</v>
      </c>
      <c r="AK137" s="24">
        <f>+Y137/N137</f>
        <v>0.42857142857142855</v>
      </c>
      <c r="AL137" s="24">
        <f>+S137/N137</f>
        <v>0.41428571428571431</v>
      </c>
      <c r="AM137" s="24">
        <f>+X137/N137</f>
        <v>0.30380952380952381</v>
      </c>
      <c r="AN137" s="24">
        <f>+S137^2/Z137</f>
        <v>2.2913797018088244</v>
      </c>
      <c r="AO137" s="24">
        <f>+X137^2/AA137</f>
        <v>3.2265490120851714</v>
      </c>
      <c r="AP137" s="24">
        <f>+Z137/AA137</f>
        <v>2.6184142314271535</v>
      </c>
    </row>
    <row r="138" spans="1:42" s="9" customFormat="1">
      <c r="A138" s="155"/>
      <c r="B138" s="9" t="s">
        <v>254</v>
      </c>
      <c r="C138" s="9" t="s">
        <v>209</v>
      </c>
      <c r="D138" s="9" t="s">
        <v>544</v>
      </c>
      <c r="E138" s="7">
        <v>182.7</v>
      </c>
      <c r="F138" s="7">
        <v>180.36</v>
      </c>
      <c r="G138" s="7" t="s">
        <v>132</v>
      </c>
      <c r="H138" s="7" t="s">
        <v>132</v>
      </c>
      <c r="I138" s="9" t="s">
        <v>255</v>
      </c>
      <c r="J138" s="9" t="s">
        <v>44</v>
      </c>
      <c r="K138" s="26">
        <v>770</v>
      </c>
      <c r="L138" s="26">
        <v>159</v>
      </c>
      <c r="M138" s="26">
        <v>12</v>
      </c>
      <c r="N138" s="26">
        <v>235</v>
      </c>
      <c r="O138" s="26">
        <v>376</v>
      </c>
      <c r="P138" s="26">
        <v>21.25</v>
      </c>
      <c r="Q138" s="26">
        <v>19</v>
      </c>
      <c r="R138" s="26">
        <v>9.5500000000000007</v>
      </c>
      <c r="S138" s="26">
        <v>63.5</v>
      </c>
      <c r="T138" s="26">
        <v>95</v>
      </c>
      <c r="U138" s="26">
        <v>18.75</v>
      </c>
      <c r="V138" s="26">
        <v>12.45</v>
      </c>
      <c r="W138" s="26">
        <v>7.15</v>
      </c>
      <c r="X138" s="26">
        <v>55.25</v>
      </c>
      <c r="Y138" s="26">
        <v>79</v>
      </c>
      <c r="Z138" s="26">
        <v>1197.5795000000001</v>
      </c>
      <c r="AA138" s="26">
        <v>665.58299999999997</v>
      </c>
      <c r="AB138" s="134">
        <f>+L138/N138</f>
        <v>0.67659574468085104</v>
      </c>
      <c r="AC138" s="134">
        <f>+M138/N138</f>
        <v>5.106382978723404E-2</v>
      </c>
      <c r="AD138" s="134">
        <f>+O138/N138</f>
        <v>1.6</v>
      </c>
      <c r="AE138" s="134">
        <f>+R138/P138</f>
        <v>0.4494117647058824</v>
      </c>
      <c r="AF138" s="134">
        <f>+W138/U138</f>
        <v>0.38133333333333336</v>
      </c>
      <c r="AG138" s="134">
        <f>+P138/U138</f>
        <v>1.1333333333333333</v>
      </c>
      <c r="AH138" s="134">
        <f t="shared" si="121"/>
        <v>0.89411764705882357</v>
      </c>
      <c r="AI138" s="134">
        <f t="shared" si="122"/>
        <v>0.66399999999999992</v>
      </c>
      <c r="AJ138" s="134">
        <f>+T138/N138</f>
        <v>0.40425531914893614</v>
      </c>
      <c r="AK138" s="134">
        <f>+Y138/N138</f>
        <v>0.33617021276595743</v>
      </c>
      <c r="AL138" s="134">
        <f>+S138/N138</f>
        <v>0.27021276595744681</v>
      </c>
      <c r="AM138" s="134">
        <f>+X138/N138</f>
        <v>0.23510638297872341</v>
      </c>
      <c r="AN138" s="134">
        <f>+S138^2/Z138</f>
        <v>3.3669998526193874</v>
      </c>
      <c r="AO138" s="134">
        <f>+X138^2/AA138</f>
        <v>4.5862987786647196</v>
      </c>
      <c r="AP138" s="134">
        <f>+Z138/AA138</f>
        <v>1.7992940024009028</v>
      </c>
    </row>
    <row r="139" spans="1:42" s="9" customFormat="1">
      <c r="A139" s="155"/>
      <c r="B139" s="9" t="s">
        <v>254</v>
      </c>
      <c r="C139" s="9" t="s">
        <v>209</v>
      </c>
      <c r="D139" s="9" t="s">
        <v>544</v>
      </c>
      <c r="E139" s="7">
        <v>182.7</v>
      </c>
      <c r="F139" s="7">
        <v>180.36</v>
      </c>
      <c r="G139" s="7" t="s">
        <v>132</v>
      </c>
      <c r="H139" s="7" t="s">
        <v>132</v>
      </c>
      <c r="I139" s="9" t="s">
        <v>256</v>
      </c>
      <c r="J139" s="9" t="s">
        <v>44</v>
      </c>
      <c r="K139" s="26">
        <v>909</v>
      </c>
      <c r="L139" s="26">
        <v>154.91750000000002</v>
      </c>
      <c r="M139" s="26">
        <v>29.560000000000002</v>
      </c>
      <c r="N139" s="26">
        <v>235.86099999999999</v>
      </c>
      <c r="O139" s="26">
        <v>467.72750000000002</v>
      </c>
      <c r="P139" s="26">
        <v>19.5</v>
      </c>
      <c r="Q139" s="26">
        <v>18.5</v>
      </c>
      <c r="R139" s="26">
        <v>8.6199999999999992</v>
      </c>
      <c r="S139" s="26">
        <v>84.3</v>
      </c>
      <c r="T139" s="26">
        <v>116</v>
      </c>
      <c r="U139" s="26">
        <v>16.5</v>
      </c>
      <c r="V139" s="26">
        <v>12.9</v>
      </c>
      <c r="W139" s="26">
        <v>6.4455</v>
      </c>
      <c r="X139" s="26">
        <v>60.732500000000002</v>
      </c>
      <c r="Y139" s="26">
        <v>83.55</v>
      </c>
      <c r="Z139" s="26">
        <v>1300.3505</v>
      </c>
      <c r="AA139" s="26">
        <v>720.20399999999995</v>
      </c>
      <c r="AB139" s="134">
        <f>+L139/N139</f>
        <v>0.65681693879021974</v>
      </c>
      <c r="AC139" s="134">
        <f>+M139/N139</f>
        <v>0.12532805338737649</v>
      </c>
      <c r="AD139" s="134">
        <f>+O139/N139</f>
        <v>1.9830641776300451</v>
      </c>
      <c r="AE139" s="134">
        <f>+R139/P139</f>
        <v>0.44205128205128202</v>
      </c>
      <c r="AF139" s="134">
        <f>+W139/U139</f>
        <v>0.39063636363636361</v>
      </c>
      <c r="AG139" s="134">
        <f>+P139/U139</f>
        <v>1.1818181818181819</v>
      </c>
      <c r="AH139" s="134">
        <f t="shared" si="121"/>
        <v>0.94871794871794868</v>
      </c>
      <c r="AI139" s="134">
        <f t="shared" si="122"/>
        <v>0.78181818181818186</v>
      </c>
      <c r="AJ139" s="134">
        <f>+T139/N139</f>
        <v>0.49181509448361538</v>
      </c>
      <c r="AK139" s="134">
        <f>+Y139/N139</f>
        <v>0.35423406158712123</v>
      </c>
      <c r="AL139" s="134">
        <f>+S139/N139</f>
        <v>0.35741390056007566</v>
      </c>
      <c r="AM139" s="134">
        <f>+X139/N139</f>
        <v>0.25749276056660492</v>
      </c>
      <c r="AN139" s="134">
        <f>+S139^2/Z139</f>
        <v>5.4650573057033469</v>
      </c>
      <c r="AO139" s="134">
        <f>+X139^2/AA139</f>
        <v>5.1213774933907619</v>
      </c>
      <c r="AP139" s="134">
        <f>+Z139/AA139</f>
        <v>1.8055307940527963</v>
      </c>
    </row>
    <row r="140" spans="1:42" s="9" customFormat="1">
      <c r="A140" s="155"/>
      <c r="B140" s="12" t="s">
        <v>254</v>
      </c>
      <c r="C140" s="12" t="s">
        <v>209</v>
      </c>
      <c r="D140" s="12" t="s">
        <v>544</v>
      </c>
      <c r="E140" s="21">
        <v>182.7</v>
      </c>
      <c r="F140" s="21">
        <v>180.36</v>
      </c>
      <c r="G140" s="21" t="s">
        <v>132</v>
      </c>
      <c r="H140" s="21" t="s">
        <v>132</v>
      </c>
      <c r="I140" s="131" t="s">
        <v>32</v>
      </c>
      <c r="J140" s="12"/>
      <c r="K140" s="23">
        <f t="shared" ref="K140:AG140" si="125">+AVERAGE(K138:K139)</f>
        <v>839.5</v>
      </c>
      <c r="L140" s="23">
        <f t="shared" si="125"/>
        <v>156.95875000000001</v>
      </c>
      <c r="M140" s="23">
        <f t="shared" si="125"/>
        <v>20.78</v>
      </c>
      <c r="N140" s="23">
        <f t="shared" si="125"/>
        <v>235.43049999999999</v>
      </c>
      <c r="O140" s="23">
        <f t="shared" si="125"/>
        <v>421.86374999999998</v>
      </c>
      <c r="P140" s="23">
        <f t="shared" si="125"/>
        <v>20.375</v>
      </c>
      <c r="Q140" s="23">
        <f t="shared" si="125"/>
        <v>18.75</v>
      </c>
      <c r="R140" s="23">
        <f t="shared" si="125"/>
        <v>9.0850000000000009</v>
      </c>
      <c r="S140" s="23">
        <f t="shared" si="125"/>
        <v>73.900000000000006</v>
      </c>
      <c r="T140" s="23">
        <f t="shared" si="125"/>
        <v>105.5</v>
      </c>
      <c r="U140" s="23">
        <f t="shared" si="125"/>
        <v>17.625</v>
      </c>
      <c r="V140" s="23">
        <f t="shared" si="125"/>
        <v>12.675000000000001</v>
      </c>
      <c r="W140" s="23">
        <f t="shared" si="125"/>
        <v>6.7977500000000006</v>
      </c>
      <c r="X140" s="23">
        <f t="shared" si="125"/>
        <v>57.991250000000001</v>
      </c>
      <c r="Y140" s="23">
        <f t="shared" si="125"/>
        <v>81.275000000000006</v>
      </c>
      <c r="Z140" s="23">
        <f t="shared" si="125"/>
        <v>1248.9650000000001</v>
      </c>
      <c r="AA140" s="23">
        <f t="shared" si="125"/>
        <v>692.8934999999999</v>
      </c>
      <c r="AB140" s="24">
        <f>+AVERAGE(AB138:AB139)</f>
        <v>0.66670634173553545</v>
      </c>
      <c r="AC140" s="24">
        <f t="shared" si="125"/>
        <v>8.819594158730526E-2</v>
      </c>
      <c r="AD140" s="24">
        <f t="shared" si="125"/>
        <v>1.7915320888150226</v>
      </c>
      <c r="AE140" s="24">
        <f t="shared" si="125"/>
        <v>0.44573152337858224</v>
      </c>
      <c r="AF140" s="24">
        <f t="shared" si="125"/>
        <v>0.38598484848484849</v>
      </c>
      <c r="AG140" s="24">
        <f t="shared" si="125"/>
        <v>1.1575757575757577</v>
      </c>
      <c r="AH140" s="24">
        <f t="shared" si="121"/>
        <v>0.92024539877300615</v>
      </c>
      <c r="AI140" s="24">
        <f t="shared" si="122"/>
        <v>0.7191489361702128</v>
      </c>
      <c r="AJ140" s="24">
        <f t="shared" ref="AJ140:AP140" si="126">+AVERAGE(AJ138:AJ139)</f>
        <v>0.44803520681627573</v>
      </c>
      <c r="AK140" s="24">
        <f t="shared" si="126"/>
        <v>0.34520213717653936</v>
      </c>
      <c r="AL140" s="24">
        <f t="shared" si="126"/>
        <v>0.31381333325876126</v>
      </c>
      <c r="AM140" s="24">
        <f t="shared" si="126"/>
        <v>0.24629957177266415</v>
      </c>
      <c r="AN140" s="24">
        <f t="shared" si="126"/>
        <v>4.4160285791613667</v>
      </c>
      <c r="AO140" s="24">
        <f t="shared" si="126"/>
        <v>4.8538381360277407</v>
      </c>
      <c r="AP140" s="24">
        <f t="shared" si="126"/>
        <v>1.8024123982268496</v>
      </c>
    </row>
    <row r="141" spans="1:42" s="9" customFormat="1">
      <c r="A141" s="155"/>
      <c r="B141" s="12" t="s">
        <v>215</v>
      </c>
      <c r="C141" s="12" t="s">
        <v>209</v>
      </c>
      <c r="D141" s="12" t="s">
        <v>547</v>
      </c>
      <c r="E141" s="21">
        <v>247.9</v>
      </c>
      <c r="F141" s="21">
        <v>247.71</v>
      </c>
      <c r="G141" s="21" t="s">
        <v>210</v>
      </c>
      <c r="H141" s="21" t="s">
        <v>210</v>
      </c>
      <c r="I141" s="12" t="s">
        <v>983</v>
      </c>
      <c r="J141" s="12" t="s">
        <v>217</v>
      </c>
      <c r="K141" s="131">
        <v>180</v>
      </c>
      <c r="L141" s="12">
        <v>23.15</v>
      </c>
      <c r="M141" s="12">
        <v>6.45</v>
      </c>
      <c r="N141" s="12">
        <v>57.5</v>
      </c>
      <c r="O141" s="12">
        <v>89.091999999999999</v>
      </c>
      <c r="P141" s="12">
        <v>4.57</v>
      </c>
      <c r="Q141" s="12">
        <v>2.4550000000000001</v>
      </c>
      <c r="R141" s="12">
        <v>4</v>
      </c>
      <c r="S141" s="131">
        <v>7.75</v>
      </c>
      <c r="T141" s="131">
        <v>15.2</v>
      </c>
      <c r="U141" s="131">
        <v>4.4000000000000004</v>
      </c>
      <c r="V141" s="132">
        <v>3.0787172011661808</v>
      </c>
      <c r="W141" s="132">
        <v>3.8099125364431492</v>
      </c>
      <c r="X141" s="131">
        <v>7.9059999999999997</v>
      </c>
      <c r="Y141" s="131">
        <v>15.250499999999999</v>
      </c>
      <c r="Z141" s="131">
        <v>24.774999999999999</v>
      </c>
      <c r="AA141" s="131">
        <v>24.46</v>
      </c>
      <c r="AB141" s="24">
        <f t="shared" ref="AB141:AB165" si="127">+L141/N141</f>
        <v>0.40260869565217389</v>
      </c>
      <c r="AC141" s="24">
        <f t="shared" ref="AC141:AC181" si="128">+M141/N141</f>
        <v>0.11217391304347826</v>
      </c>
      <c r="AD141" s="24">
        <f t="shared" ref="AD141:AD181" si="129">+O141/N141</f>
        <v>1.5494260869565217</v>
      </c>
      <c r="AE141" s="24">
        <f t="shared" ref="AE141:AE181" si="130">+R141/P141</f>
        <v>0.87527352297592997</v>
      </c>
      <c r="AF141" s="24">
        <f t="shared" ref="AF141:AF181" si="131">+W141/U141</f>
        <v>0.86588921282798836</v>
      </c>
      <c r="AG141" s="24">
        <f t="shared" ref="AG141:AG181" si="132">+P141/U141</f>
        <v>1.0386363636363636</v>
      </c>
      <c r="AH141" s="24">
        <f t="shared" si="121"/>
        <v>0.53719912472647702</v>
      </c>
      <c r="AI141" s="24">
        <f t="shared" si="122"/>
        <v>0.69970845481049559</v>
      </c>
      <c r="AJ141" s="24">
        <f t="shared" ref="AJ141:AJ181" si="133">+T141/N141</f>
        <v>0.26434782608695651</v>
      </c>
      <c r="AK141" s="24">
        <f t="shared" ref="AK141:AK181" si="134">+Y141/N141</f>
        <v>0.26522608695652172</v>
      </c>
      <c r="AL141" s="24">
        <f t="shared" ref="AL141:AL181" si="135">+S141/N141</f>
        <v>0.13478260869565217</v>
      </c>
      <c r="AM141" s="24">
        <f t="shared" ref="AM141:AM181" si="136">+X141/N141</f>
        <v>0.13749565217391305</v>
      </c>
      <c r="AN141" s="24">
        <f t="shared" ref="AN141:AN181" si="137">+S141^2/Z141</f>
        <v>2.4243188698284563</v>
      </c>
      <c r="AO141" s="24">
        <f t="shared" ref="AO141:AO181" si="138">+X141^2/AA141</f>
        <v>2.5553898609975469</v>
      </c>
      <c r="AP141" s="24">
        <f t="shared" ref="AP141:AP181" si="139">+Z141/AA141</f>
        <v>1.0128781684382664</v>
      </c>
    </row>
    <row r="142" spans="1:42" s="9" customFormat="1">
      <c r="A142" s="155"/>
      <c r="B142" s="12" t="s">
        <v>223</v>
      </c>
      <c r="C142" s="12" t="s">
        <v>209</v>
      </c>
      <c r="D142" s="12" t="s">
        <v>545</v>
      </c>
      <c r="E142" s="80">
        <v>244.94</v>
      </c>
      <c r="F142" s="80">
        <v>241.5</v>
      </c>
      <c r="G142" s="21" t="s">
        <v>27</v>
      </c>
      <c r="H142" s="21" t="s">
        <v>20</v>
      </c>
      <c r="I142" s="12" t="s">
        <v>224</v>
      </c>
      <c r="J142" s="12" t="s">
        <v>1224</v>
      </c>
      <c r="K142" s="12">
        <v>232</v>
      </c>
      <c r="L142" s="12">
        <v>29</v>
      </c>
      <c r="M142" s="12">
        <v>5.5039999999999996</v>
      </c>
      <c r="N142" s="23">
        <v>92.4465</v>
      </c>
      <c r="O142" s="23">
        <v>100.71600000000001</v>
      </c>
      <c r="P142" s="12">
        <v>7</v>
      </c>
      <c r="Q142" s="12">
        <v>3.9</v>
      </c>
      <c r="R142" s="12">
        <v>5.3</v>
      </c>
      <c r="S142" s="25">
        <v>14.0245</v>
      </c>
      <c r="T142" s="25">
        <v>26.814500000000002</v>
      </c>
      <c r="U142" s="12">
        <v>5.5</v>
      </c>
      <c r="V142" s="25">
        <v>3.2149999999999999</v>
      </c>
      <c r="W142" s="25">
        <v>4.5</v>
      </c>
      <c r="X142" s="25">
        <v>12.358499999999999</v>
      </c>
      <c r="Y142" s="25">
        <v>22.543500000000002</v>
      </c>
      <c r="Z142" s="25">
        <v>49.905000000000001</v>
      </c>
      <c r="AA142" s="25">
        <v>45.426000000000002</v>
      </c>
      <c r="AB142" s="24">
        <f t="shared" si="127"/>
        <v>0.31369494788877894</v>
      </c>
      <c r="AC142" s="24">
        <f t="shared" si="128"/>
        <v>5.9537137695856515E-2</v>
      </c>
      <c r="AD142" s="24">
        <f t="shared" si="129"/>
        <v>1.0894517369505607</v>
      </c>
      <c r="AE142" s="24">
        <f t="shared" si="130"/>
        <v>0.75714285714285712</v>
      </c>
      <c r="AF142" s="24">
        <f t="shared" si="131"/>
        <v>0.81818181818181823</v>
      </c>
      <c r="AG142" s="24">
        <f t="shared" si="132"/>
        <v>1.2727272727272727</v>
      </c>
      <c r="AH142" s="24">
        <f t="shared" si="121"/>
        <v>0.55714285714285716</v>
      </c>
      <c r="AI142" s="24">
        <f t="shared" si="122"/>
        <v>0.58454545454545448</v>
      </c>
      <c r="AJ142" s="24">
        <f t="shared" si="133"/>
        <v>0.29005424759185044</v>
      </c>
      <c r="AK142" s="24">
        <f t="shared" si="134"/>
        <v>0.24385455371485132</v>
      </c>
      <c r="AL142" s="24">
        <f t="shared" si="135"/>
        <v>0.15170395850573035</v>
      </c>
      <c r="AM142" s="24">
        <f t="shared" si="136"/>
        <v>0.13368272460287842</v>
      </c>
      <c r="AN142" s="24">
        <f t="shared" si="137"/>
        <v>3.9412203236148682</v>
      </c>
      <c r="AO142" s="24">
        <f t="shared" si="138"/>
        <v>3.3622269680359262</v>
      </c>
      <c r="AP142" s="24">
        <f t="shared" si="139"/>
        <v>1.0985999207502311</v>
      </c>
    </row>
    <row r="143" spans="1:42" s="9" customFormat="1">
      <c r="A143" s="72"/>
      <c r="B143" s="12" t="s">
        <v>391</v>
      </c>
      <c r="C143" s="12" t="s">
        <v>392</v>
      </c>
      <c r="D143" s="12" t="s">
        <v>530</v>
      </c>
      <c r="E143" s="21">
        <v>99.7</v>
      </c>
      <c r="F143" s="21">
        <v>94.3</v>
      </c>
      <c r="G143" s="21" t="s">
        <v>178</v>
      </c>
      <c r="H143" s="21" t="s">
        <v>178</v>
      </c>
      <c r="I143" s="12" t="s">
        <v>393</v>
      </c>
      <c r="J143" s="12" t="s">
        <v>394</v>
      </c>
      <c r="K143" s="132">
        <v>124.767</v>
      </c>
      <c r="L143" s="25">
        <v>14.280000000000001</v>
      </c>
      <c r="M143" s="25">
        <v>14.3965</v>
      </c>
      <c r="N143" s="12">
        <v>32</v>
      </c>
      <c r="O143" s="131">
        <v>70.599999999999994</v>
      </c>
      <c r="P143" s="12">
        <v>4.5</v>
      </c>
      <c r="Q143" s="12">
        <v>1.5230000000000001</v>
      </c>
      <c r="R143" s="12">
        <v>3.5</v>
      </c>
      <c r="S143" s="12">
        <v>5.8275000000000006</v>
      </c>
      <c r="T143" s="12">
        <v>13.339</v>
      </c>
      <c r="U143" s="12">
        <v>5.5</v>
      </c>
      <c r="V143" s="12">
        <v>1.4224999999999999</v>
      </c>
      <c r="W143" s="12">
        <v>3.6</v>
      </c>
      <c r="X143" s="12">
        <v>5.7074999999999996</v>
      </c>
      <c r="Y143" s="12">
        <v>14.5555</v>
      </c>
      <c r="Z143" s="23">
        <v>10.036000000000001</v>
      </c>
      <c r="AA143" s="23">
        <v>11.613</v>
      </c>
      <c r="AB143" s="24">
        <f t="shared" si="127"/>
        <v>0.44625000000000004</v>
      </c>
      <c r="AC143" s="24">
        <f t="shared" ref="AC143:AC153" si="140">+M143/N143</f>
        <v>0.44989062499999999</v>
      </c>
      <c r="AD143" s="24">
        <f t="shared" ref="AD143:AD153" si="141">+O143/N143</f>
        <v>2.2062499999999998</v>
      </c>
      <c r="AE143" s="24">
        <f t="shared" ref="AE143:AE153" si="142">+R143/P143</f>
        <v>0.77777777777777779</v>
      </c>
      <c r="AF143" s="24">
        <f t="shared" ref="AF143:AF153" si="143">+W143/U143</f>
        <v>0.65454545454545454</v>
      </c>
      <c r="AG143" s="24">
        <f t="shared" ref="AG143:AG153" si="144">+P143/U143</f>
        <v>0.81818181818181823</v>
      </c>
      <c r="AH143" s="24">
        <f t="shared" ref="AH143:AH153" si="145">+Q143/P143</f>
        <v>0.33844444444444449</v>
      </c>
      <c r="AI143" s="24">
        <f t="shared" ref="AI143:AI153" si="146">+V143/U143</f>
        <v>0.25863636363636361</v>
      </c>
      <c r="AJ143" s="24">
        <f t="shared" ref="AJ143:AJ153" si="147">+T143/N143</f>
        <v>0.41684375000000001</v>
      </c>
      <c r="AK143" s="24">
        <f t="shared" ref="AK143:AK153" si="148">+Y143/N143</f>
        <v>0.45485937500000001</v>
      </c>
      <c r="AL143" s="24">
        <f t="shared" ref="AL143:AL153" si="149">+S143/N143</f>
        <v>0.18210937500000002</v>
      </c>
      <c r="AM143" s="24">
        <f t="shared" ref="AM143:AM153" si="150">+X143/N143</f>
        <v>0.17835937499999999</v>
      </c>
      <c r="AN143" s="24">
        <f t="shared" ref="AN143:AN153" si="151">+S143^2/Z143</f>
        <v>3.3837939667198089</v>
      </c>
      <c r="AO143" s="24">
        <f t="shared" ref="AO143:AO153" si="152">+X143^2/AA143</f>
        <v>2.8050939679669336</v>
      </c>
      <c r="AP143" s="24">
        <f t="shared" ref="AP143:AP153" si="153">+Z143/AA143</f>
        <v>0.8642039094118662</v>
      </c>
    </row>
    <row r="144" spans="1:42" s="9" customFormat="1">
      <c r="A144" s="72"/>
      <c r="B144" s="12" t="s">
        <v>397</v>
      </c>
      <c r="C144" s="12" t="s">
        <v>392</v>
      </c>
      <c r="D144" s="12" t="s">
        <v>531</v>
      </c>
      <c r="E144" s="21">
        <v>84.9</v>
      </c>
      <c r="F144" s="21">
        <v>70.599999999999994</v>
      </c>
      <c r="G144" s="21" t="s">
        <v>184</v>
      </c>
      <c r="H144" s="21" t="s">
        <v>185</v>
      </c>
      <c r="I144" s="12" t="s">
        <v>652</v>
      </c>
      <c r="J144" s="12" t="s">
        <v>972</v>
      </c>
      <c r="K144" s="12">
        <v>346.5</v>
      </c>
      <c r="L144" s="25">
        <v>50.05</v>
      </c>
      <c r="M144" s="25">
        <v>22.5</v>
      </c>
      <c r="N144" s="25">
        <v>136</v>
      </c>
      <c r="O144" s="25">
        <v>146</v>
      </c>
      <c r="P144" s="25">
        <v>4.9830000000000005</v>
      </c>
      <c r="Q144" s="25">
        <v>4.4980000000000002</v>
      </c>
      <c r="R144" s="25">
        <v>4</v>
      </c>
      <c r="S144" s="25">
        <v>22.947499999999998</v>
      </c>
      <c r="T144" s="25">
        <v>32.481499999999997</v>
      </c>
      <c r="U144" s="25">
        <v>5.7</v>
      </c>
      <c r="V144" s="25">
        <v>3.3085</v>
      </c>
      <c r="W144" s="25">
        <v>4.3680000000000003</v>
      </c>
      <c r="X144" s="132">
        <v>15.426</v>
      </c>
      <c r="Y144" s="132">
        <v>25.904499999999999</v>
      </c>
      <c r="Z144" s="130">
        <v>370.5</v>
      </c>
      <c r="AA144" s="130">
        <v>148</v>
      </c>
      <c r="AB144" s="24">
        <f t="shared" si="127"/>
        <v>0.36801470588235291</v>
      </c>
      <c r="AC144" s="24">
        <f t="shared" si="140"/>
        <v>0.16544117647058823</v>
      </c>
      <c r="AD144" s="24">
        <f t="shared" si="141"/>
        <v>1.0735294117647058</v>
      </c>
      <c r="AE144" s="24">
        <f t="shared" si="142"/>
        <v>0.80272927955047146</v>
      </c>
      <c r="AF144" s="24">
        <f t="shared" si="143"/>
        <v>0.76631578947368428</v>
      </c>
      <c r="AG144" s="24">
        <f t="shared" si="144"/>
        <v>0.87421052631578955</v>
      </c>
      <c r="AH144" s="24">
        <f t="shared" si="145"/>
        <v>0.90266907485450532</v>
      </c>
      <c r="AI144" s="24">
        <f t="shared" si="146"/>
        <v>0.58043859649122809</v>
      </c>
      <c r="AJ144" s="24">
        <f t="shared" si="147"/>
        <v>0.23883455882352939</v>
      </c>
      <c r="AK144" s="24">
        <f t="shared" si="148"/>
        <v>0.19047426470588236</v>
      </c>
      <c r="AL144" s="24">
        <f t="shared" si="149"/>
        <v>0.1687316176470588</v>
      </c>
      <c r="AM144" s="24">
        <f t="shared" si="150"/>
        <v>0.1134264705882353</v>
      </c>
      <c r="AN144" s="24">
        <f t="shared" si="151"/>
        <v>1.421289490553306</v>
      </c>
      <c r="AO144" s="24">
        <f t="shared" si="152"/>
        <v>1.6078478108108107</v>
      </c>
      <c r="AP144" s="24">
        <f t="shared" si="153"/>
        <v>2.5033783783783785</v>
      </c>
    </row>
    <row r="145" spans="1:42" s="9" customFormat="1">
      <c r="A145" s="72"/>
      <c r="B145" s="12" t="s">
        <v>395</v>
      </c>
      <c r="C145" s="12" t="s">
        <v>392</v>
      </c>
      <c r="D145" s="12" t="s">
        <v>532</v>
      </c>
      <c r="E145" s="21">
        <v>84.9</v>
      </c>
      <c r="F145" s="21">
        <v>70.599999999999994</v>
      </c>
      <c r="G145" s="21" t="s">
        <v>184</v>
      </c>
      <c r="H145" s="21" t="s">
        <v>185</v>
      </c>
      <c r="I145" s="12" t="s">
        <v>396</v>
      </c>
      <c r="J145" s="182" t="s">
        <v>1188</v>
      </c>
      <c r="K145" s="12">
        <v>261.59950000000003</v>
      </c>
      <c r="L145" s="12">
        <v>38.040499999999994</v>
      </c>
      <c r="M145" s="12">
        <v>31.548500000000001</v>
      </c>
      <c r="N145" s="12">
        <v>81.850999999999999</v>
      </c>
      <c r="O145" s="12">
        <v>109.79949999999999</v>
      </c>
      <c r="P145" s="12">
        <v>6</v>
      </c>
      <c r="Q145" s="12">
        <v>2.4135</v>
      </c>
      <c r="R145" s="12">
        <v>4.1999999999999993</v>
      </c>
      <c r="S145" s="12">
        <v>15.7</v>
      </c>
      <c r="T145" s="12">
        <v>25.9</v>
      </c>
      <c r="U145" s="12">
        <v>5.4550000000000001</v>
      </c>
      <c r="V145" s="12">
        <v>3.0670000000000002</v>
      </c>
      <c r="W145" s="12">
        <v>3.8895</v>
      </c>
      <c r="X145" s="12">
        <v>13</v>
      </c>
      <c r="Y145" s="12">
        <v>22</v>
      </c>
      <c r="Z145" s="23">
        <v>62.040499999999994</v>
      </c>
      <c r="AA145" s="23">
        <v>58.6</v>
      </c>
      <c r="AB145" s="24">
        <f t="shared" si="127"/>
        <v>0.46475302684145575</v>
      </c>
      <c r="AC145" s="24">
        <f t="shared" si="140"/>
        <v>0.38543817424344234</v>
      </c>
      <c r="AD145" s="24">
        <f t="shared" si="141"/>
        <v>1.3414558160560042</v>
      </c>
      <c r="AE145" s="24">
        <f t="shared" si="142"/>
        <v>0.69999999999999984</v>
      </c>
      <c r="AF145" s="24">
        <f t="shared" si="143"/>
        <v>0.7130155820348304</v>
      </c>
      <c r="AG145" s="24">
        <f t="shared" si="144"/>
        <v>1.0999083409715857</v>
      </c>
      <c r="AH145" s="24">
        <f t="shared" si="145"/>
        <v>0.40225</v>
      </c>
      <c r="AI145" s="24">
        <f t="shared" si="146"/>
        <v>0.56223648029330886</v>
      </c>
      <c r="AJ145" s="24">
        <f t="shared" si="147"/>
        <v>0.31642863251518</v>
      </c>
      <c r="AK145" s="24">
        <f t="shared" si="148"/>
        <v>0.26878107781212202</v>
      </c>
      <c r="AL145" s="24">
        <f t="shared" si="149"/>
        <v>0.19181195098410525</v>
      </c>
      <c r="AM145" s="24">
        <f t="shared" si="150"/>
        <v>0.15882518234352666</v>
      </c>
      <c r="AN145" s="24">
        <f t="shared" si="151"/>
        <v>3.9730498625897601</v>
      </c>
      <c r="AO145" s="24">
        <f t="shared" si="152"/>
        <v>2.8839590443686007</v>
      </c>
      <c r="AP145" s="24">
        <f t="shared" si="153"/>
        <v>1.0587116040955631</v>
      </c>
    </row>
    <row r="146" spans="1:42" s="9" customFormat="1">
      <c r="A146" s="72"/>
      <c r="B146" s="12" t="s">
        <v>398</v>
      </c>
      <c r="C146" s="12" t="s">
        <v>392</v>
      </c>
      <c r="D146" s="12" t="s">
        <v>531</v>
      </c>
      <c r="E146" s="21">
        <v>70.599999999999994</v>
      </c>
      <c r="F146" s="21">
        <v>66.043000000000006</v>
      </c>
      <c r="G146" s="21" t="s">
        <v>185</v>
      </c>
      <c r="H146" s="21" t="s">
        <v>185</v>
      </c>
      <c r="I146" s="12" t="s">
        <v>399</v>
      </c>
      <c r="J146" s="12" t="s">
        <v>941</v>
      </c>
      <c r="K146" s="23">
        <v>730</v>
      </c>
      <c r="L146" s="132">
        <v>75.851875000000007</v>
      </c>
      <c r="M146" s="25">
        <v>55.188000000000002</v>
      </c>
      <c r="N146" s="25">
        <v>246.48249999999999</v>
      </c>
      <c r="O146" s="25">
        <v>320.15099999999995</v>
      </c>
      <c r="P146" s="25">
        <v>12.0525</v>
      </c>
      <c r="Q146" s="132">
        <v>11.5785</v>
      </c>
      <c r="R146" s="132">
        <v>9.2334999999999994</v>
      </c>
      <c r="S146" s="132">
        <v>50.888500000000001</v>
      </c>
      <c r="T146" s="132">
        <v>70.493499999999997</v>
      </c>
      <c r="U146" s="12">
        <v>11.845500000000001</v>
      </c>
      <c r="V146" s="12">
        <v>9.0040000000000013</v>
      </c>
      <c r="W146" s="12">
        <v>8.4504999999999999</v>
      </c>
      <c r="X146" s="131">
        <v>48.570499999999996</v>
      </c>
      <c r="Y146" s="131">
        <v>67.478499999999997</v>
      </c>
      <c r="Z146" s="130">
        <v>1153.1105</v>
      </c>
      <c r="AA146" s="130">
        <v>870.90949999999998</v>
      </c>
      <c r="AB146" s="24">
        <f t="shared" si="127"/>
        <v>0.30773736472163343</v>
      </c>
      <c r="AC146" s="24">
        <f t="shared" si="140"/>
        <v>0.22390230543750572</v>
      </c>
      <c r="AD146" s="24">
        <f t="shared" si="141"/>
        <v>1.2988792307770327</v>
      </c>
      <c r="AE146" s="24">
        <f t="shared" si="142"/>
        <v>0.76610661688446369</v>
      </c>
      <c r="AF146" s="24">
        <f t="shared" si="143"/>
        <v>0.7133932717065552</v>
      </c>
      <c r="AG146" s="24">
        <f t="shared" si="144"/>
        <v>1.0174749905027225</v>
      </c>
      <c r="AH146" s="24">
        <f t="shared" si="145"/>
        <v>0.96067205973864345</v>
      </c>
      <c r="AI146" s="24">
        <f t="shared" si="146"/>
        <v>0.76011987674644388</v>
      </c>
      <c r="AJ146" s="24">
        <f t="shared" si="147"/>
        <v>0.28599799174383578</v>
      </c>
      <c r="AK146" s="24">
        <f t="shared" si="148"/>
        <v>0.27376588601624863</v>
      </c>
      <c r="AL146" s="24">
        <f t="shared" si="149"/>
        <v>0.20645887639081884</v>
      </c>
      <c r="AM146" s="24">
        <f t="shared" si="150"/>
        <v>0.19705455762579493</v>
      </c>
      <c r="AN146" s="24">
        <f t="shared" si="151"/>
        <v>2.2457860129189702</v>
      </c>
      <c r="AO146" s="24">
        <f t="shared" si="152"/>
        <v>2.7087699356247685</v>
      </c>
      <c r="AP146" s="24">
        <f t="shared" si="153"/>
        <v>1.3240302235766173</v>
      </c>
    </row>
    <row r="147" spans="1:42" s="9" customFormat="1">
      <c r="A147" s="72"/>
      <c r="B147" s="9" t="s">
        <v>402</v>
      </c>
      <c r="C147" s="9" t="s">
        <v>392</v>
      </c>
      <c r="D147" s="9" t="s">
        <v>533</v>
      </c>
      <c r="E147" s="7">
        <v>85.8</v>
      </c>
      <c r="F147" s="7">
        <v>70.599999999999994</v>
      </c>
      <c r="G147" s="7" t="s">
        <v>184</v>
      </c>
      <c r="H147" s="7" t="s">
        <v>185</v>
      </c>
      <c r="I147" s="9" t="s">
        <v>403</v>
      </c>
      <c r="J147" s="9" t="s">
        <v>1225</v>
      </c>
      <c r="K147" s="26">
        <v>570.55150000000003</v>
      </c>
      <c r="L147" s="9">
        <v>56.647000000000006</v>
      </c>
      <c r="M147" s="9">
        <v>35.781999999999996</v>
      </c>
      <c r="N147" s="9">
        <v>178.33799999999999</v>
      </c>
      <c r="O147" s="9">
        <v>290.892</v>
      </c>
      <c r="P147" s="9">
        <v>12.7</v>
      </c>
      <c r="Q147" s="9">
        <v>12.2</v>
      </c>
      <c r="R147" s="9">
        <v>9.1999999999999993</v>
      </c>
      <c r="S147" s="9">
        <v>38.634999999999998</v>
      </c>
      <c r="T147" s="9">
        <v>56.7</v>
      </c>
      <c r="U147" s="9">
        <v>12.9</v>
      </c>
      <c r="V147" s="9">
        <v>8.8000000000000007</v>
      </c>
      <c r="W147" s="9">
        <v>8.9</v>
      </c>
      <c r="X147" s="9">
        <v>38.179500000000004</v>
      </c>
      <c r="Y147" s="9">
        <v>60.135999999999996</v>
      </c>
      <c r="Z147" s="22">
        <v>731.10050000000001</v>
      </c>
      <c r="AA147" s="22">
        <v>733.45049999999992</v>
      </c>
      <c r="AB147" s="134">
        <f t="shared" si="127"/>
        <v>0.31763841693862221</v>
      </c>
      <c r="AC147" s="134">
        <f t="shared" si="140"/>
        <v>0.20064147854074846</v>
      </c>
      <c r="AD147" s="134">
        <f t="shared" si="141"/>
        <v>1.6311274097500252</v>
      </c>
      <c r="AE147" s="134">
        <f t="shared" si="142"/>
        <v>0.72440944881889757</v>
      </c>
      <c r="AF147" s="134">
        <f t="shared" si="143"/>
        <v>0.68992248062015504</v>
      </c>
      <c r="AG147" s="134">
        <f t="shared" si="144"/>
        <v>0.98449612403100772</v>
      </c>
      <c r="AH147" s="134">
        <f t="shared" si="145"/>
        <v>0.96062992125984248</v>
      </c>
      <c r="AI147" s="134">
        <f t="shared" si="146"/>
        <v>0.68217054263565891</v>
      </c>
      <c r="AJ147" s="134">
        <f t="shared" si="147"/>
        <v>0.31793560542340948</v>
      </c>
      <c r="AK147" s="134">
        <f t="shared" si="148"/>
        <v>0.33720239096547006</v>
      </c>
      <c r="AL147" s="134">
        <f t="shared" si="149"/>
        <v>0.21663919075014859</v>
      </c>
      <c r="AM147" s="134">
        <f t="shared" si="150"/>
        <v>0.21408505197994823</v>
      </c>
      <c r="AN147" s="134">
        <f t="shared" si="151"/>
        <v>2.0416662620255353</v>
      </c>
      <c r="AO147" s="134">
        <f t="shared" si="152"/>
        <v>1.9874200375485469</v>
      </c>
      <c r="AP147" s="134">
        <f t="shared" si="153"/>
        <v>0.99679596646263124</v>
      </c>
    </row>
    <row r="148" spans="1:42" s="9" customFormat="1">
      <c r="A148" s="72"/>
      <c r="B148" s="9" t="s">
        <v>402</v>
      </c>
      <c r="C148" s="9" t="s">
        <v>392</v>
      </c>
      <c r="D148" s="9" t="s">
        <v>533</v>
      </c>
      <c r="E148" s="7">
        <v>85.8</v>
      </c>
      <c r="F148" s="7">
        <v>70.599999999999994</v>
      </c>
      <c r="G148" s="7" t="s">
        <v>184</v>
      </c>
      <c r="H148" s="7" t="s">
        <v>185</v>
      </c>
      <c r="I148" s="9" t="s">
        <v>405</v>
      </c>
      <c r="J148" s="9" t="s">
        <v>941</v>
      </c>
      <c r="K148" s="26">
        <v>555</v>
      </c>
      <c r="L148" s="26">
        <v>52.900999999999996</v>
      </c>
      <c r="M148" s="26">
        <v>33.903999999999996</v>
      </c>
      <c r="N148" s="26">
        <v>171.88849999999999</v>
      </c>
      <c r="O148" s="26">
        <v>290.81</v>
      </c>
      <c r="P148" s="26">
        <v>12.742000000000001</v>
      </c>
      <c r="Q148" s="26">
        <v>11.952</v>
      </c>
      <c r="R148" s="26">
        <v>9.27</v>
      </c>
      <c r="S148" s="26">
        <v>52.655500000000004</v>
      </c>
      <c r="T148" s="26">
        <v>72.8185</v>
      </c>
      <c r="U148" s="26">
        <v>12.5215</v>
      </c>
      <c r="V148" s="26">
        <v>8.4</v>
      </c>
      <c r="W148" s="26">
        <v>9.2710000000000008</v>
      </c>
      <c r="X148" s="26">
        <v>49.031999999999996</v>
      </c>
      <c r="Y148" s="26">
        <v>71.589500000000001</v>
      </c>
      <c r="Z148" s="22">
        <v>1120.2330000000002</v>
      </c>
      <c r="AA148" s="22">
        <v>1007.0795000000001</v>
      </c>
      <c r="AB148" s="134">
        <f t="shared" si="127"/>
        <v>0.30776346294254703</v>
      </c>
      <c r="AC148" s="134">
        <f t="shared" si="140"/>
        <v>0.19724414373271043</v>
      </c>
      <c r="AD148" s="134">
        <f t="shared" si="141"/>
        <v>1.6918525672165388</v>
      </c>
      <c r="AE148" s="134">
        <f t="shared" si="142"/>
        <v>0.72751530371998108</v>
      </c>
      <c r="AF148" s="134">
        <f t="shared" si="143"/>
        <v>0.74040650081859216</v>
      </c>
      <c r="AG148" s="134">
        <f t="shared" si="144"/>
        <v>1.0176097112965701</v>
      </c>
      <c r="AH148" s="134">
        <f t="shared" si="145"/>
        <v>0.93800031392246108</v>
      </c>
      <c r="AI148" s="134">
        <f t="shared" si="146"/>
        <v>0.67084614463123438</v>
      </c>
      <c r="AJ148" s="134">
        <f t="shared" si="147"/>
        <v>0.42363799788816592</v>
      </c>
      <c r="AK148" s="134">
        <f t="shared" si="148"/>
        <v>0.41648801403235242</v>
      </c>
      <c r="AL148" s="134">
        <f t="shared" si="149"/>
        <v>0.30633521148884307</v>
      </c>
      <c r="AM148" s="134">
        <f t="shared" si="150"/>
        <v>0.28525468545016097</v>
      </c>
      <c r="AN148" s="134">
        <f t="shared" si="151"/>
        <v>2.4750223214724079</v>
      </c>
      <c r="AO148" s="134">
        <f t="shared" si="152"/>
        <v>2.3872365826133879</v>
      </c>
      <c r="AP148" s="134">
        <f t="shared" si="153"/>
        <v>1.1123580611063975</v>
      </c>
    </row>
    <row r="149" spans="1:42" s="9" customFormat="1">
      <c r="A149" s="72"/>
      <c r="B149" s="12" t="s">
        <v>402</v>
      </c>
      <c r="C149" s="12" t="s">
        <v>392</v>
      </c>
      <c r="D149" s="12" t="s">
        <v>533</v>
      </c>
      <c r="E149" s="21">
        <v>85.8</v>
      </c>
      <c r="F149" s="21">
        <v>70.599999999999994</v>
      </c>
      <c r="G149" s="21" t="s">
        <v>184</v>
      </c>
      <c r="H149" s="21" t="s">
        <v>185</v>
      </c>
      <c r="I149" s="131" t="s">
        <v>116</v>
      </c>
      <c r="J149" s="12"/>
      <c r="K149" s="25">
        <f t="shared" ref="K149:AA149" si="154">+AVERAGE(K147:K148)</f>
        <v>562.77575000000002</v>
      </c>
      <c r="L149" s="25">
        <f t="shared" si="154"/>
        <v>54.774000000000001</v>
      </c>
      <c r="M149" s="25">
        <f t="shared" si="154"/>
        <v>34.842999999999996</v>
      </c>
      <c r="N149" s="25">
        <f t="shared" si="154"/>
        <v>175.11324999999999</v>
      </c>
      <c r="O149" s="25">
        <f t="shared" si="154"/>
        <v>290.851</v>
      </c>
      <c r="P149" s="25">
        <f t="shared" si="154"/>
        <v>12.721</v>
      </c>
      <c r="Q149" s="25">
        <f t="shared" si="154"/>
        <v>12.076000000000001</v>
      </c>
      <c r="R149" s="25">
        <f t="shared" si="154"/>
        <v>9.2349999999999994</v>
      </c>
      <c r="S149" s="25">
        <f t="shared" si="154"/>
        <v>45.645250000000004</v>
      </c>
      <c r="T149" s="25">
        <f t="shared" si="154"/>
        <v>64.759250000000009</v>
      </c>
      <c r="U149" s="25">
        <f t="shared" si="154"/>
        <v>12.710750000000001</v>
      </c>
      <c r="V149" s="25">
        <f t="shared" si="154"/>
        <v>8.6000000000000014</v>
      </c>
      <c r="W149" s="25">
        <f t="shared" si="154"/>
        <v>9.0854999999999997</v>
      </c>
      <c r="X149" s="25">
        <f t="shared" si="154"/>
        <v>43.60575</v>
      </c>
      <c r="Y149" s="25">
        <f t="shared" si="154"/>
        <v>65.862750000000005</v>
      </c>
      <c r="Z149" s="23">
        <f t="shared" si="154"/>
        <v>925.66675000000009</v>
      </c>
      <c r="AA149" s="23">
        <f t="shared" si="154"/>
        <v>870.26499999999999</v>
      </c>
      <c r="AB149" s="24">
        <f t="shared" si="127"/>
        <v>0.31279186469327708</v>
      </c>
      <c r="AC149" s="24">
        <f t="shared" si="140"/>
        <v>0.1989740924801521</v>
      </c>
      <c r="AD149" s="24">
        <f t="shared" si="141"/>
        <v>1.6609308547468566</v>
      </c>
      <c r="AE149" s="24">
        <f t="shared" si="142"/>
        <v>0.72596493986321831</v>
      </c>
      <c r="AF149" s="24">
        <f t="shared" si="143"/>
        <v>0.71478866313946854</v>
      </c>
      <c r="AG149" s="24">
        <f t="shared" si="144"/>
        <v>1.0008064040280864</v>
      </c>
      <c r="AH149" s="24">
        <f t="shared" si="145"/>
        <v>0.94929643895920135</v>
      </c>
      <c r="AI149" s="24">
        <f t="shared" si="146"/>
        <v>0.67659264795547081</v>
      </c>
      <c r="AJ149" s="24">
        <f t="shared" si="147"/>
        <v>0.36981353495523617</v>
      </c>
      <c r="AK149" s="24">
        <f t="shared" si="148"/>
        <v>0.37611517118207793</v>
      </c>
      <c r="AL149" s="24">
        <f t="shared" si="149"/>
        <v>0.26066131489193428</v>
      </c>
      <c r="AM149" s="24">
        <f t="shared" si="150"/>
        <v>0.2490145662878166</v>
      </c>
      <c r="AN149" s="24">
        <f t="shared" si="151"/>
        <v>2.2507979762290264</v>
      </c>
      <c r="AO149" s="24">
        <f t="shared" si="152"/>
        <v>2.184922331775379</v>
      </c>
      <c r="AP149" s="24">
        <f t="shared" si="153"/>
        <v>1.0636607814860992</v>
      </c>
    </row>
    <row r="150" spans="1:42" s="9" customFormat="1">
      <c r="A150" s="72"/>
      <c r="B150" s="12" t="s">
        <v>400</v>
      </c>
      <c r="C150" s="12" t="s">
        <v>392</v>
      </c>
      <c r="D150" s="12" t="s">
        <v>531</v>
      </c>
      <c r="E150" s="21">
        <v>70.599999999999994</v>
      </c>
      <c r="F150" s="21">
        <v>66.043000000000006</v>
      </c>
      <c r="G150" s="21" t="s">
        <v>185</v>
      </c>
      <c r="H150" s="21" t="s">
        <v>185</v>
      </c>
      <c r="I150" s="12" t="s">
        <v>1184</v>
      </c>
      <c r="J150" s="12" t="s">
        <v>1226</v>
      </c>
      <c r="K150" s="25">
        <v>405.15350000000001</v>
      </c>
      <c r="L150" s="12">
        <v>48.5</v>
      </c>
      <c r="M150" s="12">
        <v>30.1</v>
      </c>
      <c r="N150" s="12">
        <v>130</v>
      </c>
      <c r="O150" s="12">
        <v>207.75</v>
      </c>
      <c r="P150" s="12">
        <v>5.2115</v>
      </c>
      <c r="Q150" s="12">
        <v>6.1385000000000005</v>
      </c>
      <c r="R150" s="12">
        <v>4.2305000000000001</v>
      </c>
      <c r="S150" s="12">
        <v>35.737499999999997</v>
      </c>
      <c r="T150" s="12">
        <v>44.532499999999999</v>
      </c>
      <c r="U150" s="12">
        <v>5.7904999999999998</v>
      </c>
      <c r="V150" s="12">
        <v>4.1669999999999998</v>
      </c>
      <c r="W150" s="12">
        <v>3.7649999999999997</v>
      </c>
      <c r="X150" s="12">
        <v>34.003</v>
      </c>
      <c r="Y150" s="12">
        <v>43.670999999999999</v>
      </c>
      <c r="Z150" s="23">
        <v>280.75349999999997</v>
      </c>
      <c r="AA150" s="23">
        <v>277.54300000000001</v>
      </c>
      <c r="AB150" s="24">
        <f t="shared" si="127"/>
        <v>0.37307692307692308</v>
      </c>
      <c r="AC150" s="24">
        <f t="shared" si="140"/>
        <v>0.23153846153846155</v>
      </c>
      <c r="AD150" s="24">
        <f t="shared" si="141"/>
        <v>1.5980769230769232</v>
      </c>
      <c r="AE150" s="24">
        <f t="shared" si="142"/>
        <v>0.81176244843135381</v>
      </c>
      <c r="AF150" s="24">
        <f t="shared" si="143"/>
        <v>0.65020291857352552</v>
      </c>
      <c r="AG150" s="24">
        <f t="shared" si="144"/>
        <v>0.90000863483291604</v>
      </c>
      <c r="AH150" s="24">
        <f t="shared" si="145"/>
        <v>1.1778758514822989</v>
      </c>
      <c r="AI150" s="24">
        <f t="shared" si="146"/>
        <v>0.71962697521802954</v>
      </c>
      <c r="AJ150" s="24">
        <f t="shared" si="147"/>
        <v>0.34255769230769229</v>
      </c>
      <c r="AK150" s="24">
        <f t="shared" si="148"/>
        <v>0.3359307692307692</v>
      </c>
      <c r="AL150" s="24">
        <f t="shared" si="149"/>
        <v>0.27490384615384611</v>
      </c>
      <c r="AM150" s="24">
        <f t="shared" si="150"/>
        <v>0.26156153846153846</v>
      </c>
      <c r="AN150" s="24">
        <f t="shared" si="151"/>
        <v>4.549075634854062</v>
      </c>
      <c r="AO150" s="24">
        <f t="shared" si="152"/>
        <v>4.165855413395402</v>
      </c>
      <c r="AP150" s="24">
        <f t="shared" si="153"/>
        <v>1.0115675769160093</v>
      </c>
    </row>
    <row r="151" spans="1:42" s="9" customFormat="1">
      <c r="A151" s="72"/>
      <c r="B151" s="9" t="s">
        <v>406</v>
      </c>
      <c r="C151" s="9" t="s">
        <v>392</v>
      </c>
      <c r="D151" s="9" t="s">
        <v>533</v>
      </c>
      <c r="E151" s="7">
        <v>84.9</v>
      </c>
      <c r="F151" s="7">
        <v>70.599999999999994</v>
      </c>
      <c r="G151" s="7" t="s">
        <v>184</v>
      </c>
      <c r="H151" s="7" t="s">
        <v>185</v>
      </c>
      <c r="I151" s="9" t="s">
        <v>407</v>
      </c>
      <c r="J151" s="9" t="s">
        <v>408</v>
      </c>
      <c r="K151" s="26">
        <v>834</v>
      </c>
      <c r="L151" s="9">
        <v>116</v>
      </c>
      <c r="M151" s="9">
        <v>56.221499999999999</v>
      </c>
      <c r="N151" s="9">
        <v>244</v>
      </c>
      <c r="O151" s="9">
        <v>457</v>
      </c>
      <c r="P151" s="9">
        <v>18.55</v>
      </c>
      <c r="Q151" s="9">
        <v>10.063500000000001</v>
      </c>
      <c r="R151" s="9">
        <v>12.554</v>
      </c>
      <c r="S151" s="9">
        <v>59.326500000000003</v>
      </c>
      <c r="T151" s="9">
        <v>90</v>
      </c>
      <c r="U151" s="9">
        <v>18.16</v>
      </c>
      <c r="V151" s="9">
        <v>12.4955</v>
      </c>
      <c r="W151" s="9">
        <v>12.882</v>
      </c>
      <c r="X151" s="9">
        <v>61.15</v>
      </c>
      <c r="Y151" s="9">
        <v>98</v>
      </c>
      <c r="Z151" s="22">
        <v>1099.5194999999999</v>
      </c>
      <c r="AA151" s="22">
        <v>981.20600000000002</v>
      </c>
      <c r="AB151" s="134">
        <f t="shared" si="127"/>
        <v>0.47540983606557374</v>
      </c>
      <c r="AC151" s="134">
        <f t="shared" si="140"/>
        <v>0.23041598360655738</v>
      </c>
      <c r="AD151" s="134">
        <f t="shared" si="141"/>
        <v>1.8729508196721312</v>
      </c>
      <c r="AE151" s="134">
        <f t="shared" si="142"/>
        <v>0.67676549865229108</v>
      </c>
      <c r="AF151" s="134">
        <f t="shared" si="143"/>
        <v>0.70936123348017621</v>
      </c>
      <c r="AG151" s="134">
        <f t="shared" si="144"/>
        <v>1.0214757709251101</v>
      </c>
      <c r="AH151" s="134">
        <f t="shared" si="145"/>
        <v>0.5425067385444744</v>
      </c>
      <c r="AI151" s="134">
        <f t="shared" si="146"/>
        <v>0.68807819383259905</v>
      </c>
      <c r="AJ151" s="134">
        <f t="shared" si="147"/>
        <v>0.36885245901639346</v>
      </c>
      <c r="AK151" s="134">
        <f t="shared" si="148"/>
        <v>0.40163934426229508</v>
      </c>
      <c r="AL151" s="134">
        <f t="shared" si="149"/>
        <v>0.24314139344262295</v>
      </c>
      <c r="AM151" s="134">
        <f t="shared" si="150"/>
        <v>0.25061475409836065</v>
      </c>
      <c r="AN151" s="134">
        <f t="shared" si="151"/>
        <v>3.2010651946145572</v>
      </c>
      <c r="AO151" s="134">
        <f t="shared" si="152"/>
        <v>3.8109454079979126</v>
      </c>
      <c r="AP151" s="134">
        <f t="shared" si="153"/>
        <v>1.1205796744006864</v>
      </c>
    </row>
    <row r="152" spans="1:42" s="9" customFormat="1">
      <c r="A152" s="72"/>
      <c r="B152" s="9" t="s">
        <v>406</v>
      </c>
      <c r="C152" s="9" t="s">
        <v>392</v>
      </c>
      <c r="D152" s="9" t="s">
        <v>533</v>
      </c>
      <c r="E152" s="7">
        <v>84.9</v>
      </c>
      <c r="F152" s="7">
        <v>70.599999999999994</v>
      </c>
      <c r="G152" s="7" t="s">
        <v>184</v>
      </c>
      <c r="H152" s="7" t="s">
        <v>185</v>
      </c>
      <c r="I152" s="9" t="s">
        <v>409</v>
      </c>
      <c r="J152" s="9" t="s">
        <v>944</v>
      </c>
      <c r="K152" s="26">
        <v>800</v>
      </c>
      <c r="L152" s="26">
        <v>122.5</v>
      </c>
      <c r="M152" s="26">
        <v>47.138999999999996</v>
      </c>
      <c r="N152" s="26">
        <v>265</v>
      </c>
      <c r="O152" s="26">
        <v>371.084</v>
      </c>
      <c r="P152" s="26">
        <v>20.913</v>
      </c>
      <c r="Q152" s="26">
        <v>15.474</v>
      </c>
      <c r="R152" s="26">
        <v>16.104500000000002</v>
      </c>
      <c r="S152" s="26">
        <v>72.231500000000011</v>
      </c>
      <c r="T152" s="26">
        <v>110.41550000000001</v>
      </c>
      <c r="U152" s="26">
        <v>18.2</v>
      </c>
      <c r="V152" s="26">
        <v>11.582000000000001</v>
      </c>
      <c r="W152" s="26">
        <v>11.797499999999999</v>
      </c>
      <c r="X152" s="26">
        <v>69.817499999999995</v>
      </c>
      <c r="Y152" s="26">
        <v>102.44</v>
      </c>
      <c r="Z152" s="22">
        <v>1339.4504999999999</v>
      </c>
      <c r="AA152" s="22">
        <v>1708.1370000000002</v>
      </c>
      <c r="AB152" s="134">
        <f t="shared" si="127"/>
        <v>0.46226415094339623</v>
      </c>
      <c r="AC152" s="134">
        <f t="shared" si="140"/>
        <v>0.17788301886792451</v>
      </c>
      <c r="AD152" s="134">
        <f t="shared" si="141"/>
        <v>1.4003169811320755</v>
      </c>
      <c r="AE152" s="134">
        <f t="shared" si="142"/>
        <v>0.77007124754937128</v>
      </c>
      <c r="AF152" s="134">
        <f t="shared" si="143"/>
        <v>0.64821428571428574</v>
      </c>
      <c r="AG152" s="134">
        <f t="shared" si="144"/>
        <v>1.1490659340659342</v>
      </c>
      <c r="AH152" s="134">
        <f t="shared" si="145"/>
        <v>0.73992253622148907</v>
      </c>
      <c r="AI152" s="134">
        <f t="shared" si="146"/>
        <v>0.63637362637362649</v>
      </c>
      <c r="AJ152" s="134">
        <f t="shared" si="147"/>
        <v>0.41666226415094343</v>
      </c>
      <c r="AK152" s="134">
        <f t="shared" si="148"/>
        <v>0.38656603773584902</v>
      </c>
      <c r="AL152" s="134">
        <f t="shared" si="149"/>
        <v>0.27257169811320758</v>
      </c>
      <c r="AM152" s="134">
        <f t="shared" si="150"/>
        <v>0.26346226415094337</v>
      </c>
      <c r="AN152" s="134">
        <f t="shared" si="151"/>
        <v>3.8951716336288662</v>
      </c>
      <c r="AO152" s="134">
        <f t="shared" si="152"/>
        <v>2.8536840465665216</v>
      </c>
      <c r="AP152" s="134">
        <f t="shared" si="153"/>
        <v>0.78415870623960482</v>
      </c>
    </row>
    <row r="153" spans="1:42" s="9" customFormat="1">
      <c r="A153" s="72"/>
      <c r="B153" s="12" t="s">
        <v>406</v>
      </c>
      <c r="C153" s="12" t="s">
        <v>392</v>
      </c>
      <c r="D153" s="12" t="s">
        <v>533</v>
      </c>
      <c r="E153" s="21">
        <v>84.9</v>
      </c>
      <c r="F153" s="21">
        <v>70.599999999999994</v>
      </c>
      <c r="G153" s="21" t="s">
        <v>184</v>
      </c>
      <c r="H153" s="21" t="s">
        <v>185</v>
      </c>
      <c r="I153" s="131" t="s">
        <v>116</v>
      </c>
      <c r="J153" s="12"/>
      <c r="K153" s="25">
        <f t="shared" ref="K153:AA153" si="155">+AVERAGE(K151:K152)</f>
        <v>817</v>
      </c>
      <c r="L153" s="25">
        <f t="shared" si="155"/>
        <v>119.25</v>
      </c>
      <c r="M153" s="25">
        <f t="shared" si="155"/>
        <v>51.680250000000001</v>
      </c>
      <c r="N153" s="25">
        <f t="shared" si="155"/>
        <v>254.5</v>
      </c>
      <c r="O153" s="25">
        <f t="shared" si="155"/>
        <v>414.04200000000003</v>
      </c>
      <c r="P153" s="25">
        <f t="shared" si="155"/>
        <v>19.7315</v>
      </c>
      <c r="Q153" s="25">
        <f t="shared" si="155"/>
        <v>12.768750000000001</v>
      </c>
      <c r="R153" s="25">
        <f t="shared" si="155"/>
        <v>14.329250000000002</v>
      </c>
      <c r="S153" s="25">
        <f t="shared" si="155"/>
        <v>65.779000000000011</v>
      </c>
      <c r="T153" s="25">
        <f t="shared" si="155"/>
        <v>100.20775</v>
      </c>
      <c r="U153" s="25">
        <f t="shared" si="155"/>
        <v>18.18</v>
      </c>
      <c r="V153" s="25">
        <f t="shared" si="155"/>
        <v>12.03875</v>
      </c>
      <c r="W153" s="25">
        <f t="shared" si="155"/>
        <v>12.339749999999999</v>
      </c>
      <c r="X153" s="25">
        <f t="shared" si="155"/>
        <v>65.483750000000001</v>
      </c>
      <c r="Y153" s="25">
        <f t="shared" si="155"/>
        <v>100.22</v>
      </c>
      <c r="Z153" s="23">
        <f t="shared" si="155"/>
        <v>1219.4849999999999</v>
      </c>
      <c r="AA153" s="23">
        <f t="shared" si="155"/>
        <v>1344.6715000000002</v>
      </c>
      <c r="AB153" s="24">
        <f t="shared" si="127"/>
        <v>0.46856581532416502</v>
      </c>
      <c r="AC153" s="24">
        <f t="shared" si="140"/>
        <v>0.20306581532416504</v>
      </c>
      <c r="AD153" s="24">
        <f t="shared" si="141"/>
        <v>1.6268840864440079</v>
      </c>
      <c r="AE153" s="24">
        <f t="shared" si="142"/>
        <v>0.72621189468616176</v>
      </c>
      <c r="AF153" s="24">
        <f t="shared" si="143"/>
        <v>0.67875412541254121</v>
      </c>
      <c r="AG153" s="24">
        <f t="shared" si="144"/>
        <v>1.0853410341034104</v>
      </c>
      <c r="AH153" s="24">
        <f t="shared" si="145"/>
        <v>0.64712515520867653</v>
      </c>
      <c r="AI153" s="24">
        <f t="shared" si="146"/>
        <v>0.66219746974697469</v>
      </c>
      <c r="AJ153" s="24">
        <f t="shared" si="147"/>
        <v>0.39374361493123772</v>
      </c>
      <c r="AK153" s="24">
        <f t="shared" si="148"/>
        <v>0.3937917485265226</v>
      </c>
      <c r="AL153" s="24">
        <f t="shared" si="149"/>
        <v>0.25846365422396861</v>
      </c>
      <c r="AM153" s="24">
        <f t="shared" si="150"/>
        <v>0.25730353634577602</v>
      </c>
      <c r="AN153" s="24">
        <f t="shared" si="151"/>
        <v>3.5481181326543596</v>
      </c>
      <c r="AO153" s="24">
        <f t="shared" si="152"/>
        <v>3.1889733024478466</v>
      </c>
      <c r="AP153" s="24">
        <f t="shared" si="153"/>
        <v>0.90690179720474462</v>
      </c>
    </row>
    <row r="154" spans="1:42" s="9" customFormat="1">
      <c r="A154" s="156"/>
      <c r="B154" s="12" t="s">
        <v>421</v>
      </c>
      <c r="C154" s="12" t="s">
        <v>332</v>
      </c>
      <c r="D154" s="12" t="s">
        <v>548</v>
      </c>
      <c r="E154" s="21">
        <v>84.9</v>
      </c>
      <c r="F154" s="21">
        <v>66.043000000000006</v>
      </c>
      <c r="G154" s="21" t="s">
        <v>184</v>
      </c>
      <c r="H154" s="21" t="s">
        <v>185</v>
      </c>
      <c r="I154" s="12" t="s">
        <v>422</v>
      </c>
      <c r="J154" s="12" t="s">
        <v>973</v>
      </c>
      <c r="K154" s="23">
        <v>352</v>
      </c>
      <c r="L154" s="12">
        <v>60</v>
      </c>
      <c r="M154" s="12">
        <v>72</v>
      </c>
      <c r="N154" s="12">
        <v>150</v>
      </c>
      <c r="O154" s="12">
        <v>70</v>
      </c>
      <c r="P154" s="12">
        <v>65</v>
      </c>
      <c r="Q154" s="12">
        <v>34</v>
      </c>
      <c r="R154" s="12">
        <v>35</v>
      </c>
      <c r="S154" s="12">
        <v>112.4885</v>
      </c>
      <c r="T154" s="12">
        <v>209.4255</v>
      </c>
      <c r="U154" s="12">
        <v>46</v>
      </c>
      <c r="V154" s="12">
        <v>10.5</v>
      </c>
      <c r="W154" s="12">
        <v>33</v>
      </c>
      <c r="X154" s="12">
        <v>71.182000000000002</v>
      </c>
      <c r="Y154" s="12">
        <v>146.55950000000001</v>
      </c>
      <c r="Z154" s="23">
        <v>4258.2394999999997</v>
      </c>
      <c r="AA154" s="23">
        <v>2827.0964999999997</v>
      </c>
      <c r="AB154" s="24">
        <f t="shared" si="127"/>
        <v>0.4</v>
      </c>
      <c r="AC154" s="24">
        <f t="shared" ref="AC154:AC165" si="156">+M154/N154</f>
        <v>0.48</v>
      </c>
      <c r="AD154" s="24">
        <f t="shared" ref="AD154:AD165" si="157">+O154/N154</f>
        <v>0.46666666666666667</v>
      </c>
      <c r="AE154" s="24">
        <f t="shared" ref="AE154:AE165" si="158">+R154/P154</f>
        <v>0.53846153846153844</v>
      </c>
      <c r="AF154" s="24">
        <f t="shared" ref="AF154:AF165" si="159">+W154/U154</f>
        <v>0.71739130434782605</v>
      </c>
      <c r="AG154" s="24">
        <f t="shared" ref="AG154:AG165" si="160">+P154/U154</f>
        <v>1.4130434782608696</v>
      </c>
      <c r="AH154" s="24">
        <f t="shared" ref="AH154:AH165" si="161">+Q154/P154</f>
        <v>0.52307692307692311</v>
      </c>
      <c r="AI154" s="24">
        <f t="shared" ref="AI154:AI165" si="162">+V154/U154</f>
        <v>0.22826086956521738</v>
      </c>
      <c r="AJ154" s="24">
        <f t="shared" ref="AJ154:AJ165" si="163">+T154/N154</f>
        <v>1.3961699999999999</v>
      </c>
      <c r="AK154" s="24">
        <f t="shared" ref="AK154:AK165" si="164">+Y154/N154</f>
        <v>0.97706333333333339</v>
      </c>
      <c r="AL154" s="24">
        <f t="shared" ref="AL154:AL165" si="165">+S154/N154</f>
        <v>0.74992333333333339</v>
      </c>
      <c r="AM154" s="24">
        <f t="shared" ref="AM154:AM165" si="166">+X154/N154</f>
        <v>0.47454666666666667</v>
      </c>
      <c r="AN154" s="24">
        <f t="shared" ref="AN154:AN165" si="167">+S154^2/Z154</f>
        <v>2.9715713811423714</v>
      </c>
      <c r="AO154" s="24">
        <f t="shared" ref="AO154:AO165" si="168">+X154^2/AA154</f>
        <v>1.7922547475829005</v>
      </c>
      <c r="AP154" s="24">
        <f t="shared" ref="AP154:AP165" si="169">+Z154/AA154</f>
        <v>1.5062236113977716</v>
      </c>
    </row>
    <row r="155" spans="1:42" s="9" customFormat="1">
      <c r="A155" s="156"/>
      <c r="B155" s="12" t="s">
        <v>338</v>
      </c>
      <c r="C155" s="12" t="s">
        <v>332</v>
      </c>
      <c r="D155" s="12" t="s">
        <v>534</v>
      </c>
      <c r="E155" s="21">
        <v>235</v>
      </c>
      <c r="F155" s="21">
        <v>221.5</v>
      </c>
      <c r="G155" s="21" t="s">
        <v>57</v>
      </c>
      <c r="H155" s="21" t="s">
        <v>106</v>
      </c>
      <c r="I155" s="12" t="s">
        <v>339</v>
      </c>
      <c r="J155" s="12" t="s">
        <v>1227</v>
      </c>
      <c r="K155" s="23">
        <v>230</v>
      </c>
      <c r="L155" s="23">
        <v>9</v>
      </c>
      <c r="M155" s="23">
        <v>13.820499999999999</v>
      </c>
      <c r="N155" s="23">
        <v>45.990499999999997</v>
      </c>
      <c r="O155" s="23">
        <v>151.83750000000001</v>
      </c>
      <c r="P155" s="23">
        <v>12.7</v>
      </c>
      <c r="Q155" s="23">
        <v>6.35</v>
      </c>
      <c r="R155" s="23">
        <v>7.8</v>
      </c>
      <c r="S155" s="23">
        <v>14.7</v>
      </c>
      <c r="T155" s="23">
        <v>35.471499999999999</v>
      </c>
      <c r="U155" s="23">
        <v>14.2</v>
      </c>
      <c r="V155" s="23">
        <v>4.6105</v>
      </c>
      <c r="W155" s="23">
        <v>8.9499999999999993</v>
      </c>
      <c r="X155" s="23">
        <v>15.545</v>
      </c>
      <c r="Y155" s="23">
        <v>38.4</v>
      </c>
      <c r="Z155" s="130">
        <v>91.631499999999988</v>
      </c>
      <c r="AA155" s="130">
        <v>64.7</v>
      </c>
      <c r="AB155" s="24">
        <f t="shared" si="127"/>
        <v>0.19569258868679401</v>
      </c>
      <c r="AC155" s="24">
        <f t="shared" si="156"/>
        <v>0.30050771354953743</v>
      </c>
      <c r="AD155" s="24">
        <f t="shared" si="157"/>
        <v>3.3014970483034545</v>
      </c>
      <c r="AE155" s="24">
        <f t="shared" si="158"/>
        <v>0.61417322834645671</v>
      </c>
      <c r="AF155" s="24">
        <f t="shared" si="159"/>
        <v>0.63028169014084501</v>
      </c>
      <c r="AG155" s="24">
        <f t="shared" si="160"/>
        <v>0.89436619718309862</v>
      </c>
      <c r="AH155" s="24">
        <f t="shared" si="161"/>
        <v>0.5</v>
      </c>
      <c r="AI155" s="24">
        <f t="shared" si="162"/>
        <v>0.32468309859154931</v>
      </c>
      <c r="AJ155" s="24">
        <f t="shared" si="163"/>
        <v>0.77127885106706817</v>
      </c>
      <c r="AK155" s="24">
        <f t="shared" si="164"/>
        <v>0.83495504506365448</v>
      </c>
      <c r="AL155" s="24">
        <f t="shared" si="165"/>
        <v>0.31963122818843021</v>
      </c>
      <c r="AM155" s="24">
        <f t="shared" si="166"/>
        <v>0.33800458790402366</v>
      </c>
      <c r="AN155" s="24">
        <f t="shared" si="167"/>
        <v>2.3582501650633243</v>
      </c>
      <c r="AO155" s="24">
        <f t="shared" si="168"/>
        <v>3.7348844667697061</v>
      </c>
      <c r="AP155" s="24">
        <f t="shared" si="169"/>
        <v>1.4162519319938174</v>
      </c>
    </row>
    <row r="156" spans="1:42" s="9" customFormat="1">
      <c r="A156" s="156"/>
      <c r="B156" s="12" t="s">
        <v>380</v>
      </c>
      <c r="C156" s="12" t="s">
        <v>332</v>
      </c>
      <c r="D156" s="12" t="s">
        <v>538</v>
      </c>
      <c r="E156" s="21">
        <v>150.80000000000001</v>
      </c>
      <c r="F156" s="21">
        <v>145.5</v>
      </c>
      <c r="G156" s="21" t="s">
        <v>290</v>
      </c>
      <c r="H156" s="21" t="s">
        <v>290</v>
      </c>
      <c r="I156" s="12" t="s">
        <v>381</v>
      </c>
      <c r="J156" s="12" t="s">
        <v>1228</v>
      </c>
      <c r="K156" s="25">
        <v>57.8</v>
      </c>
      <c r="L156" s="25">
        <v>5.4399999999999995</v>
      </c>
      <c r="M156" s="25">
        <v>11.085000000000001</v>
      </c>
      <c r="N156" s="25">
        <v>23.45</v>
      </c>
      <c r="O156" s="25">
        <v>18.670000000000002</v>
      </c>
      <c r="P156" s="132">
        <v>5.364048442906574</v>
      </c>
      <c r="Q156" s="25">
        <v>2.6064999999999996</v>
      </c>
      <c r="R156" s="25">
        <v>3.895</v>
      </c>
      <c r="S156" s="25">
        <v>5.8514999999999997</v>
      </c>
      <c r="T156" s="132">
        <v>15.110548442906573</v>
      </c>
      <c r="U156" s="25">
        <v>7.3815</v>
      </c>
      <c r="V156" s="132">
        <v>2.2537655074157961</v>
      </c>
      <c r="W156" s="25">
        <v>2.64</v>
      </c>
      <c r="X156" s="25">
        <v>8.286999999999999</v>
      </c>
      <c r="Y156" s="25">
        <v>21.6875</v>
      </c>
      <c r="Z156" s="23">
        <v>22.496000000000002</v>
      </c>
      <c r="AA156" s="23">
        <v>35.343000000000004</v>
      </c>
      <c r="AB156" s="24">
        <f t="shared" si="127"/>
        <v>0.23198294243070361</v>
      </c>
      <c r="AC156" s="24">
        <f t="shared" si="156"/>
        <v>0.47270788912579964</v>
      </c>
      <c r="AD156" s="24">
        <f t="shared" si="157"/>
        <v>0.79616204690831571</v>
      </c>
      <c r="AE156" s="24">
        <f t="shared" si="158"/>
        <v>0.72613065326633175</v>
      </c>
      <c r="AF156" s="24">
        <f t="shared" si="159"/>
        <v>0.35765088396667344</v>
      </c>
      <c r="AG156" s="24">
        <f t="shared" si="160"/>
        <v>0.72668813153242218</v>
      </c>
      <c r="AH156" s="24">
        <f t="shared" si="161"/>
        <v>0.48592029466975439</v>
      </c>
      <c r="AI156" s="24">
        <f t="shared" si="162"/>
        <v>0.30532622196244613</v>
      </c>
      <c r="AJ156" s="24">
        <f t="shared" si="163"/>
        <v>0.6443730679277857</v>
      </c>
      <c r="AK156" s="24">
        <f t="shared" si="164"/>
        <v>0.92484008528784656</v>
      </c>
      <c r="AL156" s="24">
        <f t="shared" si="165"/>
        <v>0.24953091684434967</v>
      </c>
      <c r="AM156" s="24">
        <f t="shared" si="166"/>
        <v>0.35339019189765453</v>
      </c>
      <c r="AN156" s="24">
        <f t="shared" si="167"/>
        <v>1.5220506867887622</v>
      </c>
      <c r="AO156" s="24">
        <f t="shared" si="168"/>
        <v>1.9430826189061476</v>
      </c>
      <c r="AP156" s="24">
        <f t="shared" si="169"/>
        <v>0.6365051070933424</v>
      </c>
    </row>
    <row r="157" spans="1:42" s="9" customFormat="1">
      <c r="A157" s="156"/>
      <c r="B157" s="12" t="s">
        <v>417</v>
      </c>
      <c r="C157" s="12" t="s">
        <v>332</v>
      </c>
      <c r="D157" s="12" t="s">
        <v>539</v>
      </c>
      <c r="E157" s="21">
        <v>130</v>
      </c>
      <c r="F157" s="21">
        <v>125.45</v>
      </c>
      <c r="G157" s="21" t="s">
        <v>418</v>
      </c>
      <c r="H157" s="21" t="s">
        <v>411</v>
      </c>
      <c r="I157" s="12" t="s">
        <v>419</v>
      </c>
      <c r="J157" s="12" t="s">
        <v>1229</v>
      </c>
      <c r="K157" s="12">
        <v>9.65</v>
      </c>
      <c r="L157" s="12">
        <v>1.2869999999999999</v>
      </c>
      <c r="M157" s="25">
        <v>2.1684999999999999</v>
      </c>
      <c r="N157" s="12">
        <v>3.6535000000000002</v>
      </c>
      <c r="O157" s="12">
        <v>5</v>
      </c>
      <c r="P157" s="12">
        <v>1.1640000000000001</v>
      </c>
      <c r="Q157" s="12">
        <v>0.44599999999999995</v>
      </c>
      <c r="R157" s="12">
        <v>0.752</v>
      </c>
      <c r="S157" s="12">
        <v>1.5249999999999999</v>
      </c>
      <c r="T157" s="12">
        <v>3.2840000000000003</v>
      </c>
      <c r="U157" s="12">
        <v>1.2130000000000001</v>
      </c>
      <c r="V157" s="12">
        <v>0.307</v>
      </c>
      <c r="W157" s="12">
        <v>0.98150000000000004</v>
      </c>
      <c r="X157" s="12">
        <v>1.641</v>
      </c>
      <c r="Y157" s="12">
        <v>3.7435</v>
      </c>
      <c r="Z157" s="23">
        <v>0.66600000000000004</v>
      </c>
      <c r="AA157" s="23">
        <v>0.747</v>
      </c>
      <c r="AB157" s="24">
        <f t="shared" si="127"/>
        <v>0.35226495141644992</v>
      </c>
      <c r="AC157" s="24">
        <f t="shared" si="156"/>
        <v>0.5935404406733269</v>
      </c>
      <c r="AD157" s="24">
        <f t="shared" si="157"/>
        <v>1.368550704803613</v>
      </c>
      <c r="AE157" s="24">
        <f t="shared" si="158"/>
        <v>0.64604810996563566</v>
      </c>
      <c r="AF157" s="24">
        <f t="shared" si="159"/>
        <v>0.80915086562242378</v>
      </c>
      <c r="AG157" s="24">
        <f t="shared" si="160"/>
        <v>0.95960428689200339</v>
      </c>
      <c r="AH157" s="24">
        <f t="shared" si="161"/>
        <v>0.38316151202749132</v>
      </c>
      <c r="AI157" s="24">
        <f t="shared" si="162"/>
        <v>0.25309150865622421</v>
      </c>
      <c r="AJ157" s="24">
        <f t="shared" si="163"/>
        <v>0.89886410291501306</v>
      </c>
      <c r="AK157" s="24">
        <f t="shared" si="164"/>
        <v>1.024633912686465</v>
      </c>
      <c r="AL157" s="24">
        <f t="shared" si="165"/>
        <v>0.41740796496510191</v>
      </c>
      <c r="AM157" s="24">
        <f t="shared" si="166"/>
        <v>0.44915834131654575</v>
      </c>
      <c r="AN157" s="24">
        <f t="shared" si="167"/>
        <v>3.4919294294294287</v>
      </c>
      <c r="AO157" s="24">
        <f t="shared" si="168"/>
        <v>3.6049277108433735</v>
      </c>
      <c r="AP157" s="24">
        <f t="shared" si="169"/>
        <v>0.89156626506024106</v>
      </c>
    </row>
    <row r="158" spans="1:42" s="9" customFormat="1">
      <c r="A158" s="156"/>
      <c r="B158" s="12" t="s">
        <v>382</v>
      </c>
      <c r="C158" s="12" t="s">
        <v>332</v>
      </c>
      <c r="D158" s="136" t="s">
        <v>538</v>
      </c>
      <c r="E158" s="21">
        <v>150.80000000000001</v>
      </c>
      <c r="F158" s="21">
        <v>145.5</v>
      </c>
      <c r="G158" s="21" t="s">
        <v>290</v>
      </c>
      <c r="H158" s="21" t="s">
        <v>290</v>
      </c>
      <c r="I158" s="12" t="s">
        <v>383</v>
      </c>
      <c r="J158" s="12" t="s">
        <v>974</v>
      </c>
      <c r="K158" s="23">
        <v>23.876999999999999</v>
      </c>
      <c r="L158" s="23">
        <v>2.976</v>
      </c>
      <c r="M158" s="130">
        <v>4.7830000000000004</v>
      </c>
      <c r="N158" s="23">
        <v>9</v>
      </c>
      <c r="O158" s="23">
        <v>7.7</v>
      </c>
      <c r="P158" s="23">
        <v>2.7240000000000002</v>
      </c>
      <c r="Q158" s="23">
        <v>0.92400000000000004</v>
      </c>
      <c r="R158" s="23">
        <v>1.7709999999999999</v>
      </c>
      <c r="S158" s="23">
        <v>3.1720000000000002</v>
      </c>
      <c r="T158" s="23">
        <v>7.7510000000000003</v>
      </c>
      <c r="U158" s="23">
        <v>2.5150000000000001</v>
      </c>
      <c r="V158" s="23">
        <v>0.51300000000000001</v>
      </c>
      <c r="W158" s="23">
        <v>1.849</v>
      </c>
      <c r="X158" s="23">
        <v>3.3340000000000001</v>
      </c>
      <c r="Y158" s="23">
        <v>7.8339999999999996</v>
      </c>
      <c r="Z158" s="23">
        <v>2.7919999999999998</v>
      </c>
      <c r="AA158" s="23">
        <v>4.1760000000000002</v>
      </c>
      <c r="AB158" s="24">
        <f t="shared" si="127"/>
        <v>0.33066666666666666</v>
      </c>
      <c r="AC158" s="24">
        <f t="shared" si="156"/>
        <v>0.5314444444444445</v>
      </c>
      <c r="AD158" s="24">
        <f t="shared" si="157"/>
        <v>0.85555555555555562</v>
      </c>
      <c r="AE158" s="24">
        <f t="shared" si="158"/>
        <v>0.6501468428781203</v>
      </c>
      <c r="AF158" s="24">
        <f t="shared" si="159"/>
        <v>0.7351888667992047</v>
      </c>
      <c r="AG158" s="24">
        <f t="shared" si="160"/>
        <v>1.0831013916500993</v>
      </c>
      <c r="AH158" s="24">
        <f t="shared" si="161"/>
        <v>0.33920704845814975</v>
      </c>
      <c r="AI158" s="24">
        <f t="shared" si="162"/>
        <v>0.20397614314115309</v>
      </c>
      <c r="AJ158" s="24">
        <f t="shared" si="163"/>
        <v>0.86122222222222222</v>
      </c>
      <c r="AK158" s="24">
        <f t="shared" si="164"/>
        <v>0.87044444444444435</v>
      </c>
      <c r="AL158" s="24">
        <f t="shared" si="165"/>
        <v>0.35244444444444445</v>
      </c>
      <c r="AM158" s="24">
        <f t="shared" si="166"/>
        <v>0.37044444444444447</v>
      </c>
      <c r="AN158" s="24">
        <f t="shared" si="167"/>
        <v>3.6037191977077372</v>
      </c>
      <c r="AO158" s="24">
        <f t="shared" si="168"/>
        <v>2.6617710727969346</v>
      </c>
      <c r="AP158" s="24">
        <f t="shared" si="169"/>
        <v>0.66858237547892718</v>
      </c>
    </row>
    <row r="159" spans="1:42" s="9" customFormat="1">
      <c r="A159" s="156"/>
      <c r="B159" s="12" t="s">
        <v>410</v>
      </c>
      <c r="C159" s="12" t="s">
        <v>332</v>
      </c>
      <c r="D159" s="12" t="s">
        <v>539</v>
      </c>
      <c r="E159" s="21">
        <v>125.45</v>
      </c>
      <c r="F159" s="21">
        <v>112.6</v>
      </c>
      <c r="G159" s="21" t="s">
        <v>411</v>
      </c>
      <c r="H159" s="21" t="s">
        <v>173</v>
      </c>
      <c r="I159" s="12" t="s">
        <v>412</v>
      </c>
      <c r="J159" s="12" t="s">
        <v>1230</v>
      </c>
      <c r="K159" s="25">
        <v>38</v>
      </c>
      <c r="L159" s="12">
        <v>3.4</v>
      </c>
      <c r="M159" s="25">
        <v>3.629</v>
      </c>
      <c r="N159" s="12">
        <v>11.5</v>
      </c>
      <c r="O159" s="12">
        <v>17.8</v>
      </c>
      <c r="P159" s="12">
        <v>4.0124999999999993</v>
      </c>
      <c r="Q159" s="12">
        <v>1.28</v>
      </c>
      <c r="R159" s="12">
        <v>2.2800000000000002</v>
      </c>
      <c r="S159" s="12">
        <v>4.8570000000000002</v>
      </c>
      <c r="T159" s="12">
        <v>10.877000000000001</v>
      </c>
      <c r="U159" s="12">
        <v>4.3889999999999993</v>
      </c>
      <c r="V159" s="12">
        <v>0.95150000000000001</v>
      </c>
      <c r="W159" s="12">
        <v>2.4835000000000003</v>
      </c>
      <c r="X159" s="12">
        <v>5.47</v>
      </c>
      <c r="Y159" s="12">
        <v>12.141999999999999</v>
      </c>
      <c r="Z159" s="23">
        <v>6.57</v>
      </c>
      <c r="AA159" s="23">
        <v>11.590999999999999</v>
      </c>
      <c r="AB159" s="24">
        <f t="shared" si="127"/>
        <v>0.29565217391304349</v>
      </c>
      <c r="AC159" s="24">
        <f t="shared" si="156"/>
        <v>0.31556521739130433</v>
      </c>
      <c r="AD159" s="24">
        <f t="shared" si="157"/>
        <v>1.5478260869565219</v>
      </c>
      <c r="AE159" s="24">
        <f t="shared" si="158"/>
        <v>0.56822429906542071</v>
      </c>
      <c r="AF159" s="24">
        <f t="shared" si="159"/>
        <v>0.56584643426748704</v>
      </c>
      <c r="AG159" s="24">
        <f t="shared" si="160"/>
        <v>0.9142173615857826</v>
      </c>
      <c r="AH159" s="24">
        <f t="shared" si="161"/>
        <v>0.31900311526479758</v>
      </c>
      <c r="AI159" s="24">
        <f t="shared" si="162"/>
        <v>0.21679197994987473</v>
      </c>
      <c r="AJ159" s="24">
        <f t="shared" si="163"/>
        <v>0.94582608695652182</v>
      </c>
      <c r="AK159" s="24">
        <f t="shared" si="164"/>
        <v>1.0558260869565217</v>
      </c>
      <c r="AL159" s="24">
        <f t="shared" si="165"/>
        <v>0.42234782608695653</v>
      </c>
      <c r="AM159" s="24">
        <f t="shared" si="166"/>
        <v>0.47565217391304343</v>
      </c>
      <c r="AN159" s="24">
        <f t="shared" si="167"/>
        <v>3.5906315068493155</v>
      </c>
      <c r="AO159" s="24">
        <f t="shared" si="168"/>
        <v>2.5813907341903199</v>
      </c>
      <c r="AP159" s="24">
        <f t="shared" si="169"/>
        <v>0.56681908377189205</v>
      </c>
    </row>
    <row r="160" spans="1:42" s="9" customFormat="1">
      <c r="A160" s="156"/>
      <c r="B160" s="12" t="s">
        <v>331</v>
      </c>
      <c r="C160" s="12" t="s">
        <v>332</v>
      </c>
      <c r="D160" s="12" t="s">
        <v>534</v>
      </c>
      <c r="E160" s="21">
        <v>232</v>
      </c>
      <c r="F160" s="21">
        <v>221.5</v>
      </c>
      <c r="G160" s="21" t="s">
        <v>57</v>
      </c>
      <c r="H160" s="21" t="s">
        <v>106</v>
      </c>
      <c r="I160" s="12" t="s">
        <v>333</v>
      </c>
      <c r="J160" s="12" t="s">
        <v>1231</v>
      </c>
      <c r="K160" s="143">
        <v>46.684411812167177</v>
      </c>
      <c r="L160" s="132">
        <v>6.3856180409875742</v>
      </c>
      <c r="M160" s="23">
        <v>7.15</v>
      </c>
      <c r="N160" s="23">
        <v>14.3</v>
      </c>
      <c r="O160" s="130">
        <v>19.392226077134094</v>
      </c>
      <c r="P160" s="23">
        <v>4.5069999999999997</v>
      </c>
      <c r="Q160" s="23">
        <v>1.964</v>
      </c>
      <c r="R160" s="23">
        <v>2.8460000000000001</v>
      </c>
      <c r="S160" s="23">
        <v>4.25</v>
      </c>
      <c r="T160" s="23">
        <v>11.167</v>
      </c>
      <c r="U160" s="23">
        <v>4.75</v>
      </c>
      <c r="V160" s="23">
        <v>1.0245</v>
      </c>
      <c r="W160" s="23">
        <v>3.11</v>
      </c>
      <c r="X160" s="23">
        <v>4.5095000000000001</v>
      </c>
      <c r="Y160" s="23">
        <v>11.401</v>
      </c>
      <c r="Z160" s="23">
        <v>9.7394999999999996</v>
      </c>
      <c r="AA160" s="23">
        <v>6.85</v>
      </c>
      <c r="AB160" s="24">
        <f t="shared" si="127"/>
        <v>0.4465467161529772</v>
      </c>
      <c r="AC160" s="24">
        <f t="shared" si="156"/>
        <v>0.5</v>
      </c>
      <c r="AD160" s="24">
        <f t="shared" si="157"/>
        <v>1.3560997256737128</v>
      </c>
      <c r="AE160" s="24">
        <f t="shared" si="158"/>
        <v>0.63146216995784343</v>
      </c>
      <c r="AF160" s="24">
        <f t="shared" si="159"/>
        <v>0.65473684210526317</v>
      </c>
      <c r="AG160" s="24">
        <f t="shared" si="160"/>
        <v>0.94884210526315782</v>
      </c>
      <c r="AH160" s="24">
        <f t="shared" si="161"/>
        <v>0.43576658531173734</v>
      </c>
      <c r="AI160" s="24">
        <f t="shared" si="162"/>
        <v>0.21568421052631578</v>
      </c>
      <c r="AJ160" s="24">
        <f t="shared" si="163"/>
        <v>0.78090909090909089</v>
      </c>
      <c r="AK160" s="24">
        <f t="shared" si="164"/>
        <v>0.79727272727272724</v>
      </c>
      <c r="AL160" s="24">
        <f t="shared" si="165"/>
        <v>0.29720279720279719</v>
      </c>
      <c r="AM160" s="24">
        <f t="shared" si="166"/>
        <v>0.31534965034965035</v>
      </c>
      <c r="AN160" s="24">
        <f t="shared" si="167"/>
        <v>1.8545613224498179</v>
      </c>
      <c r="AO160" s="24">
        <f t="shared" si="168"/>
        <v>2.9686993065693432</v>
      </c>
      <c r="AP160" s="24">
        <f t="shared" si="169"/>
        <v>1.4218248175182482</v>
      </c>
    </row>
    <row r="161" spans="1:42" s="9" customFormat="1">
      <c r="A161" s="156"/>
      <c r="B161" s="12" t="s">
        <v>414</v>
      </c>
      <c r="C161" s="12" t="s">
        <v>332</v>
      </c>
      <c r="D161" s="12" t="s">
        <v>539</v>
      </c>
      <c r="E161" s="21">
        <v>125.45</v>
      </c>
      <c r="F161" s="21">
        <v>122.46</v>
      </c>
      <c r="G161" s="21" t="s">
        <v>411</v>
      </c>
      <c r="H161" s="21" t="s">
        <v>169</v>
      </c>
      <c r="I161" s="12" t="s">
        <v>415</v>
      </c>
      <c r="J161" s="12" t="s">
        <v>1232</v>
      </c>
      <c r="K161" s="25">
        <v>56.664999999999999</v>
      </c>
      <c r="L161" s="12">
        <v>4.45</v>
      </c>
      <c r="M161" s="25">
        <v>8.9604999999999997</v>
      </c>
      <c r="N161" s="12">
        <v>17.2</v>
      </c>
      <c r="O161" s="12">
        <v>24.4</v>
      </c>
      <c r="P161" s="12">
        <v>5.7045000000000003</v>
      </c>
      <c r="Q161" s="12">
        <v>2.2000000000000002</v>
      </c>
      <c r="R161" s="12">
        <v>3.1755</v>
      </c>
      <c r="S161" s="12">
        <v>6.609</v>
      </c>
      <c r="T161" s="12">
        <v>15.1495</v>
      </c>
      <c r="U161" s="12">
        <v>6.0664999999999996</v>
      </c>
      <c r="V161" s="12">
        <v>2.0649999999999999</v>
      </c>
      <c r="W161" s="12">
        <v>4.0305</v>
      </c>
      <c r="X161" s="12">
        <v>7.6185</v>
      </c>
      <c r="Y161" s="12">
        <v>17.182499999999997</v>
      </c>
      <c r="Z161" s="23">
        <v>18.022500000000001</v>
      </c>
      <c r="AA161" s="23">
        <v>18.619</v>
      </c>
      <c r="AB161" s="24">
        <f t="shared" si="127"/>
        <v>0.25872093023255816</v>
      </c>
      <c r="AC161" s="24">
        <f t="shared" si="156"/>
        <v>0.52095930232558141</v>
      </c>
      <c r="AD161" s="24">
        <f t="shared" si="157"/>
        <v>1.4186046511627908</v>
      </c>
      <c r="AE161" s="24">
        <f t="shared" si="158"/>
        <v>0.55666579016565865</v>
      </c>
      <c r="AF161" s="24">
        <f t="shared" si="159"/>
        <v>0.66438638424132535</v>
      </c>
      <c r="AG161" s="24">
        <f t="shared" si="160"/>
        <v>0.94032803098986251</v>
      </c>
      <c r="AH161" s="24">
        <f t="shared" si="161"/>
        <v>0.38566044350951006</v>
      </c>
      <c r="AI161" s="24">
        <f t="shared" si="162"/>
        <v>0.34039396686722162</v>
      </c>
      <c r="AJ161" s="24">
        <f t="shared" si="163"/>
        <v>0.88078488372093022</v>
      </c>
      <c r="AK161" s="24">
        <f t="shared" si="164"/>
        <v>0.99898255813953474</v>
      </c>
      <c r="AL161" s="24">
        <f t="shared" si="165"/>
        <v>0.38424418604651162</v>
      </c>
      <c r="AM161" s="24">
        <f t="shared" si="166"/>
        <v>0.44293604651162793</v>
      </c>
      <c r="AN161" s="24">
        <f t="shared" si="167"/>
        <v>2.4235750312109858</v>
      </c>
      <c r="AO161" s="24">
        <f t="shared" si="168"/>
        <v>3.1173286562113969</v>
      </c>
      <c r="AP161" s="24">
        <f t="shared" si="169"/>
        <v>0.96796283366453628</v>
      </c>
    </row>
    <row r="162" spans="1:42" s="9" customFormat="1">
      <c r="A162" s="156"/>
      <c r="B162" s="12" t="s">
        <v>384</v>
      </c>
      <c r="C162" s="12" t="s">
        <v>332</v>
      </c>
      <c r="D162" s="12" t="s">
        <v>540</v>
      </c>
      <c r="E162" s="21">
        <v>150.80000000000001</v>
      </c>
      <c r="F162" s="21">
        <v>145.5</v>
      </c>
      <c r="G162" s="21" t="s">
        <v>290</v>
      </c>
      <c r="H162" s="21" t="s">
        <v>290</v>
      </c>
      <c r="I162" s="12" t="s">
        <v>385</v>
      </c>
      <c r="J162" s="12" t="s">
        <v>951</v>
      </c>
      <c r="K162" s="12">
        <v>39.200000000000003</v>
      </c>
      <c r="L162" s="12">
        <v>3.5</v>
      </c>
      <c r="M162" s="12">
        <v>8</v>
      </c>
      <c r="N162" s="12">
        <v>13.8</v>
      </c>
      <c r="O162" s="12">
        <v>13</v>
      </c>
      <c r="P162" s="148">
        <v>3.4240714285714291</v>
      </c>
      <c r="Q162" s="12">
        <v>1.6165</v>
      </c>
      <c r="R162" s="12">
        <v>2.5230000000000001</v>
      </c>
      <c r="S162" s="12">
        <v>4.05</v>
      </c>
      <c r="T162" s="148">
        <v>9.8340714285714288</v>
      </c>
      <c r="U162" s="148">
        <v>3.2618379113992053</v>
      </c>
      <c r="V162" s="148">
        <v>1.1574659221823955</v>
      </c>
      <c r="W162" s="12">
        <v>3.0649999999999999</v>
      </c>
      <c r="X162" s="12">
        <v>5.585</v>
      </c>
      <c r="Y162" s="12">
        <v>8.57</v>
      </c>
      <c r="Z162" s="23">
        <v>9.6180000000000003</v>
      </c>
      <c r="AA162" s="23">
        <v>11.05</v>
      </c>
      <c r="AB162" s="24">
        <f t="shared" si="127"/>
        <v>0.25362318840579706</v>
      </c>
      <c r="AC162" s="24">
        <f t="shared" si="156"/>
        <v>0.57971014492753625</v>
      </c>
      <c r="AD162" s="24">
        <f t="shared" si="157"/>
        <v>0.94202898550724634</v>
      </c>
      <c r="AE162" s="24">
        <f t="shared" si="158"/>
        <v>0.73684210526315785</v>
      </c>
      <c r="AF162" s="24">
        <f t="shared" si="159"/>
        <v>0.93965429406798162</v>
      </c>
      <c r="AG162" s="24">
        <f t="shared" si="160"/>
        <v>1.0497368421052633</v>
      </c>
      <c r="AH162" s="24">
        <f t="shared" si="161"/>
        <v>0.47209879633685875</v>
      </c>
      <c r="AI162" s="24">
        <f t="shared" si="162"/>
        <v>0.35485083980947613</v>
      </c>
      <c r="AJ162" s="24">
        <f t="shared" si="163"/>
        <v>0.71261387163561074</v>
      </c>
      <c r="AK162" s="24">
        <f t="shared" si="164"/>
        <v>0.62101449275362319</v>
      </c>
      <c r="AL162" s="24">
        <f t="shared" si="165"/>
        <v>0.29347826086956519</v>
      </c>
      <c r="AM162" s="24">
        <f t="shared" si="166"/>
        <v>0.40471014492753621</v>
      </c>
      <c r="AN162" s="24">
        <f t="shared" si="167"/>
        <v>1.7053961322520275</v>
      </c>
      <c r="AO162" s="24">
        <f t="shared" si="168"/>
        <v>2.8228257918552035</v>
      </c>
      <c r="AP162" s="24">
        <f t="shared" si="169"/>
        <v>0.87040723981900447</v>
      </c>
    </row>
    <row r="163" spans="1:42" s="9" customFormat="1">
      <c r="A163" s="156"/>
      <c r="B163" s="12" t="s">
        <v>335</v>
      </c>
      <c r="C163" s="12" t="s">
        <v>332</v>
      </c>
      <c r="D163" s="12" t="s">
        <v>534</v>
      </c>
      <c r="E163" s="21">
        <v>221.5</v>
      </c>
      <c r="F163" s="21">
        <v>205.6</v>
      </c>
      <c r="G163" s="21" t="s">
        <v>106</v>
      </c>
      <c r="H163" s="21" t="s">
        <v>107</v>
      </c>
      <c r="I163" s="12" t="s">
        <v>336</v>
      </c>
      <c r="J163" s="12" t="s">
        <v>337</v>
      </c>
      <c r="K163" s="12">
        <v>102.4</v>
      </c>
      <c r="L163" s="12">
        <v>9.6000000000000014</v>
      </c>
      <c r="M163" s="12">
        <v>14.96</v>
      </c>
      <c r="N163" s="12">
        <v>40.25</v>
      </c>
      <c r="O163" s="12">
        <v>38.200000000000003</v>
      </c>
      <c r="P163" s="12">
        <v>14.125</v>
      </c>
      <c r="Q163" s="12">
        <v>5.7454999999999998</v>
      </c>
      <c r="R163" s="12">
        <v>8.65</v>
      </c>
      <c r="S163" s="12">
        <v>8.6</v>
      </c>
      <c r="T163" s="23">
        <v>31.375</v>
      </c>
      <c r="U163" s="23">
        <v>16.151</v>
      </c>
      <c r="V163" s="23">
        <v>4.8785000000000007</v>
      </c>
      <c r="W163" s="23">
        <v>9.5</v>
      </c>
      <c r="X163" s="130">
        <v>13.940081865874985</v>
      </c>
      <c r="Y163" s="130">
        <v>39.591081865874983</v>
      </c>
      <c r="Z163" s="23">
        <v>57.599999999999994</v>
      </c>
      <c r="AA163" s="130">
        <v>113.4</v>
      </c>
      <c r="AB163" s="24">
        <f t="shared" si="127"/>
        <v>0.23850931677018636</v>
      </c>
      <c r="AC163" s="24">
        <f t="shared" si="156"/>
        <v>0.37167701863354041</v>
      </c>
      <c r="AD163" s="24">
        <f t="shared" si="157"/>
        <v>0.94906832298136656</v>
      </c>
      <c r="AE163" s="24">
        <f t="shared" si="158"/>
        <v>0.61238938053097347</v>
      </c>
      <c r="AF163" s="24">
        <f t="shared" si="159"/>
        <v>0.58819887313479047</v>
      </c>
      <c r="AG163" s="24">
        <f t="shared" si="160"/>
        <v>0.87455885084514895</v>
      </c>
      <c r="AH163" s="24">
        <f t="shared" si="161"/>
        <v>0.40676106194690265</v>
      </c>
      <c r="AI163" s="24">
        <f t="shared" si="162"/>
        <v>0.302055600272429</v>
      </c>
      <c r="AJ163" s="24">
        <f t="shared" si="163"/>
        <v>0.77950310559006208</v>
      </c>
      <c r="AK163" s="24">
        <f t="shared" si="164"/>
        <v>0.98362936312732874</v>
      </c>
      <c r="AL163" s="24">
        <f t="shared" si="165"/>
        <v>0.21366459627329193</v>
      </c>
      <c r="AM163" s="24">
        <f t="shared" si="166"/>
        <v>0.34633743766149033</v>
      </c>
      <c r="AN163" s="24">
        <f t="shared" si="167"/>
        <v>1.2840277777777778</v>
      </c>
      <c r="AO163" s="24">
        <f t="shared" si="168"/>
        <v>1.7136321201701641</v>
      </c>
      <c r="AP163" s="24">
        <f t="shared" si="169"/>
        <v>0.50793650793650791</v>
      </c>
    </row>
    <row r="164" spans="1:42" s="9" customFormat="1">
      <c r="A164" s="156"/>
      <c r="B164" s="12" t="s">
        <v>420</v>
      </c>
      <c r="C164" s="12" t="s">
        <v>332</v>
      </c>
      <c r="D164" s="136" t="s">
        <v>548</v>
      </c>
      <c r="E164" s="21">
        <v>85.8</v>
      </c>
      <c r="F164" s="21">
        <v>70.599999999999994</v>
      </c>
      <c r="G164" s="21" t="s">
        <v>184</v>
      </c>
      <c r="H164" s="21" t="s">
        <v>185</v>
      </c>
      <c r="I164" s="12" t="s">
        <v>984</v>
      </c>
      <c r="J164" s="12" t="s">
        <v>985</v>
      </c>
      <c r="K164" s="12">
        <v>172.5</v>
      </c>
      <c r="L164" s="12">
        <v>37</v>
      </c>
      <c r="M164" s="25">
        <v>31.189</v>
      </c>
      <c r="N164" s="12">
        <v>68</v>
      </c>
      <c r="O164" s="12">
        <v>45</v>
      </c>
      <c r="P164" s="12">
        <v>33</v>
      </c>
      <c r="Q164" s="12">
        <v>14</v>
      </c>
      <c r="R164" s="12">
        <v>19</v>
      </c>
      <c r="S164" s="12">
        <v>55</v>
      </c>
      <c r="T164" s="12">
        <v>106</v>
      </c>
      <c r="U164" s="12">
        <v>27</v>
      </c>
      <c r="V164" s="12">
        <v>6.6289999999999996</v>
      </c>
      <c r="W164" s="12">
        <v>20</v>
      </c>
      <c r="X164" s="12">
        <v>39.950000000000003</v>
      </c>
      <c r="Y164" s="12">
        <v>85</v>
      </c>
      <c r="Z164" s="23">
        <v>1203.5160000000001</v>
      </c>
      <c r="AA164" s="23">
        <v>905.46849999999995</v>
      </c>
      <c r="AB164" s="24">
        <f t="shared" si="127"/>
        <v>0.54411764705882348</v>
      </c>
      <c r="AC164" s="24">
        <f t="shared" si="156"/>
        <v>0.45866176470588238</v>
      </c>
      <c r="AD164" s="24">
        <f t="shared" si="157"/>
        <v>0.66176470588235292</v>
      </c>
      <c r="AE164" s="24">
        <f t="shared" si="158"/>
        <v>0.5757575757575758</v>
      </c>
      <c r="AF164" s="24">
        <f t="shared" si="159"/>
        <v>0.7407407407407407</v>
      </c>
      <c r="AG164" s="24">
        <f t="shared" si="160"/>
        <v>1.2222222222222223</v>
      </c>
      <c r="AH164" s="24">
        <f t="shared" si="161"/>
        <v>0.42424242424242425</v>
      </c>
      <c r="AI164" s="24">
        <f t="shared" si="162"/>
        <v>0.2455185185185185</v>
      </c>
      <c r="AJ164" s="24">
        <f t="shared" si="163"/>
        <v>1.5588235294117647</v>
      </c>
      <c r="AK164" s="24">
        <f t="shared" si="164"/>
        <v>1.25</v>
      </c>
      <c r="AL164" s="24">
        <f t="shared" si="165"/>
        <v>0.80882352941176472</v>
      </c>
      <c r="AM164" s="24">
        <f t="shared" si="166"/>
        <v>0.58750000000000002</v>
      </c>
      <c r="AN164" s="24">
        <f t="shared" si="167"/>
        <v>2.5134688695455645</v>
      </c>
      <c r="AO164" s="24">
        <f t="shared" si="168"/>
        <v>1.7626261984817808</v>
      </c>
      <c r="AP164" s="24">
        <f t="shared" si="169"/>
        <v>1.3291638527458438</v>
      </c>
    </row>
    <row r="165" spans="1:42" s="9" customFormat="1">
      <c r="A165" s="156"/>
      <c r="B165" s="12" t="s">
        <v>423</v>
      </c>
      <c r="C165" s="12" t="s">
        <v>332</v>
      </c>
      <c r="D165" s="136" t="s">
        <v>548</v>
      </c>
      <c r="E165" s="21">
        <v>99.7</v>
      </c>
      <c r="F165" s="21">
        <v>94.3</v>
      </c>
      <c r="G165" s="21" t="s">
        <v>178</v>
      </c>
      <c r="H165" s="21" t="s">
        <v>178</v>
      </c>
      <c r="I165" s="12" t="s">
        <v>424</v>
      </c>
      <c r="J165" s="12" t="s">
        <v>1233</v>
      </c>
      <c r="K165" s="132">
        <v>52.067583333333332</v>
      </c>
      <c r="L165" s="25">
        <v>9.4361111111111118</v>
      </c>
      <c r="M165" s="25">
        <v>9.2342499999999994</v>
      </c>
      <c r="N165" s="12">
        <v>21.5</v>
      </c>
      <c r="O165" s="12">
        <v>11.3</v>
      </c>
      <c r="P165" s="12">
        <v>4.5</v>
      </c>
      <c r="Q165" s="12">
        <v>2.4749999999999996</v>
      </c>
      <c r="R165" s="12">
        <v>3.415</v>
      </c>
      <c r="S165" s="12">
        <v>9.7925000000000004</v>
      </c>
      <c r="T165" s="12">
        <v>17</v>
      </c>
      <c r="U165" s="12">
        <v>4.1425164473684211</v>
      </c>
      <c r="V165" s="12">
        <v>0.98689144736842105</v>
      </c>
      <c r="W165" s="12">
        <v>2.5118585526315793</v>
      </c>
      <c r="X165" s="12">
        <v>7.4</v>
      </c>
      <c r="Y165" s="12">
        <v>14</v>
      </c>
      <c r="Z165" s="23">
        <v>29.049999999999997</v>
      </c>
      <c r="AA165" s="23">
        <v>23.5425</v>
      </c>
      <c r="AB165" s="24">
        <f t="shared" si="127"/>
        <v>0.43888888888888894</v>
      </c>
      <c r="AC165" s="24">
        <f t="shared" si="156"/>
        <v>0.42949999999999999</v>
      </c>
      <c r="AD165" s="24">
        <f t="shared" si="157"/>
        <v>0.52558139534883719</v>
      </c>
      <c r="AE165" s="24">
        <f t="shared" si="158"/>
        <v>0.75888888888888895</v>
      </c>
      <c r="AF165" s="24">
        <f t="shared" si="159"/>
        <v>0.60636055029480085</v>
      </c>
      <c r="AG165" s="24">
        <f t="shared" si="160"/>
        <v>1.0862962301232804</v>
      </c>
      <c r="AH165" s="24">
        <f t="shared" si="161"/>
        <v>0.54999999999999993</v>
      </c>
      <c r="AI165" s="24">
        <f t="shared" si="162"/>
        <v>0.23823476862604967</v>
      </c>
      <c r="AJ165" s="24">
        <f t="shared" si="163"/>
        <v>0.79069767441860461</v>
      </c>
      <c r="AK165" s="24">
        <f t="shared" si="164"/>
        <v>0.65116279069767447</v>
      </c>
      <c r="AL165" s="24">
        <f t="shared" si="165"/>
        <v>0.45546511627906977</v>
      </c>
      <c r="AM165" s="24">
        <f t="shared" si="166"/>
        <v>0.34418604651162793</v>
      </c>
      <c r="AN165" s="24">
        <f t="shared" si="167"/>
        <v>3.300965791738383</v>
      </c>
      <c r="AO165" s="24">
        <f t="shared" si="168"/>
        <v>2.3260061590740153</v>
      </c>
      <c r="AP165" s="24">
        <f t="shared" si="169"/>
        <v>1.2339386216417116</v>
      </c>
    </row>
    <row r="166" spans="1:42" s="9" customFormat="1">
      <c r="A166" s="156"/>
      <c r="B166" s="9" t="s">
        <v>426</v>
      </c>
      <c r="C166" s="9" t="s">
        <v>332</v>
      </c>
      <c r="D166" s="9" t="s">
        <v>548</v>
      </c>
      <c r="E166" s="7">
        <v>84.9</v>
      </c>
      <c r="F166" s="7">
        <v>66.043000000000006</v>
      </c>
      <c r="G166" s="7" t="s">
        <v>178</v>
      </c>
      <c r="H166" s="7" t="s">
        <v>178</v>
      </c>
      <c r="I166" s="9" t="s">
        <v>427</v>
      </c>
      <c r="J166" s="9" t="s">
        <v>945</v>
      </c>
      <c r="K166" s="22">
        <v>35.789500000000004</v>
      </c>
      <c r="L166" s="22">
        <v>4.5015000000000001</v>
      </c>
      <c r="M166" s="22">
        <v>6.5129999999999999</v>
      </c>
      <c r="N166" s="22">
        <v>14.701000000000001</v>
      </c>
      <c r="O166" s="22">
        <v>11.124500000000001</v>
      </c>
      <c r="P166" s="22">
        <v>4.8209999999999997</v>
      </c>
      <c r="Q166" s="22">
        <v>1.8149999999999999</v>
      </c>
      <c r="R166" s="22">
        <v>3.0975000000000001</v>
      </c>
      <c r="S166" s="22">
        <v>8.1135000000000002</v>
      </c>
      <c r="T166" s="22">
        <v>15.451000000000001</v>
      </c>
      <c r="U166" s="22">
        <v>4.7010000000000005</v>
      </c>
      <c r="V166" s="22">
        <v>0.90349999999999997</v>
      </c>
      <c r="W166" s="22">
        <v>3.0514999999999999</v>
      </c>
      <c r="X166" s="22">
        <v>6.6029999999999998</v>
      </c>
      <c r="Y166" s="22">
        <v>14.317500000000001</v>
      </c>
      <c r="Z166" s="22">
        <v>24.177500000000002</v>
      </c>
      <c r="AA166" s="22">
        <v>20.235500000000002</v>
      </c>
    </row>
    <row r="167" spans="1:42" s="9" customFormat="1">
      <c r="A167" s="156"/>
      <c r="B167" s="12" t="s">
        <v>426</v>
      </c>
      <c r="C167" s="12" t="s">
        <v>332</v>
      </c>
      <c r="D167" s="136" t="s">
        <v>548</v>
      </c>
      <c r="E167" s="21">
        <v>84.9</v>
      </c>
      <c r="F167" s="21">
        <v>66.043000000000006</v>
      </c>
      <c r="G167" s="21" t="s">
        <v>178</v>
      </c>
      <c r="H167" s="21" t="s">
        <v>178</v>
      </c>
      <c r="I167" s="12" t="s">
        <v>428</v>
      </c>
      <c r="J167" s="12" t="s">
        <v>429</v>
      </c>
      <c r="K167" s="130">
        <v>75.545614035087723</v>
      </c>
      <c r="L167" s="132">
        <v>8.4912280701754401</v>
      </c>
      <c r="M167" s="130">
        <v>17.445614035087722</v>
      </c>
      <c r="N167" s="12">
        <v>31.3</v>
      </c>
      <c r="O167" s="12">
        <v>18</v>
      </c>
      <c r="P167" s="12">
        <v>9.6</v>
      </c>
      <c r="Q167" s="12">
        <v>3.4619999999999997</v>
      </c>
      <c r="R167" s="132">
        <v>5.333333333333333</v>
      </c>
      <c r="S167" s="132">
        <v>14.67</v>
      </c>
      <c r="T167" s="132">
        <v>29.847999999999999</v>
      </c>
      <c r="U167" s="132">
        <v>9.3610454262601124</v>
      </c>
      <c r="V167" s="132">
        <v>1.7991288114499064</v>
      </c>
      <c r="W167" s="132">
        <v>6.0764156813939012</v>
      </c>
      <c r="X167" s="132">
        <v>13.148475420037336</v>
      </c>
      <c r="Y167" s="132">
        <v>28.510267579340386</v>
      </c>
      <c r="Z167" s="130">
        <v>97.295500000000004</v>
      </c>
      <c r="AA167" s="131">
        <v>74</v>
      </c>
      <c r="AB167" s="24">
        <f>+L167/N167</f>
        <v>0.27128524185864028</v>
      </c>
      <c r="AC167" s="24">
        <f>+M167/N167</f>
        <v>0.55736786054593357</v>
      </c>
      <c r="AD167" s="24">
        <f>+O167/N167</f>
        <v>0.57507987220447288</v>
      </c>
      <c r="AE167" s="24">
        <f>+R167/P167</f>
        <v>0.55555555555555558</v>
      </c>
      <c r="AF167" s="24">
        <f>+W167/U167</f>
        <v>0.64911720910444581</v>
      </c>
      <c r="AG167" s="24">
        <f>+P167/U167</f>
        <v>1.0255264837268665</v>
      </c>
      <c r="AH167" s="24">
        <f>+Q167/P167</f>
        <v>0.36062499999999997</v>
      </c>
      <c r="AI167" s="24">
        <f>+V167/U167</f>
        <v>0.19219315039353327</v>
      </c>
      <c r="AJ167" s="24">
        <f>+T167/N167</f>
        <v>0.95361022364217252</v>
      </c>
      <c r="AK167" s="24">
        <f>+Y167/N167</f>
        <v>0.91087116866902185</v>
      </c>
      <c r="AL167" s="24">
        <f>+S167/N167</f>
        <v>0.46869009584664534</v>
      </c>
      <c r="AM167" s="24">
        <f>+X167/N167</f>
        <v>0.42007908690215129</v>
      </c>
      <c r="AN167" s="24">
        <f>+S167^2/Z167</f>
        <v>2.2119101088950668</v>
      </c>
      <c r="AO167" s="24">
        <f>+X167^2/AA167</f>
        <v>2.3362487279908919</v>
      </c>
      <c r="AP167" s="24">
        <f t="shared" ref="AP167" si="170">+Z167/AA167</f>
        <v>1.3148040540540542</v>
      </c>
    </row>
    <row r="168" spans="1:42" s="9" customFormat="1">
      <c r="A168" s="156"/>
      <c r="B168" s="9" t="s">
        <v>386</v>
      </c>
      <c r="C168" s="9" t="s">
        <v>332</v>
      </c>
      <c r="D168" s="9" t="s">
        <v>538</v>
      </c>
      <c r="E168" s="7">
        <v>167.7</v>
      </c>
      <c r="F168" s="7">
        <v>163.5</v>
      </c>
      <c r="G168" s="7" t="s">
        <v>387</v>
      </c>
      <c r="H168" s="7" t="s">
        <v>150</v>
      </c>
      <c r="I168" s="9" t="s">
        <v>388</v>
      </c>
      <c r="J168" s="9" t="s">
        <v>1234</v>
      </c>
      <c r="K168" s="9" t="s">
        <v>25</v>
      </c>
      <c r="L168" s="9" t="s">
        <v>25</v>
      </c>
      <c r="M168" s="9" t="s">
        <v>25</v>
      </c>
      <c r="N168" s="9">
        <v>14.75</v>
      </c>
      <c r="O168" s="9" t="s">
        <v>25</v>
      </c>
      <c r="P168" s="9">
        <v>3</v>
      </c>
      <c r="Q168" s="9" t="s">
        <v>25</v>
      </c>
      <c r="R168" s="9">
        <v>1.75</v>
      </c>
      <c r="S168" s="9">
        <v>3.3</v>
      </c>
      <c r="T168" s="9">
        <v>7.6</v>
      </c>
      <c r="U168" s="9" t="s">
        <v>25</v>
      </c>
      <c r="V168" s="9" t="s">
        <v>25</v>
      </c>
      <c r="W168" s="9">
        <v>2.5</v>
      </c>
      <c r="X168" s="9">
        <v>4.4000000000000004</v>
      </c>
      <c r="Y168" s="9" t="s">
        <v>25</v>
      </c>
      <c r="Z168" s="22" t="s">
        <v>25</v>
      </c>
      <c r="AA168" s="22">
        <v>6.75</v>
      </c>
    </row>
    <row r="169" spans="1:42" s="9" customFormat="1">
      <c r="A169" s="156"/>
      <c r="B169" s="12" t="s">
        <v>386</v>
      </c>
      <c r="C169" s="12" t="s">
        <v>332</v>
      </c>
      <c r="D169" s="12" t="s">
        <v>538</v>
      </c>
      <c r="E169" s="21">
        <v>167.7</v>
      </c>
      <c r="F169" s="21">
        <v>163.5</v>
      </c>
      <c r="G169" s="21" t="s">
        <v>387</v>
      </c>
      <c r="H169" s="21" t="s">
        <v>150</v>
      </c>
      <c r="I169" s="12" t="s">
        <v>390</v>
      </c>
      <c r="J169" s="12" t="s">
        <v>1234</v>
      </c>
      <c r="K169" s="12" t="s">
        <v>25</v>
      </c>
      <c r="L169" s="12">
        <v>3</v>
      </c>
      <c r="M169" s="131">
        <v>7</v>
      </c>
      <c r="N169" s="12">
        <v>14.5</v>
      </c>
      <c r="O169" s="132">
        <v>18.476000534358135</v>
      </c>
      <c r="P169" s="132">
        <v>3.0039428571428575</v>
      </c>
      <c r="Q169" s="132">
        <v>0.89663142857142875</v>
      </c>
      <c r="R169" s="12">
        <v>1.77</v>
      </c>
      <c r="S169" s="12">
        <v>4.0999999999999996</v>
      </c>
      <c r="T169" s="132">
        <v>8.8039428571428573</v>
      </c>
      <c r="U169" s="12">
        <v>4.8450000000000006</v>
      </c>
      <c r="V169" s="12">
        <v>1.3</v>
      </c>
      <c r="W169" s="131">
        <v>2.5</v>
      </c>
      <c r="X169" s="131">
        <v>4.4000000000000004</v>
      </c>
      <c r="Y169" s="130">
        <v>11.745000000000001</v>
      </c>
      <c r="Z169" s="23">
        <v>9.2899999999999991</v>
      </c>
      <c r="AA169" s="130">
        <v>6.75</v>
      </c>
      <c r="AB169" s="24">
        <f t="shared" ref="AB169:AB193" si="171">+L169/N169</f>
        <v>0.20689655172413793</v>
      </c>
      <c r="AC169" s="24">
        <f t="shared" ref="AC169:AC176" si="172">+M169/N169</f>
        <v>0.48275862068965519</v>
      </c>
      <c r="AD169" s="24">
        <f t="shared" ref="AD169:AD176" si="173">+O169/N169</f>
        <v>1.2742069334040094</v>
      </c>
      <c r="AE169" s="24">
        <f t="shared" ref="AE169:AE176" si="174">+R169/P169</f>
        <v>0.58922558922558921</v>
      </c>
      <c r="AF169" s="24">
        <f t="shared" ref="AF169:AF176" si="175">+W169/U169</f>
        <v>0.51599587203302366</v>
      </c>
      <c r="AG169" s="24">
        <f t="shared" ref="AG169:AG176" si="176">+P169/U169</f>
        <v>0.62000884564352055</v>
      </c>
      <c r="AH169" s="24">
        <f t="shared" ref="AH169:AH176" si="177">+Q169/P169</f>
        <v>0.29848484848484852</v>
      </c>
      <c r="AI169" s="24">
        <f t="shared" ref="AI169:AI176" si="178">+V169/U169</f>
        <v>0.2683178534571723</v>
      </c>
      <c r="AJ169" s="24">
        <f t="shared" ref="AJ169:AJ176" si="179">+T169/N169</f>
        <v>0.60716847290640397</v>
      </c>
      <c r="AK169" s="24">
        <f t="shared" ref="AK169:AK176" si="180">+Y169/N169</f>
        <v>0.81</v>
      </c>
      <c r="AL169" s="24">
        <f t="shared" ref="AL169:AL176" si="181">+S169/N169</f>
        <v>0.28275862068965513</v>
      </c>
      <c r="AM169" s="24">
        <f t="shared" ref="AM169:AM176" si="182">+X169/N169</f>
        <v>0.30344827586206902</v>
      </c>
      <c r="AN169" s="24">
        <f t="shared" ref="AN169:AN176" si="183">+S169^2/Z169</f>
        <v>1.8094725511302476</v>
      </c>
      <c r="AO169" s="24">
        <f t="shared" ref="AO169:AO176" si="184">+X169^2/AA169</f>
        <v>2.8681481481481486</v>
      </c>
      <c r="AP169" s="24">
        <f t="shared" ref="AP169:AP176" si="185">+Z169/AA169</f>
        <v>1.3762962962962961</v>
      </c>
    </row>
    <row r="170" spans="1:42" s="9" customFormat="1">
      <c r="A170" s="157"/>
      <c r="B170" s="12" t="s">
        <v>355</v>
      </c>
      <c r="C170" s="12" t="s">
        <v>342</v>
      </c>
      <c r="D170" s="12" t="s">
        <v>541</v>
      </c>
      <c r="E170" s="21">
        <v>155.69999999999999</v>
      </c>
      <c r="F170" s="21">
        <v>150.80000000000001</v>
      </c>
      <c r="G170" s="21" t="s">
        <v>353</v>
      </c>
      <c r="H170" s="21" t="s">
        <v>290</v>
      </c>
      <c r="I170" s="12" t="s">
        <v>356</v>
      </c>
      <c r="J170" s="12" t="s">
        <v>1235</v>
      </c>
      <c r="K170" s="130">
        <v>160.21949999999998</v>
      </c>
      <c r="L170" s="23">
        <v>34.790999999999997</v>
      </c>
      <c r="M170" s="23">
        <v>7.99</v>
      </c>
      <c r="N170" s="23">
        <v>38.1</v>
      </c>
      <c r="O170" s="143">
        <v>79.509999999999991</v>
      </c>
      <c r="P170" s="130">
        <v>2.8</v>
      </c>
      <c r="Q170" s="130">
        <v>1.05</v>
      </c>
      <c r="R170" s="23">
        <v>1.5259999999999998</v>
      </c>
      <c r="S170" s="23">
        <v>3.2285000000000004</v>
      </c>
      <c r="T170" s="130">
        <v>7.5545</v>
      </c>
      <c r="U170" s="23">
        <v>8.49</v>
      </c>
      <c r="V170" s="23">
        <v>1.141</v>
      </c>
      <c r="W170" s="23">
        <v>2.44</v>
      </c>
      <c r="X170" s="23">
        <v>8.3614999999999995</v>
      </c>
      <c r="Y170" s="23">
        <v>19.541499999999999</v>
      </c>
      <c r="Z170" s="23">
        <v>6.2375000000000007</v>
      </c>
      <c r="AA170" s="23">
        <v>15.196</v>
      </c>
      <c r="AB170" s="24">
        <f t="shared" si="171"/>
        <v>0.91314960629921249</v>
      </c>
      <c r="AC170" s="24">
        <f t="shared" si="172"/>
        <v>0.20971128608923884</v>
      </c>
      <c r="AD170" s="24">
        <f t="shared" si="173"/>
        <v>2.086876640419947</v>
      </c>
      <c r="AE170" s="24">
        <f t="shared" si="174"/>
        <v>0.54499999999999993</v>
      </c>
      <c r="AF170" s="24">
        <f t="shared" si="175"/>
        <v>0.28739693757361601</v>
      </c>
      <c r="AG170" s="24">
        <f t="shared" si="176"/>
        <v>0.32979976442873965</v>
      </c>
      <c r="AH170" s="24">
        <f t="shared" si="177"/>
        <v>0.37500000000000006</v>
      </c>
      <c r="AI170" s="24">
        <f t="shared" si="178"/>
        <v>0.13439340400471142</v>
      </c>
      <c r="AJ170" s="24">
        <f t="shared" si="179"/>
        <v>0.19828083989501311</v>
      </c>
      <c r="AK170" s="24">
        <f t="shared" si="180"/>
        <v>0.51290026246719156</v>
      </c>
      <c r="AL170" s="24">
        <f t="shared" si="181"/>
        <v>8.4737532808398963E-2</v>
      </c>
      <c r="AM170" s="24">
        <f t="shared" si="182"/>
        <v>0.21946194225721782</v>
      </c>
      <c r="AN170" s="24">
        <f t="shared" si="183"/>
        <v>1.6710560721442889</v>
      </c>
      <c r="AO170" s="24">
        <f t="shared" si="184"/>
        <v>4.6008609008949719</v>
      </c>
      <c r="AP170" s="24">
        <f t="shared" si="185"/>
        <v>0.4104698604896026</v>
      </c>
    </row>
    <row r="171" spans="1:42" s="9" customFormat="1">
      <c r="A171" s="157"/>
      <c r="B171" s="12" t="s">
        <v>352</v>
      </c>
      <c r="C171" s="12" t="s">
        <v>342</v>
      </c>
      <c r="D171" s="12" t="s">
        <v>541</v>
      </c>
      <c r="E171" s="21">
        <v>155.69999999999999</v>
      </c>
      <c r="F171" s="21">
        <v>150.80000000000001</v>
      </c>
      <c r="G171" s="21" t="s">
        <v>353</v>
      </c>
      <c r="H171" s="21" t="s">
        <v>290</v>
      </c>
      <c r="I171" s="12" t="s">
        <v>354</v>
      </c>
      <c r="J171" s="12" t="s">
        <v>986</v>
      </c>
      <c r="K171" s="23">
        <v>200</v>
      </c>
      <c r="L171" s="23">
        <v>43</v>
      </c>
      <c r="M171" s="23">
        <v>11</v>
      </c>
      <c r="N171" s="23">
        <v>50</v>
      </c>
      <c r="O171" s="23">
        <v>97.8</v>
      </c>
      <c r="P171" s="23">
        <v>3</v>
      </c>
      <c r="Q171" s="23">
        <v>2.1</v>
      </c>
      <c r="R171" s="23">
        <v>1.5</v>
      </c>
      <c r="S171" s="23">
        <v>4.8</v>
      </c>
      <c r="T171" s="23">
        <v>8.8249999999999993</v>
      </c>
      <c r="U171" s="23">
        <v>12</v>
      </c>
      <c r="V171" s="23">
        <v>1.5</v>
      </c>
      <c r="W171" s="23">
        <v>3.4</v>
      </c>
      <c r="X171" s="23">
        <v>11.100000000000001</v>
      </c>
      <c r="Y171" s="23">
        <v>26.84</v>
      </c>
      <c r="Z171" s="23">
        <v>10.192</v>
      </c>
      <c r="AA171" s="23">
        <v>30.189</v>
      </c>
      <c r="AB171" s="24">
        <f t="shared" si="171"/>
        <v>0.86</v>
      </c>
      <c r="AC171" s="24">
        <f t="shared" si="172"/>
        <v>0.22</v>
      </c>
      <c r="AD171" s="24">
        <f t="shared" si="173"/>
        <v>1.956</v>
      </c>
      <c r="AE171" s="24">
        <f t="shared" si="174"/>
        <v>0.5</v>
      </c>
      <c r="AF171" s="24">
        <f t="shared" si="175"/>
        <v>0.28333333333333333</v>
      </c>
      <c r="AG171" s="24">
        <f t="shared" si="176"/>
        <v>0.25</v>
      </c>
      <c r="AH171" s="24">
        <f t="shared" si="177"/>
        <v>0.70000000000000007</v>
      </c>
      <c r="AI171" s="24">
        <f t="shared" si="178"/>
        <v>0.125</v>
      </c>
      <c r="AJ171" s="24">
        <f t="shared" si="179"/>
        <v>0.17649999999999999</v>
      </c>
      <c r="AK171" s="24">
        <f t="shared" si="180"/>
        <v>0.53679999999999994</v>
      </c>
      <c r="AL171" s="24">
        <f t="shared" si="181"/>
        <v>9.6000000000000002E-2</v>
      </c>
      <c r="AM171" s="24">
        <f t="shared" si="182"/>
        <v>0.22200000000000003</v>
      </c>
      <c r="AN171" s="24">
        <f t="shared" si="183"/>
        <v>2.2605965463108317</v>
      </c>
      <c r="AO171" s="24">
        <f t="shared" si="184"/>
        <v>4.0812878863162094</v>
      </c>
      <c r="AP171" s="24">
        <f t="shared" si="185"/>
        <v>0.33760641293186261</v>
      </c>
    </row>
    <row r="172" spans="1:42" s="9" customFormat="1">
      <c r="A172" s="157"/>
      <c r="B172" s="12" t="s">
        <v>358</v>
      </c>
      <c r="C172" s="12" t="s">
        <v>342</v>
      </c>
      <c r="D172" s="12" t="s">
        <v>541</v>
      </c>
      <c r="E172" s="21">
        <v>150.80000000000001</v>
      </c>
      <c r="F172" s="21">
        <v>145.5</v>
      </c>
      <c r="G172" s="21" t="s">
        <v>290</v>
      </c>
      <c r="H172" s="21" t="s">
        <v>290</v>
      </c>
      <c r="I172" s="12" t="s">
        <v>359</v>
      </c>
      <c r="J172" s="12" t="s">
        <v>953</v>
      </c>
      <c r="K172" s="23">
        <v>424</v>
      </c>
      <c r="L172" s="23">
        <v>66.051000000000002</v>
      </c>
      <c r="M172" s="23">
        <v>20.350000000000001</v>
      </c>
      <c r="N172" s="23">
        <v>122.374</v>
      </c>
      <c r="O172" s="23">
        <v>217.1695</v>
      </c>
      <c r="P172" s="23">
        <v>6.7495000000000003</v>
      </c>
      <c r="Q172" s="23">
        <v>3.0354999999999999</v>
      </c>
      <c r="R172" s="23">
        <v>3.403</v>
      </c>
      <c r="S172" s="23">
        <v>11.4</v>
      </c>
      <c r="T172" s="23">
        <v>21.9</v>
      </c>
      <c r="U172" s="23">
        <v>25.393000000000001</v>
      </c>
      <c r="V172" s="23">
        <v>3.8079999999999998</v>
      </c>
      <c r="W172" s="23">
        <v>8.1419999999999995</v>
      </c>
      <c r="X172" s="23">
        <v>25.897500000000001</v>
      </c>
      <c r="Y172" s="23">
        <v>60.1175</v>
      </c>
      <c r="Z172" s="23">
        <v>88.086500000000001</v>
      </c>
      <c r="AA172" s="23">
        <v>200.86700000000002</v>
      </c>
      <c r="AB172" s="24">
        <f t="shared" si="171"/>
        <v>0.53974700508277906</v>
      </c>
      <c r="AC172" s="24">
        <f t="shared" si="172"/>
        <v>0.16629349371598545</v>
      </c>
      <c r="AD172" s="24">
        <f t="shared" si="173"/>
        <v>1.7746375864154151</v>
      </c>
      <c r="AE172" s="24">
        <f t="shared" si="174"/>
        <v>0.50418549522186829</v>
      </c>
      <c r="AF172" s="24">
        <f t="shared" si="175"/>
        <v>0.32063954633166619</v>
      </c>
      <c r="AG172" s="24">
        <f t="shared" si="176"/>
        <v>0.26580159886582916</v>
      </c>
      <c r="AH172" s="24">
        <f t="shared" si="177"/>
        <v>0.44973701755685602</v>
      </c>
      <c r="AI172" s="24">
        <f t="shared" si="178"/>
        <v>0.14996258811483479</v>
      </c>
      <c r="AJ172" s="24">
        <f t="shared" si="179"/>
        <v>0.17895958291794009</v>
      </c>
      <c r="AK172" s="24">
        <f t="shared" si="180"/>
        <v>0.49126039845065128</v>
      </c>
      <c r="AL172" s="24">
        <f t="shared" si="181"/>
        <v>9.3157043162763339E-2</v>
      </c>
      <c r="AM172" s="24">
        <f t="shared" si="182"/>
        <v>0.21162583555330383</v>
      </c>
      <c r="AN172" s="24">
        <f t="shared" si="183"/>
        <v>1.4753679621735454</v>
      </c>
      <c r="AO172" s="24">
        <f t="shared" si="184"/>
        <v>3.3389282771684745</v>
      </c>
      <c r="AP172" s="24">
        <f t="shared" si="185"/>
        <v>0.4385314660944804</v>
      </c>
    </row>
    <row r="173" spans="1:42" s="9" customFormat="1">
      <c r="A173" s="157"/>
      <c r="B173" s="12" t="s">
        <v>349</v>
      </c>
      <c r="C173" s="12" t="s">
        <v>342</v>
      </c>
      <c r="D173" s="12" t="s">
        <v>541</v>
      </c>
      <c r="E173" s="21">
        <v>164.7</v>
      </c>
      <c r="F173" s="21">
        <v>160</v>
      </c>
      <c r="G173" s="21" t="s">
        <v>150</v>
      </c>
      <c r="H173" s="21" t="s">
        <v>153</v>
      </c>
      <c r="I173" s="12" t="s">
        <v>350</v>
      </c>
      <c r="J173" s="12" t="s">
        <v>351</v>
      </c>
      <c r="K173" s="23">
        <v>344</v>
      </c>
      <c r="L173" s="23">
        <v>75.599999999999994</v>
      </c>
      <c r="M173" s="23">
        <v>27.747999999999998</v>
      </c>
      <c r="N173" s="23">
        <v>86.606499999999997</v>
      </c>
      <c r="O173" s="23">
        <v>154.00650000000002</v>
      </c>
      <c r="P173" s="23">
        <v>7.5730569948186526</v>
      </c>
      <c r="Q173" s="23">
        <v>1.7929999999999999</v>
      </c>
      <c r="R173" s="23">
        <v>2.44</v>
      </c>
      <c r="S173" s="23">
        <v>7.8659999999999997</v>
      </c>
      <c r="T173" s="23">
        <v>18.3325</v>
      </c>
      <c r="U173" s="23">
        <v>25.200000000000003</v>
      </c>
      <c r="V173" s="23">
        <v>3.1524999999999999</v>
      </c>
      <c r="W173" s="23">
        <v>8.4499999999999993</v>
      </c>
      <c r="X173" s="23">
        <v>22.280999999999999</v>
      </c>
      <c r="Y173" s="23">
        <v>59.209500000000006</v>
      </c>
      <c r="Z173" s="23">
        <v>30.768000000000001</v>
      </c>
      <c r="AA173" s="23">
        <v>184.2</v>
      </c>
      <c r="AB173" s="24">
        <f t="shared" si="171"/>
        <v>0.87291369585423728</v>
      </c>
      <c r="AC173" s="24">
        <f t="shared" si="172"/>
        <v>0.32039165651538853</v>
      </c>
      <c r="AD173" s="24">
        <f t="shared" si="173"/>
        <v>1.7782325806954447</v>
      </c>
      <c r="AE173" s="24">
        <f t="shared" si="174"/>
        <v>0.32219485495347566</v>
      </c>
      <c r="AF173" s="24">
        <f t="shared" si="175"/>
        <v>0.33531746031746024</v>
      </c>
      <c r="AG173" s="24">
        <f t="shared" si="176"/>
        <v>0.30051813471502586</v>
      </c>
      <c r="AH173" s="24">
        <f t="shared" si="177"/>
        <v>0.23676039956212369</v>
      </c>
      <c r="AI173" s="24">
        <f t="shared" si="178"/>
        <v>0.12509920634920632</v>
      </c>
      <c r="AJ173" s="24">
        <f t="shared" si="179"/>
        <v>0.21167579800592334</v>
      </c>
      <c r="AK173" s="24">
        <f t="shared" si="180"/>
        <v>0.68366115707250619</v>
      </c>
      <c r="AL173" s="24">
        <f t="shared" si="181"/>
        <v>9.0824591687690873E-2</v>
      </c>
      <c r="AM173" s="24">
        <f t="shared" si="182"/>
        <v>0.25726706425037382</v>
      </c>
      <c r="AN173" s="24">
        <f t="shared" si="183"/>
        <v>2.0109840093603739</v>
      </c>
      <c r="AO173" s="24">
        <f t="shared" si="184"/>
        <v>2.6951300814332249</v>
      </c>
      <c r="AP173" s="24">
        <f t="shared" si="185"/>
        <v>0.16703583061889252</v>
      </c>
    </row>
    <row r="174" spans="1:42" s="9" customFormat="1">
      <c r="A174" s="157"/>
      <c r="B174" s="12" t="s">
        <v>345</v>
      </c>
      <c r="C174" s="12" t="s">
        <v>342</v>
      </c>
      <c r="D174" s="12" t="s">
        <v>535</v>
      </c>
      <c r="E174" s="21">
        <v>183</v>
      </c>
      <c r="F174" s="21">
        <v>182</v>
      </c>
      <c r="G174" s="21" t="s">
        <v>343</v>
      </c>
      <c r="H174" s="21" t="s">
        <v>132</v>
      </c>
      <c r="I174" s="12" t="s">
        <v>346</v>
      </c>
      <c r="J174" s="12" t="s">
        <v>44</v>
      </c>
      <c r="K174" s="25">
        <v>148.92750000000001</v>
      </c>
      <c r="L174" s="25">
        <v>29.885000000000002</v>
      </c>
      <c r="M174" s="25">
        <v>12.250499999999999</v>
      </c>
      <c r="N174" s="25">
        <v>30.118500000000001</v>
      </c>
      <c r="O174" s="25">
        <v>79.171500000000009</v>
      </c>
      <c r="P174" s="25">
        <v>6.3704999999999998</v>
      </c>
      <c r="Q174" s="25">
        <v>1.1924999999999999</v>
      </c>
      <c r="R174" s="25">
        <v>3.8214999999999999</v>
      </c>
      <c r="S174" s="132">
        <v>2.9589999999999996</v>
      </c>
      <c r="T174" s="132">
        <v>12.760000000000002</v>
      </c>
      <c r="U174" s="25">
        <v>10.806000000000001</v>
      </c>
      <c r="V174" s="25">
        <v>1.3065</v>
      </c>
      <c r="W174" s="25">
        <v>6.1</v>
      </c>
      <c r="X174" s="25">
        <v>8.8904999999999994</v>
      </c>
      <c r="Y174" s="25">
        <v>25.3705</v>
      </c>
      <c r="Z174" s="143">
        <v>2.5209999999999999</v>
      </c>
      <c r="AA174" s="23">
        <v>19.422000000000001</v>
      </c>
      <c r="AB174" s="24">
        <f t="shared" si="171"/>
        <v>0.99224728987167354</v>
      </c>
      <c r="AC174" s="24">
        <f t="shared" si="172"/>
        <v>0.40674336371333231</v>
      </c>
      <c r="AD174" s="24">
        <f t="shared" si="173"/>
        <v>2.6286667662732208</v>
      </c>
      <c r="AE174" s="24">
        <f t="shared" si="174"/>
        <v>0.59987442116003453</v>
      </c>
      <c r="AF174" s="24">
        <f t="shared" si="175"/>
        <v>0.56450120303535067</v>
      </c>
      <c r="AG174" s="24">
        <f t="shared" si="176"/>
        <v>0.58953359244863957</v>
      </c>
      <c r="AH174" s="24">
        <f t="shared" si="177"/>
        <v>0.18719095832352248</v>
      </c>
      <c r="AI174" s="24">
        <f t="shared" si="178"/>
        <v>0.12090505274847306</v>
      </c>
      <c r="AJ174" s="24">
        <f t="shared" si="179"/>
        <v>0.42365987681989481</v>
      </c>
      <c r="AK174" s="24">
        <f t="shared" si="180"/>
        <v>0.8423560270265783</v>
      </c>
      <c r="AL174" s="24">
        <f t="shared" si="181"/>
        <v>9.824526453840661E-2</v>
      </c>
      <c r="AM174" s="24">
        <f t="shared" si="182"/>
        <v>0.29518402310872055</v>
      </c>
      <c r="AN174" s="24">
        <f t="shared" si="183"/>
        <v>3.4730983736612444</v>
      </c>
      <c r="AO174" s="24">
        <f t="shared" si="184"/>
        <v>4.0696627664504161</v>
      </c>
      <c r="AP174" s="24">
        <f t="shared" si="185"/>
        <v>0.1298012563072804</v>
      </c>
    </row>
    <row r="175" spans="1:42" s="9" customFormat="1">
      <c r="A175" s="157"/>
      <c r="B175" s="12" t="s">
        <v>341</v>
      </c>
      <c r="C175" s="12" t="s">
        <v>342</v>
      </c>
      <c r="D175" s="12" t="s">
        <v>535</v>
      </c>
      <c r="E175" s="21">
        <v>183</v>
      </c>
      <c r="F175" s="21">
        <v>182</v>
      </c>
      <c r="G175" s="21" t="s">
        <v>343</v>
      </c>
      <c r="H175" s="21" t="s">
        <v>132</v>
      </c>
      <c r="I175" s="12" t="s">
        <v>344</v>
      </c>
      <c r="J175" s="12" t="s">
        <v>44</v>
      </c>
      <c r="K175" s="23">
        <v>279</v>
      </c>
      <c r="L175" s="23">
        <v>58</v>
      </c>
      <c r="M175" s="23">
        <v>20.070999999999998</v>
      </c>
      <c r="N175" s="23">
        <v>61.468500000000006</v>
      </c>
      <c r="O175" s="23">
        <v>141.69200000000001</v>
      </c>
      <c r="P175" s="23">
        <v>14.15</v>
      </c>
      <c r="Q175" s="23">
        <v>2.2664999999999997</v>
      </c>
      <c r="R175" s="23">
        <v>8.1999999999999993</v>
      </c>
      <c r="S175" s="23">
        <v>8.6349999999999998</v>
      </c>
      <c r="T175" s="23">
        <v>29.875500000000002</v>
      </c>
      <c r="U175" s="23">
        <v>20.75</v>
      </c>
      <c r="V175" s="23">
        <v>3.0049999999999999</v>
      </c>
      <c r="W175" s="23">
        <v>12.5</v>
      </c>
      <c r="X175" s="23">
        <v>20.658000000000001</v>
      </c>
      <c r="Y175" s="23">
        <v>53.250999999999998</v>
      </c>
      <c r="Z175" s="23">
        <v>24.2515</v>
      </c>
      <c r="AA175" s="23">
        <v>156.20600000000002</v>
      </c>
      <c r="AB175" s="24">
        <f t="shared" si="171"/>
        <v>0.94357272424087124</v>
      </c>
      <c r="AC175" s="24">
        <f t="shared" si="172"/>
        <v>0.32652496807307801</v>
      </c>
      <c r="AD175" s="24">
        <f t="shared" si="173"/>
        <v>2.3051156283299576</v>
      </c>
      <c r="AE175" s="24">
        <f t="shared" si="174"/>
        <v>0.57950530035335679</v>
      </c>
      <c r="AF175" s="24">
        <f t="shared" si="175"/>
        <v>0.60240963855421692</v>
      </c>
      <c r="AG175" s="24">
        <f t="shared" si="176"/>
        <v>0.68192771084337356</v>
      </c>
      <c r="AH175" s="24">
        <f t="shared" si="177"/>
        <v>0.16017667844522965</v>
      </c>
      <c r="AI175" s="24">
        <f t="shared" si="178"/>
        <v>0.14481927710843373</v>
      </c>
      <c r="AJ175" s="24">
        <f t="shared" si="179"/>
        <v>0.48602942970789914</v>
      </c>
      <c r="AK175" s="24">
        <f t="shared" si="180"/>
        <v>0.86631364031983848</v>
      </c>
      <c r="AL175" s="24">
        <f t="shared" si="181"/>
        <v>0.1404784564451711</v>
      </c>
      <c r="AM175" s="24">
        <f t="shared" si="182"/>
        <v>0.33607457478220548</v>
      </c>
      <c r="AN175" s="24">
        <f t="shared" si="183"/>
        <v>3.0745819846195084</v>
      </c>
      <c r="AO175" s="24">
        <f t="shared" si="184"/>
        <v>2.7319882975045773</v>
      </c>
      <c r="AP175" s="24">
        <f t="shared" si="185"/>
        <v>0.15525331933472464</v>
      </c>
    </row>
    <row r="176" spans="1:42" s="9" customFormat="1">
      <c r="A176" s="157"/>
      <c r="B176" s="12" t="s">
        <v>347</v>
      </c>
      <c r="C176" s="12" t="s">
        <v>342</v>
      </c>
      <c r="D176" s="12" t="s">
        <v>535</v>
      </c>
      <c r="E176" s="21">
        <v>183</v>
      </c>
      <c r="F176" s="21">
        <v>182</v>
      </c>
      <c r="G176" s="21" t="s">
        <v>343</v>
      </c>
      <c r="H176" s="21" t="s">
        <v>132</v>
      </c>
      <c r="I176" s="12" t="s">
        <v>348</v>
      </c>
      <c r="J176" s="12" t="s">
        <v>44</v>
      </c>
      <c r="K176" s="23">
        <v>430</v>
      </c>
      <c r="L176" s="23">
        <v>90</v>
      </c>
      <c r="M176" s="23">
        <v>37.596999999999994</v>
      </c>
      <c r="N176" s="23">
        <v>92.063000000000002</v>
      </c>
      <c r="O176" s="23">
        <v>232.04250000000002</v>
      </c>
      <c r="P176" s="23">
        <v>19.9755</v>
      </c>
      <c r="Q176" s="23">
        <v>4.4109999999999996</v>
      </c>
      <c r="R176" s="23">
        <v>11.441500000000001</v>
      </c>
      <c r="S176" s="130">
        <v>11</v>
      </c>
      <c r="T176" s="130">
        <v>43.75</v>
      </c>
      <c r="U176" s="23">
        <v>30.5</v>
      </c>
      <c r="V176" s="23">
        <v>5.1405000000000003</v>
      </c>
      <c r="W176" s="23">
        <v>22.821000000000002</v>
      </c>
      <c r="X176" s="23">
        <v>28.6035</v>
      </c>
      <c r="Y176" s="23">
        <v>79.394000000000005</v>
      </c>
      <c r="Z176" s="23">
        <v>34.166499999999999</v>
      </c>
      <c r="AA176" s="23">
        <v>245.21899999999999</v>
      </c>
      <c r="AB176" s="24">
        <f t="shared" si="171"/>
        <v>0.97759143195420528</v>
      </c>
      <c r="AC176" s="24">
        <f t="shared" si="172"/>
        <v>0.40838338963535831</v>
      </c>
      <c r="AD176" s="24">
        <f t="shared" si="173"/>
        <v>2.5204751094359299</v>
      </c>
      <c r="AE176" s="24">
        <f t="shared" si="174"/>
        <v>0.57277665139796252</v>
      </c>
      <c r="AF176" s="24">
        <f t="shared" si="175"/>
        <v>0.7482295081967214</v>
      </c>
      <c r="AG176" s="24">
        <f t="shared" si="176"/>
        <v>0.65493442622950826</v>
      </c>
      <c r="AH176" s="24">
        <f t="shared" si="177"/>
        <v>0.22082050511877047</v>
      </c>
      <c r="AI176" s="24">
        <f t="shared" si="178"/>
        <v>0.16854098360655739</v>
      </c>
      <c r="AJ176" s="24">
        <f t="shared" si="179"/>
        <v>0.47521805719996091</v>
      </c>
      <c r="AK176" s="24">
        <f t="shared" si="180"/>
        <v>0.86238771276191306</v>
      </c>
      <c r="AL176" s="24">
        <f t="shared" si="181"/>
        <v>0.11948339723884731</v>
      </c>
      <c r="AM176" s="24">
        <f t="shared" si="182"/>
        <v>0.31069485026557903</v>
      </c>
      <c r="AN176" s="24">
        <f t="shared" si="183"/>
        <v>3.541480690149708</v>
      </c>
      <c r="AO176" s="24">
        <f t="shared" si="184"/>
        <v>3.3364470626256528</v>
      </c>
      <c r="AP176" s="24">
        <f t="shared" si="185"/>
        <v>0.13933055758322152</v>
      </c>
    </row>
    <row r="177" spans="1:42" s="9" customFormat="1">
      <c r="A177" s="158"/>
      <c r="B177" s="12" t="s">
        <v>302</v>
      </c>
      <c r="C177" s="12" t="s">
        <v>299</v>
      </c>
      <c r="D177" s="12" t="s">
        <v>536</v>
      </c>
      <c r="E177" s="21">
        <v>233.5</v>
      </c>
      <c r="F177" s="21">
        <v>228.35</v>
      </c>
      <c r="G177" s="21" t="s">
        <v>57</v>
      </c>
      <c r="H177" s="21" t="s">
        <v>57</v>
      </c>
      <c r="I177" s="12" t="s">
        <v>303</v>
      </c>
      <c r="J177" s="12" t="s">
        <v>304</v>
      </c>
      <c r="K177" s="23">
        <v>342</v>
      </c>
      <c r="L177" s="23">
        <v>37.5</v>
      </c>
      <c r="M177" s="23">
        <v>44</v>
      </c>
      <c r="N177" s="23">
        <v>73</v>
      </c>
      <c r="O177" s="23">
        <v>170</v>
      </c>
      <c r="P177" s="23">
        <v>13.75</v>
      </c>
      <c r="Q177" s="23">
        <v>6.65</v>
      </c>
      <c r="R177" s="23">
        <v>8.5</v>
      </c>
      <c r="S177" s="23">
        <v>15.721</v>
      </c>
      <c r="T177" s="23">
        <v>36.870999999999995</v>
      </c>
      <c r="U177" s="23">
        <v>16</v>
      </c>
      <c r="V177" s="23">
        <v>5.3</v>
      </c>
      <c r="W177" s="23">
        <v>10</v>
      </c>
      <c r="X177" s="23">
        <v>18.429000000000002</v>
      </c>
      <c r="Y177" s="23">
        <v>41.891499999999994</v>
      </c>
      <c r="Z177" s="23">
        <v>149.26749999999998</v>
      </c>
      <c r="AA177" s="23">
        <v>141.5675</v>
      </c>
      <c r="AB177" s="24">
        <f t="shared" si="171"/>
        <v>0.51369863013698636</v>
      </c>
      <c r="AC177" s="24">
        <f t="shared" si="128"/>
        <v>0.60273972602739723</v>
      </c>
      <c r="AD177" s="24">
        <f t="shared" si="129"/>
        <v>2.3287671232876712</v>
      </c>
      <c r="AE177" s="24">
        <f t="shared" si="130"/>
        <v>0.61818181818181817</v>
      </c>
      <c r="AF177" s="24">
        <f t="shared" si="131"/>
        <v>0.625</v>
      </c>
      <c r="AG177" s="24">
        <f t="shared" si="132"/>
        <v>0.859375</v>
      </c>
      <c r="AH177" s="24">
        <f t="shared" ref="AH177:AH186" si="186">+Q177/P177</f>
        <v>0.48363636363636364</v>
      </c>
      <c r="AI177" s="24">
        <f t="shared" ref="AI177:AI186" si="187">+V177/U177</f>
        <v>0.33124999999999999</v>
      </c>
      <c r="AJ177" s="24">
        <f t="shared" si="133"/>
        <v>0.50508219178082181</v>
      </c>
      <c r="AK177" s="24">
        <f t="shared" si="134"/>
        <v>0.57385616438356157</v>
      </c>
      <c r="AL177" s="24">
        <f t="shared" si="135"/>
        <v>0.21535616438356164</v>
      </c>
      <c r="AM177" s="24">
        <f t="shared" si="136"/>
        <v>0.2524520547945206</v>
      </c>
      <c r="AN177" s="24">
        <f t="shared" si="137"/>
        <v>1.6557511916525702</v>
      </c>
      <c r="AO177" s="24">
        <f t="shared" si="138"/>
        <v>2.3990537446801001</v>
      </c>
      <c r="AP177" s="24">
        <f t="shared" si="139"/>
        <v>1.0543910148868914</v>
      </c>
    </row>
    <row r="178" spans="1:42" s="9" customFormat="1">
      <c r="A178" s="158"/>
      <c r="B178" s="12" t="s">
        <v>300</v>
      </c>
      <c r="C178" s="12" t="s">
        <v>299</v>
      </c>
      <c r="D178" s="12" t="s">
        <v>536</v>
      </c>
      <c r="E178" s="21">
        <v>247.2</v>
      </c>
      <c r="F178" s="21">
        <v>237</v>
      </c>
      <c r="G178" s="21" t="s">
        <v>27</v>
      </c>
      <c r="H178" s="21" t="s">
        <v>20</v>
      </c>
      <c r="I178" s="12" t="s">
        <v>301</v>
      </c>
      <c r="J178" s="12" t="s">
        <v>44</v>
      </c>
      <c r="K178" s="23">
        <v>198</v>
      </c>
      <c r="L178" s="23">
        <v>19.2</v>
      </c>
      <c r="M178" s="23">
        <v>26.5</v>
      </c>
      <c r="N178" s="23">
        <v>28</v>
      </c>
      <c r="O178" s="23">
        <v>113.5</v>
      </c>
      <c r="P178" s="23">
        <v>5.9250000000000007</v>
      </c>
      <c r="Q178" s="23">
        <v>1.18</v>
      </c>
      <c r="R178" s="23">
        <v>2.62</v>
      </c>
      <c r="S178" s="23">
        <v>5.69</v>
      </c>
      <c r="T178" s="23">
        <v>14.2</v>
      </c>
      <c r="U178" s="23">
        <v>7.25</v>
      </c>
      <c r="V178" s="23">
        <v>1.68</v>
      </c>
      <c r="W178" s="23">
        <v>3.97</v>
      </c>
      <c r="X178" s="23">
        <v>8.67</v>
      </c>
      <c r="Y178" s="23">
        <v>19</v>
      </c>
      <c r="Z178" s="130">
        <v>11.7315</v>
      </c>
      <c r="AA178" s="23">
        <v>31.901499999999999</v>
      </c>
      <c r="AB178" s="24">
        <f t="shared" si="171"/>
        <v>0.68571428571428572</v>
      </c>
      <c r="AC178" s="24">
        <f t="shared" si="128"/>
        <v>0.9464285714285714</v>
      </c>
      <c r="AD178" s="24">
        <f t="shared" si="129"/>
        <v>4.0535714285714288</v>
      </c>
      <c r="AE178" s="24">
        <f t="shared" si="130"/>
        <v>0.44219409282700417</v>
      </c>
      <c r="AF178" s="24">
        <f t="shared" si="131"/>
        <v>0.5475862068965518</v>
      </c>
      <c r="AG178" s="24">
        <f t="shared" si="132"/>
        <v>0.81724137931034491</v>
      </c>
      <c r="AH178" s="24">
        <f t="shared" si="186"/>
        <v>0.19915611814345988</v>
      </c>
      <c r="AI178" s="24">
        <f t="shared" si="187"/>
        <v>0.23172413793103447</v>
      </c>
      <c r="AJ178" s="24">
        <f t="shared" si="133"/>
        <v>0.50714285714285712</v>
      </c>
      <c r="AK178" s="24">
        <f t="shared" si="134"/>
        <v>0.6785714285714286</v>
      </c>
      <c r="AL178" s="24">
        <f t="shared" si="135"/>
        <v>0.20321428571428574</v>
      </c>
      <c r="AM178" s="24">
        <f t="shared" si="136"/>
        <v>0.30964285714285716</v>
      </c>
      <c r="AN178" s="24">
        <f t="shared" si="137"/>
        <v>2.7597579167199422</v>
      </c>
      <c r="AO178" s="24">
        <f t="shared" si="138"/>
        <v>2.3562810526150808</v>
      </c>
      <c r="AP178" s="24">
        <f t="shared" si="139"/>
        <v>0.36774132877764371</v>
      </c>
    </row>
    <row r="179" spans="1:42" s="9" customFormat="1">
      <c r="A179" s="158"/>
      <c r="B179" s="12" t="s">
        <v>298</v>
      </c>
      <c r="C179" s="12" t="s">
        <v>299</v>
      </c>
      <c r="D179" s="12" t="s">
        <v>537</v>
      </c>
      <c r="E179" s="21">
        <v>247.2</v>
      </c>
      <c r="F179" s="21">
        <v>237</v>
      </c>
      <c r="G179" s="21" t="s">
        <v>27</v>
      </c>
      <c r="H179" s="21" t="s">
        <v>20</v>
      </c>
      <c r="I179" s="12" t="s">
        <v>653</v>
      </c>
      <c r="J179" s="12" t="s">
        <v>44</v>
      </c>
      <c r="K179" s="23">
        <v>86.766999999999996</v>
      </c>
      <c r="L179" s="23">
        <v>6.4465000000000003</v>
      </c>
      <c r="M179" s="23">
        <v>4.13</v>
      </c>
      <c r="N179" s="23">
        <v>18.577999999999999</v>
      </c>
      <c r="O179" s="23">
        <v>54.226500000000001</v>
      </c>
      <c r="P179" s="130">
        <v>2.4939009004992072</v>
      </c>
      <c r="Q179" s="130">
        <v>0.84370968861525741</v>
      </c>
      <c r="R179" s="23">
        <v>1.4790000000000001</v>
      </c>
      <c r="S179" s="130">
        <v>4.585</v>
      </c>
      <c r="T179" s="130">
        <v>8.5109999999999992</v>
      </c>
      <c r="U179" s="23">
        <v>3.6580000000000004</v>
      </c>
      <c r="V179" s="23">
        <v>1.4264999999999999</v>
      </c>
      <c r="W179" s="23">
        <v>1.6619999999999999</v>
      </c>
      <c r="X179" s="23">
        <v>4.7939999999999996</v>
      </c>
      <c r="Y179" s="23">
        <v>10.1</v>
      </c>
      <c r="Z179" s="130">
        <v>5.0794999999999995</v>
      </c>
      <c r="AA179" s="23">
        <v>7.4410000000000007</v>
      </c>
      <c r="AB179" s="24">
        <f t="shared" si="171"/>
        <v>0.34699644741091618</v>
      </c>
      <c r="AC179" s="24">
        <f t="shared" si="128"/>
        <v>0.22230595327807084</v>
      </c>
      <c r="AD179" s="24">
        <f t="shared" si="129"/>
        <v>2.9188556356981379</v>
      </c>
      <c r="AE179" s="24">
        <f t="shared" si="130"/>
        <v>0.59304682062705327</v>
      </c>
      <c r="AF179" s="24">
        <f t="shared" si="131"/>
        <v>0.45434663750683429</v>
      </c>
      <c r="AG179" s="24">
        <f t="shared" si="132"/>
        <v>0.68176623851809925</v>
      </c>
      <c r="AH179" s="24">
        <f t="shared" si="186"/>
        <v>0.33830922810379954</v>
      </c>
      <c r="AI179" s="24">
        <f t="shared" si="187"/>
        <v>0.3899671951886276</v>
      </c>
      <c r="AJ179" s="24">
        <f t="shared" si="133"/>
        <v>0.45812251049628588</v>
      </c>
      <c r="AK179" s="24">
        <f t="shared" si="134"/>
        <v>0.54365378404564535</v>
      </c>
      <c r="AL179" s="24">
        <f t="shared" si="135"/>
        <v>0.24679728711379051</v>
      </c>
      <c r="AM179" s="24">
        <f t="shared" si="136"/>
        <v>0.25804715254602217</v>
      </c>
      <c r="AN179" s="24">
        <f t="shared" si="137"/>
        <v>4.1386406142336849</v>
      </c>
      <c r="AO179" s="24">
        <f t="shared" si="138"/>
        <v>3.0886219594140565</v>
      </c>
      <c r="AP179" s="24">
        <f t="shared" si="139"/>
        <v>0.68263674237333682</v>
      </c>
    </row>
    <row r="180" spans="1:42" s="9" customFormat="1">
      <c r="A180" s="158"/>
      <c r="B180" s="12" t="s">
        <v>308</v>
      </c>
      <c r="C180" s="12" t="s">
        <v>299</v>
      </c>
      <c r="D180" s="12" t="s">
        <v>536</v>
      </c>
      <c r="E180" s="21">
        <v>215.6</v>
      </c>
      <c r="F180" s="21">
        <v>212</v>
      </c>
      <c r="G180" s="21" t="s">
        <v>106</v>
      </c>
      <c r="H180" s="21" t="s">
        <v>106</v>
      </c>
      <c r="I180" s="12" t="s">
        <v>309</v>
      </c>
      <c r="J180" s="183" t="s">
        <v>1236</v>
      </c>
      <c r="K180" s="23">
        <v>110.24350000000001</v>
      </c>
      <c r="L180" s="23">
        <v>7.7</v>
      </c>
      <c r="M180" s="23">
        <v>11.760999999999999</v>
      </c>
      <c r="N180" s="23">
        <v>17.198999999999998</v>
      </c>
      <c r="O180" s="23">
        <v>70.867999999999995</v>
      </c>
      <c r="P180" s="23">
        <v>5</v>
      </c>
      <c r="Q180" s="23">
        <v>1.8199999999999998</v>
      </c>
      <c r="R180" s="23">
        <v>2.8449999999999998</v>
      </c>
      <c r="S180" s="23">
        <v>4.335</v>
      </c>
      <c r="T180" s="23">
        <v>11.759499999999999</v>
      </c>
      <c r="U180" s="23">
        <v>5.7</v>
      </c>
      <c r="V180" s="23">
        <v>1.0285</v>
      </c>
      <c r="W180" s="23">
        <v>3.1</v>
      </c>
      <c r="X180" s="25">
        <v>5.8224999999999998</v>
      </c>
      <c r="Y180" s="25">
        <v>14.7395</v>
      </c>
      <c r="Z180" s="23">
        <v>6.0980000000000008</v>
      </c>
      <c r="AA180" s="23">
        <v>10.344999999999999</v>
      </c>
      <c r="AB180" s="24">
        <f t="shared" si="171"/>
        <v>0.44770044770044776</v>
      </c>
      <c r="AC180" s="24">
        <f t="shared" si="128"/>
        <v>0.6838188266759696</v>
      </c>
      <c r="AD180" s="24">
        <f t="shared" si="129"/>
        <v>4.1204721204721206</v>
      </c>
      <c r="AE180" s="24">
        <f t="shared" si="130"/>
        <v>0.56899999999999995</v>
      </c>
      <c r="AF180" s="24">
        <f t="shared" si="131"/>
        <v>0.54385964912280704</v>
      </c>
      <c r="AG180" s="24">
        <f t="shared" si="132"/>
        <v>0.8771929824561403</v>
      </c>
      <c r="AH180" s="24">
        <f t="shared" si="186"/>
        <v>0.36399999999999999</v>
      </c>
      <c r="AI180" s="24">
        <f t="shared" si="187"/>
        <v>0.18043859649122806</v>
      </c>
      <c r="AJ180" s="24">
        <f t="shared" si="133"/>
        <v>0.68373161230304091</v>
      </c>
      <c r="AK180" s="24">
        <f t="shared" si="134"/>
        <v>0.8569974998546428</v>
      </c>
      <c r="AL180" s="24">
        <f t="shared" si="135"/>
        <v>0.25204953776382349</v>
      </c>
      <c r="AM180" s="24">
        <f t="shared" si="136"/>
        <v>0.33853712425140997</v>
      </c>
      <c r="AN180" s="24">
        <f t="shared" si="137"/>
        <v>3.0817030173827478</v>
      </c>
      <c r="AO180" s="24">
        <f t="shared" si="138"/>
        <v>3.2770909859835671</v>
      </c>
      <c r="AP180" s="24">
        <f t="shared" si="139"/>
        <v>0.58946350894151778</v>
      </c>
    </row>
    <row r="181" spans="1:42" s="9" customFormat="1">
      <c r="A181" s="158"/>
      <c r="B181" s="12" t="s">
        <v>305</v>
      </c>
      <c r="C181" s="12" t="s">
        <v>299</v>
      </c>
      <c r="D181" s="12" t="s">
        <v>536</v>
      </c>
      <c r="E181" s="21">
        <v>235</v>
      </c>
      <c r="F181" s="21">
        <v>221.5</v>
      </c>
      <c r="G181" s="21" t="s">
        <v>57</v>
      </c>
      <c r="H181" s="21" t="s">
        <v>106</v>
      </c>
      <c r="I181" s="12" t="s">
        <v>306</v>
      </c>
      <c r="J181" s="12" t="s">
        <v>1237</v>
      </c>
      <c r="K181" s="23">
        <v>440</v>
      </c>
      <c r="L181" s="23">
        <v>2.9051</v>
      </c>
      <c r="M181" s="23">
        <v>42.350499999999997</v>
      </c>
      <c r="N181" s="23">
        <v>91.176999999999992</v>
      </c>
      <c r="O181" s="23">
        <v>288.79949999999997</v>
      </c>
      <c r="P181" s="23">
        <v>19.5</v>
      </c>
      <c r="Q181" s="23">
        <v>9.3000000000000007</v>
      </c>
      <c r="R181" s="23">
        <v>11</v>
      </c>
      <c r="S181" s="23">
        <v>19.875999999999998</v>
      </c>
      <c r="T181" s="23">
        <v>50.375999999999998</v>
      </c>
      <c r="U181" s="23">
        <v>21.1</v>
      </c>
      <c r="V181" s="23">
        <v>7.75</v>
      </c>
      <c r="W181" s="23">
        <v>3.05</v>
      </c>
      <c r="X181" s="23">
        <v>25.192</v>
      </c>
      <c r="Y181" s="23">
        <v>49.341999999999999</v>
      </c>
      <c r="Z181" s="23">
        <v>201.75049999999999</v>
      </c>
      <c r="AA181" s="23">
        <v>276.90449999999998</v>
      </c>
      <c r="AB181" s="24">
        <f t="shared" si="171"/>
        <v>3.1862202090439475E-2</v>
      </c>
      <c r="AC181" s="24">
        <f t="shared" si="128"/>
        <v>0.46448665781940623</v>
      </c>
      <c r="AD181" s="24">
        <f t="shared" si="129"/>
        <v>3.1674599953935751</v>
      </c>
      <c r="AE181" s="24">
        <f t="shared" si="130"/>
        <v>0.5641025641025641</v>
      </c>
      <c r="AF181" s="24">
        <f t="shared" si="131"/>
        <v>0.14454976303317535</v>
      </c>
      <c r="AG181" s="24">
        <f t="shared" si="132"/>
        <v>0.92417061611374396</v>
      </c>
      <c r="AH181" s="24">
        <f t="shared" si="186"/>
        <v>0.47692307692307695</v>
      </c>
      <c r="AI181" s="24">
        <f t="shared" si="187"/>
        <v>0.36729857819905209</v>
      </c>
      <c r="AJ181" s="24">
        <f t="shared" si="133"/>
        <v>0.55250775963236343</v>
      </c>
      <c r="AK181" s="24">
        <f t="shared" si="134"/>
        <v>0.54116718031959821</v>
      </c>
      <c r="AL181" s="24">
        <f t="shared" si="135"/>
        <v>0.21799357294054422</v>
      </c>
      <c r="AM181" s="24">
        <f t="shared" si="136"/>
        <v>0.27629775052919048</v>
      </c>
      <c r="AN181" s="24">
        <f t="shared" si="137"/>
        <v>1.958138274750248</v>
      </c>
      <c r="AO181" s="24">
        <f t="shared" si="138"/>
        <v>2.2918979792672207</v>
      </c>
      <c r="AP181" s="24">
        <f t="shared" si="139"/>
        <v>0.72859234862560918</v>
      </c>
    </row>
    <row r="182" spans="1:42" s="9" customFormat="1">
      <c r="A182" s="159"/>
      <c r="B182" s="12" t="s">
        <v>315</v>
      </c>
      <c r="C182" s="12" t="s">
        <v>316</v>
      </c>
      <c r="D182" s="12" t="s">
        <v>316</v>
      </c>
      <c r="E182" s="21">
        <v>247.2</v>
      </c>
      <c r="F182" s="21">
        <v>242</v>
      </c>
      <c r="G182" s="21" t="s">
        <v>27</v>
      </c>
      <c r="H182" s="21" t="s">
        <v>27</v>
      </c>
      <c r="I182" s="12" t="s">
        <v>317</v>
      </c>
      <c r="J182" s="12" t="s">
        <v>981</v>
      </c>
      <c r="K182" s="131">
        <v>270</v>
      </c>
      <c r="L182" s="12">
        <v>22</v>
      </c>
      <c r="M182" s="12">
        <v>30</v>
      </c>
      <c r="N182" s="12">
        <v>121</v>
      </c>
      <c r="O182" s="131">
        <v>85</v>
      </c>
      <c r="P182" s="12">
        <v>20.5</v>
      </c>
      <c r="Q182" s="12">
        <v>8.4250000000000007</v>
      </c>
      <c r="R182" s="12">
        <v>14.155000000000001</v>
      </c>
      <c r="S182" s="12">
        <v>35.5</v>
      </c>
      <c r="T182" s="130">
        <v>70.305000000000007</v>
      </c>
      <c r="U182" s="12">
        <v>18.5</v>
      </c>
      <c r="V182" s="12">
        <v>4.5</v>
      </c>
      <c r="W182" s="12">
        <v>13.9</v>
      </c>
      <c r="X182" s="12">
        <v>33.5</v>
      </c>
      <c r="Y182" s="12">
        <v>63.5</v>
      </c>
      <c r="Z182" s="130">
        <v>424.49450000000002</v>
      </c>
      <c r="AA182" s="130">
        <v>441.15250000000003</v>
      </c>
      <c r="AB182" s="24">
        <f t="shared" si="171"/>
        <v>0.18181818181818182</v>
      </c>
      <c r="AC182" s="24">
        <f>+M182/N182</f>
        <v>0.24793388429752067</v>
      </c>
      <c r="AD182" s="24">
        <f>+O182/N182</f>
        <v>0.7024793388429752</v>
      </c>
      <c r="AE182" s="24">
        <f>+R182/P182</f>
        <v>0.69048780487804884</v>
      </c>
      <c r="AF182" s="24">
        <f>+W182/U182</f>
        <v>0.75135135135135134</v>
      </c>
      <c r="AG182" s="24">
        <f>+P182/U182</f>
        <v>1.1081081081081081</v>
      </c>
      <c r="AH182" s="24">
        <f t="shared" si="186"/>
        <v>0.41097560975609759</v>
      </c>
      <c r="AI182" s="24">
        <f t="shared" si="187"/>
        <v>0.24324324324324326</v>
      </c>
      <c r="AJ182" s="24">
        <f>+T182/N182</f>
        <v>0.58103305785123971</v>
      </c>
      <c r="AK182" s="24">
        <f>+Y182/N182</f>
        <v>0.52479338842975209</v>
      </c>
      <c r="AL182" s="24">
        <f>+S182/N182</f>
        <v>0.29338842975206614</v>
      </c>
      <c r="AM182" s="24">
        <f>+X182/N182</f>
        <v>0.27685950413223143</v>
      </c>
      <c r="AN182" s="24">
        <f>+S182^2/Z182</f>
        <v>2.9688252733545428</v>
      </c>
      <c r="AO182" s="24">
        <f>+X182^2/AA182</f>
        <v>2.5439048854987787</v>
      </c>
      <c r="AP182" s="24">
        <f>+Z182/AA182</f>
        <v>0.96223981502994993</v>
      </c>
    </row>
    <row r="183" spans="1:42" s="9" customFormat="1">
      <c r="A183" s="159"/>
      <c r="B183" s="12" t="s">
        <v>654</v>
      </c>
      <c r="C183" s="12" t="s">
        <v>316</v>
      </c>
      <c r="D183" s="12" t="s">
        <v>316</v>
      </c>
      <c r="E183" s="21">
        <v>247.2</v>
      </c>
      <c r="F183" s="21">
        <v>242</v>
      </c>
      <c r="G183" s="21" t="s">
        <v>27</v>
      </c>
      <c r="H183" s="21" t="s">
        <v>27</v>
      </c>
      <c r="I183" s="12" t="s">
        <v>318</v>
      </c>
      <c r="J183" s="12" t="s">
        <v>1248</v>
      </c>
      <c r="K183" s="23">
        <v>216</v>
      </c>
      <c r="L183" s="23">
        <v>22.35</v>
      </c>
      <c r="M183" s="23">
        <v>11.516500000000001</v>
      </c>
      <c r="N183" s="23">
        <v>70.375</v>
      </c>
      <c r="O183" s="23">
        <v>116.535</v>
      </c>
      <c r="P183" s="23">
        <v>16.399999999999999</v>
      </c>
      <c r="Q183" s="23">
        <v>3.5</v>
      </c>
      <c r="R183" s="23">
        <v>11</v>
      </c>
      <c r="S183" s="130">
        <v>17.872500000000002</v>
      </c>
      <c r="T183" s="130">
        <v>46.991500000000002</v>
      </c>
      <c r="U183" s="23">
        <v>13.6</v>
      </c>
      <c r="V183" s="23">
        <v>2.8</v>
      </c>
      <c r="W183" s="23">
        <v>8.1999999999999993</v>
      </c>
      <c r="X183" s="23">
        <v>12.945</v>
      </c>
      <c r="Y183" s="23">
        <v>35.630499999999998</v>
      </c>
      <c r="Z183" s="130">
        <v>132.87900000000002</v>
      </c>
      <c r="AA183" s="130">
        <v>79.423500000000004</v>
      </c>
      <c r="AB183" s="24">
        <f t="shared" si="171"/>
        <v>0.31758436944937835</v>
      </c>
      <c r="AC183" s="24">
        <f>+M183/N183</f>
        <v>0.16364476021314389</v>
      </c>
      <c r="AD183" s="24">
        <f>+O183/N183</f>
        <v>1.6559147424511544</v>
      </c>
      <c r="AE183" s="24">
        <f>+R183/P183</f>
        <v>0.67073170731707321</v>
      </c>
      <c r="AF183" s="24">
        <f>+W183/U183</f>
        <v>0.6029411764705882</v>
      </c>
      <c r="AG183" s="24">
        <f>+P183/U183</f>
        <v>1.2058823529411764</v>
      </c>
      <c r="AH183" s="24">
        <f t="shared" si="186"/>
        <v>0.21341463414634149</v>
      </c>
      <c r="AI183" s="24">
        <f t="shared" si="187"/>
        <v>0.20588235294117646</v>
      </c>
      <c r="AJ183" s="24">
        <f>+T183/N183</f>
        <v>0.66773001776198937</v>
      </c>
      <c r="AK183" s="24">
        <f>+Y183/N183</f>
        <v>0.50629484902309052</v>
      </c>
      <c r="AL183" s="24">
        <f>+S183/N183</f>
        <v>0.25396092362344586</v>
      </c>
      <c r="AM183" s="24">
        <f>+X183/N183</f>
        <v>0.18394316163410301</v>
      </c>
      <c r="AN183" s="24">
        <f>+S183^2/Z183</f>
        <v>2.4038881708170594</v>
      </c>
      <c r="AO183" s="24">
        <f>+X183^2/AA183</f>
        <v>2.109867041870479</v>
      </c>
      <c r="AP183" s="24">
        <f>+Z183/AA183</f>
        <v>1.6730438724055225</v>
      </c>
    </row>
    <row r="184" spans="1:42" s="9" customFormat="1">
      <c r="A184" s="160"/>
      <c r="B184" s="12" t="s">
        <v>326</v>
      </c>
      <c r="C184" s="12" t="s">
        <v>320</v>
      </c>
      <c r="D184" s="12" t="s">
        <v>320</v>
      </c>
      <c r="E184" s="21">
        <v>247.2</v>
      </c>
      <c r="F184" s="21">
        <v>242</v>
      </c>
      <c r="G184" s="21" t="s">
        <v>27</v>
      </c>
      <c r="H184" s="21" t="s">
        <v>27</v>
      </c>
      <c r="I184" s="12" t="s">
        <v>327</v>
      </c>
      <c r="J184" s="12" t="s">
        <v>1238</v>
      </c>
      <c r="K184" s="132">
        <v>414.31795751944765</v>
      </c>
      <c r="L184" s="25">
        <v>18.420000000000002</v>
      </c>
      <c r="M184" s="25">
        <v>165.63400000000001</v>
      </c>
      <c r="N184" s="132">
        <v>69.984999999999999</v>
      </c>
      <c r="O184" s="132">
        <v>163.35</v>
      </c>
      <c r="P184" s="25">
        <v>12.14</v>
      </c>
      <c r="Q184" s="25">
        <v>2.81</v>
      </c>
      <c r="R184" s="25">
        <v>7.99</v>
      </c>
      <c r="S184" s="132">
        <v>17.3325</v>
      </c>
      <c r="T184" s="132">
        <v>38.135999999999996</v>
      </c>
      <c r="U184" s="25">
        <v>11.62</v>
      </c>
      <c r="V184" s="25">
        <v>3.1</v>
      </c>
      <c r="W184" s="25">
        <v>6.37</v>
      </c>
      <c r="X184" s="25">
        <v>18.067499999999999</v>
      </c>
      <c r="Y184" s="25">
        <v>36.023499999999999</v>
      </c>
      <c r="Z184" s="23">
        <v>75.441000000000003</v>
      </c>
      <c r="AA184" s="23">
        <v>87.012499999999989</v>
      </c>
      <c r="AB184" s="24">
        <f t="shared" si="171"/>
        <v>0.26319925698363938</v>
      </c>
      <c r="AC184" s="24">
        <f>+M184/N184</f>
        <v>2.3667071515324714</v>
      </c>
      <c r="AD184" s="24">
        <f>+O184/N184</f>
        <v>2.3340715867685931</v>
      </c>
      <c r="AE184" s="24">
        <f>+R184/P184</f>
        <v>0.65815485996705103</v>
      </c>
      <c r="AF184" s="24">
        <f>+W184/U184</f>
        <v>0.54819277108433739</v>
      </c>
      <c r="AG184" s="24">
        <f>+P184/U184</f>
        <v>1.0447504302925992</v>
      </c>
      <c r="AH184" s="24">
        <f t="shared" si="186"/>
        <v>0.23146622734761119</v>
      </c>
      <c r="AI184" s="24">
        <f t="shared" si="187"/>
        <v>0.26678141135972466</v>
      </c>
      <c r="AJ184" s="24">
        <f>+T184/N184</f>
        <v>0.54491676787883114</v>
      </c>
      <c r="AK184" s="24">
        <f>+Y184/N184</f>
        <v>0.51473172822747726</v>
      </c>
      <c r="AL184" s="24">
        <f>+S184/N184</f>
        <v>0.24766021290276488</v>
      </c>
      <c r="AM184" s="24">
        <f>+X184/N184</f>
        <v>0.25816246338501109</v>
      </c>
      <c r="AN184" s="24">
        <f>+S184^2/Z184</f>
        <v>3.9821258500019883</v>
      </c>
      <c r="AO184" s="24">
        <f>+X184^2/AA184</f>
        <v>3.7515823157592298</v>
      </c>
      <c r="AP184" s="24">
        <f>+Z184/AA184</f>
        <v>0.867013360149404</v>
      </c>
    </row>
    <row r="185" spans="1:42" s="9" customFormat="1">
      <c r="A185" s="160"/>
      <c r="B185" s="12" t="s">
        <v>319</v>
      </c>
      <c r="C185" s="12" t="s">
        <v>320</v>
      </c>
      <c r="D185" s="12" t="s">
        <v>320</v>
      </c>
      <c r="E185" s="21">
        <v>242</v>
      </c>
      <c r="F185" s="21">
        <v>235</v>
      </c>
      <c r="G185" s="21" t="s">
        <v>20</v>
      </c>
      <c r="H185" s="21" t="s">
        <v>57</v>
      </c>
      <c r="I185" s="12" t="s">
        <v>321</v>
      </c>
      <c r="J185" s="12" t="s">
        <v>946</v>
      </c>
      <c r="K185" s="12">
        <v>420</v>
      </c>
      <c r="L185" s="12">
        <v>20.100000000000001</v>
      </c>
      <c r="M185" s="12">
        <v>211</v>
      </c>
      <c r="N185" s="12">
        <v>53</v>
      </c>
      <c r="O185" s="12">
        <v>140</v>
      </c>
      <c r="P185" s="12">
        <v>14.5</v>
      </c>
      <c r="Q185" s="12">
        <v>3.605</v>
      </c>
      <c r="R185" s="12">
        <v>9.3000000000000007</v>
      </c>
      <c r="S185" s="131">
        <v>10.073</v>
      </c>
      <c r="T185" s="131">
        <v>34.966999999999999</v>
      </c>
      <c r="U185" s="12">
        <v>21.2</v>
      </c>
      <c r="V185" s="12">
        <v>2.4649999999999999</v>
      </c>
      <c r="W185" s="12">
        <v>15.2</v>
      </c>
      <c r="X185" s="131">
        <v>22.324999999999999</v>
      </c>
      <c r="Y185" s="131">
        <v>58.41</v>
      </c>
      <c r="Z185" s="130">
        <v>29.09</v>
      </c>
      <c r="AA185" s="130">
        <v>118.48650000000001</v>
      </c>
      <c r="AB185" s="24">
        <f t="shared" si="171"/>
        <v>0.37924528301886795</v>
      </c>
      <c r="AC185" s="24">
        <f>+M185/N185</f>
        <v>3.9811320754716979</v>
      </c>
      <c r="AD185" s="24">
        <f>+O185/N185</f>
        <v>2.641509433962264</v>
      </c>
      <c r="AE185" s="24">
        <f>+R185/P185</f>
        <v>0.64137931034482765</v>
      </c>
      <c r="AF185" s="24">
        <f>+W185/U185</f>
        <v>0.71698113207547165</v>
      </c>
      <c r="AG185" s="24">
        <f>+P185/U185</f>
        <v>0.68396226415094341</v>
      </c>
      <c r="AH185" s="24">
        <f t="shared" si="186"/>
        <v>0.24862068965517242</v>
      </c>
      <c r="AI185" s="24">
        <f t="shared" si="187"/>
        <v>0.11627358490566038</v>
      </c>
      <c r="AJ185" s="24">
        <f>+T185/N185</f>
        <v>0.65975471698113208</v>
      </c>
      <c r="AK185" s="24">
        <f>+Y185/N185</f>
        <v>1.1020754716981132</v>
      </c>
      <c r="AL185" s="24">
        <f>+S185/N185</f>
        <v>0.19005660377358491</v>
      </c>
      <c r="AM185" s="24">
        <f>+X185/N185</f>
        <v>0.42122641509433961</v>
      </c>
      <c r="AN185" s="24">
        <f>+S185^2/Z185</f>
        <v>3.4879796837401171</v>
      </c>
      <c r="AO185" s="24">
        <f>+X185^2/AA185</f>
        <v>4.2064338553337297</v>
      </c>
      <c r="AP185" s="24">
        <f>+Z185/AA185</f>
        <v>0.2455132019259578</v>
      </c>
    </row>
    <row r="186" spans="1:42" s="9" customFormat="1">
      <c r="A186" s="160"/>
      <c r="B186" s="12" t="s">
        <v>323</v>
      </c>
      <c r="C186" s="12" t="s">
        <v>320</v>
      </c>
      <c r="D186" s="12" t="s">
        <v>320</v>
      </c>
      <c r="E186" s="21">
        <v>221.5</v>
      </c>
      <c r="F186" s="21">
        <v>205.6</v>
      </c>
      <c r="G186" s="21" t="s">
        <v>106</v>
      </c>
      <c r="H186" s="21" t="s">
        <v>107</v>
      </c>
      <c r="I186" s="12" t="s">
        <v>324</v>
      </c>
      <c r="J186" s="12" t="s">
        <v>325</v>
      </c>
      <c r="K186" s="132">
        <v>23.9</v>
      </c>
      <c r="L186" s="132">
        <v>1.5539229380978159</v>
      </c>
      <c r="M186" s="25">
        <v>5.2385000000000002</v>
      </c>
      <c r="N186" s="25">
        <v>5.4529999999999994</v>
      </c>
      <c r="O186" s="132">
        <v>11.22</v>
      </c>
      <c r="P186" s="25">
        <v>2.2400000000000002</v>
      </c>
      <c r="Q186" s="25">
        <v>0.32500000000000001</v>
      </c>
      <c r="R186" s="25">
        <v>1.0044999999999999</v>
      </c>
      <c r="S186" s="25">
        <v>1.2934999999999999</v>
      </c>
      <c r="T186" s="25">
        <v>4.4074999999999998</v>
      </c>
      <c r="U186" s="25">
        <v>2.78</v>
      </c>
      <c r="V186" s="25">
        <v>0.29349999999999998</v>
      </c>
      <c r="W186" s="25">
        <v>1.58</v>
      </c>
      <c r="X186" s="25">
        <v>2.8445</v>
      </c>
      <c r="Y186" s="25">
        <v>7.0274999999999999</v>
      </c>
      <c r="Z186" s="23">
        <v>0.72199999999999998</v>
      </c>
      <c r="AA186" s="23">
        <v>2.4540000000000002</v>
      </c>
      <c r="AB186" s="24">
        <f t="shared" si="171"/>
        <v>0.28496661252481498</v>
      </c>
      <c r="AC186" s="24">
        <f>+M186/N186</f>
        <v>0.96066385475884852</v>
      </c>
      <c r="AD186" s="24">
        <f>+O186/N186</f>
        <v>2.0575829818448566</v>
      </c>
      <c r="AE186" s="24">
        <f>+R186/P186</f>
        <v>0.44843749999999993</v>
      </c>
      <c r="AF186" s="24">
        <f>+W186/U186</f>
        <v>0.56834532374100721</v>
      </c>
      <c r="AG186" s="24">
        <f>+P186/U186</f>
        <v>0.80575539568345333</v>
      </c>
      <c r="AH186" s="24">
        <f t="shared" si="186"/>
        <v>0.1450892857142857</v>
      </c>
      <c r="AI186" s="24">
        <f t="shared" si="187"/>
        <v>0.10557553956834533</v>
      </c>
      <c r="AJ186" s="24">
        <f>+T186/N186</f>
        <v>0.80827067669172936</v>
      </c>
      <c r="AK186" s="24">
        <f>+Y186/N186</f>
        <v>1.2887401430405283</v>
      </c>
      <c r="AL186" s="24">
        <f>+S186/N186</f>
        <v>0.23720887584815697</v>
      </c>
      <c r="AM186" s="24">
        <f>+X186/N186</f>
        <v>0.52163946451494592</v>
      </c>
      <c r="AN186" s="24">
        <f>+S186^2/Z186</f>
        <v>2.3173715373961215</v>
      </c>
      <c r="AO186" s="24">
        <f>+X186^2/AA186</f>
        <v>3.297139466177669</v>
      </c>
      <c r="AP186" s="24">
        <f>+Z186/AA186</f>
        <v>0.29421352893235531</v>
      </c>
    </row>
    <row r="187" spans="1:42" s="9" customFormat="1">
      <c r="A187" s="161"/>
      <c r="B187" s="12" t="s">
        <v>365</v>
      </c>
      <c r="C187" s="12" t="s">
        <v>361</v>
      </c>
      <c r="D187" s="12" t="s">
        <v>362</v>
      </c>
      <c r="E187" s="21">
        <v>155.69999999999999</v>
      </c>
      <c r="F187" s="21">
        <v>150.80000000000001</v>
      </c>
      <c r="G187" s="21" t="s">
        <v>353</v>
      </c>
      <c r="H187" s="21" t="s">
        <v>290</v>
      </c>
      <c r="I187" s="12" t="s">
        <v>366</v>
      </c>
      <c r="J187" s="12" t="s">
        <v>364</v>
      </c>
      <c r="K187" s="25">
        <v>33.776499999999999</v>
      </c>
      <c r="L187" s="25">
        <v>3.778</v>
      </c>
      <c r="M187" s="25">
        <v>2.4060000000000001</v>
      </c>
      <c r="N187" s="25">
        <v>9.0500000000000007</v>
      </c>
      <c r="O187" s="25">
        <v>19</v>
      </c>
      <c r="P187" s="25">
        <v>2</v>
      </c>
      <c r="Q187" s="25">
        <v>0.61949999999999994</v>
      </c>
      <c r="R187" s="25">
        <v>1.5539999999999998</v>
      </c>
      <c r="S187" s="25">
        <v>2.391</v>
      </c>
      <c r="T187" s="25">
        <v>5.9510000000000005</v>
      </c>
      <c r="U187" s="25">
        <v>2.8</v>
      </c>
      <c r="V187" s="25">
        <v>0.55899999999999994</v>
      </c>
      <c r="W187" s="25">
        <v>2.238</v>
      </c>
      <c r="X187" s="25">
        <v>4.1870000000000003</v>
      </c>
      <c r="Y187" s="25">
        <v>8.8159999999999989</v>
      </c>
      <c r="Z187" s="23">
        <v>2</v>
      </c>
      <c r="AA187" s="23">
        <v>4.8</v>
      </c>
      <c r="AB187" s="24">
        <f t="shared" si="171"/>
        <v>0.4174585635359116</v>
      </c>
      <c r="AC187" s="24">
        <f t="shared" ref="AC187:AC193" si="188">+M187/N187</f>
        <v>0.26585635359116022</v>
      </c>
      <c r="AD187" s="24">
        <f t="shared" ref="AD187:AD193" si="189">+O187/N187</f>
        <v>2.0994475138121547</v>
      </c>
      <c r="AE187" s="24">
        <f t="shared" ref="AE187:AE193" si="190">+R187/P187</f>
        <v>0.77699999999999991</v>
      </c>
      <c r="AF187" s="24">
        <f t="shared" ref="AF187:AF193" si="191">+W187/U187</f>
        <v>0.79928571428571438</v>
      </c>
      <c r="AG187" s="24">
        <f t="shared" ref="AG187:AG193" si="192">+P187/U187</f>
        <v>0.7142857142857143</v>
      </c>
      <c r="AH187" s="24">
        <f t="shared" ref="AH187:AH193" si="193">+Q187/P187</f>
        <v>0.30974999999999997</v>
      </c>
      <c r="AI187" s="24">
        <f t="shared" ref="AI187:AI193" si="194">+V187/U187</f>
        <v>0.19964285714285712</v>
      </c>
      <c r="AJ187" s="24">
        <f t="shared" ref="AJ187:AJ193" si="195">+T187/N187</f>
        <v>0.65756906077348065</v>
      </c>
      <c r="AK187" s="24">
        <f t="shared" ref="AK187:AK193" si="196">+Y187/N187</f>
        <v>0.97414364640883955</v>
      </c>
      <c r="AL187" s="24">
        <f t="shared" ref="AL187:AL193" si="197">+S187/N187</f>
        <v>0.26419889502762428</v>
      </c>
      <c r="AM187" s="24">
        <f t="shared" ref="AM187:AM193" si="198">+X187/N187</f>
        <v>0.46265193370165747</v>
      </c>
      <c r="AN187" s="24">
        <f t="shared" ref="AN187:AN193" si="199">+S187^2/Z187</f>
        <v>2.8584404999999999</v>
      </c>
      <c r="AO187" s="24">
        <f t="shared" ref="AO187:AO193" si="200">+X187^2/AA187</f>
        <v>3.6522852083333341</v>
      </c>
      <c r="AP187" s="24">
        <f t="shared" ref="AP187:AP193" si="201">+Z187/AA187</f>
        <v>0.41666666666666669</v>
      </c>
    </row>
    <row r="188" spans="1:42" s="9" customFormat="1">
      <c r="A188" s="161"/>
      <c r="B188" s="12" t="s">
        <v>360</v>
      </c>
      <c r="C188" s="12" t="s">
        <v>361</v>
      </c>
      <c r="D188" s="12" t="s">
        <v>362</v>
      </c>
      <c r="E188" s="21">
        <v>150.80000000000001</v>
      </c>
      <c r="F188" s="21">
        <v>145.5</v>
      </c>
      <c r="G188" s="21" t="s">
        <v>290</v>
      </c>
      <c r="H188" s="21" t="s">
        <v>290</v>
      </c>
      <c r="I188" s="12" t="s">
        <v>363</v>
      </c>
      <c r="J188" s="12" t="s">
        <v>364</v>
      </c>
      <c r="K188" s="132">
        <v>27.326637655763239</v>
      </c>
      <c r="L188" s="25">
        <v>2.5999999999999996</v>
      </c>
      <c r="M188" s="25">
        <v>1.8094999999999999</v>
      </c>
      <c r="N188" s="25">
        <v>6.6775000000000002</v>
      </c>
      <c r="O188" s="132">
        <v>16.003637655763239</v>
      </c>
      <c r="P188" s="25">
        <v>1.45</v>
      </c>
      <c r="Q188" s="25">
        <v>0.45400000000000001</v>
      </c>
      <c r="R188" s="25">
        <v>1.0514999999999999</v>
      </c>
      <c r="S188" s="25">
        <v>1.7805</v>
      </c>
      <c r="T188" s="25">
        <v>4.3834999999999997</v>
      </c>
      <c r="U188" s="25">
        <v>2.1</v>
      </c>
      <c r="V188" s="25">
        <v>0.39500000000000002</v>
      </c>
      <c r="W188" s="25">
        <v>1.6585000000000001</v>
      </c>
      <c r="X188" s="25">
        <v>3.3405</v>
      </c>
      <c r="Y188" s="25">
        <v>6.9514999999999993</v>
      </c>
      <c r="Z188" s="23">
        <v>1.0385</v>
      </c>
      <c r="AA188" s="23">
        <v>3.0709999999999997</v>
      </c>
      <c r="AB188" s="24">
        <f t="shared" si="171"/>
        <v>0.38936727817296884</v>
      </c>
      <c r="AC188" s="24">
        <f t="shared" si="188"/>
        <v>0.27098464994384125</v>
      </c>
      <c r="AD188" s="24">
        <f t="shared" si="189"/>
        <v>2.396651090342679</v>
      </c>
      <c r="AE188" s="24">
        <f t="shared" si="190"/>
        <v>0.72517241379310338</v>
      </c>
      <c r="AF188" s="24">
        <f t="shared" si="191"/>
        <v>0.78976190476190478</v>
      </c>
      <c r="AG188" s="24">
        <f t="shared" si="192"/>
        <v>0.69047619047619047</v>
      </c>
      <c r="AH188" s="24">
        <f t="shared" si="193"/>
        <v>0.31310344827586206</v>
      </c>
      <c r="AI188" s="24">
        <f t="shared" si="194"/>
        <v>0.18809523809523809</v>
      </c>
      <c r="AJ188" s="24">
        <f t="shared" si="195"/>
        <v>0.6564582553350804</v>
      </c>
      <c r="AK188" s="24">
        <f t="shared" si="196"/>
        <v>1.0410333208536127</v>
      </c>
      <c r="AL188" s="24">
        <f t="shared" si="197"/>
        <v>0.26664170722575814</v>
      </c>
      <c r="AM188" s="24">
        <f t="shared" si="198"/>
        <v>0.50026207412953949</v>
      </c>
      <c r="AN188" s="24">
        <f t="shared" si="199"/>
        <v>3.0526531054405392</v>
      </c>
      <c r="AO188" s="24">
        <f t="shared" si="200"/>
        <v>3.6336503581895152</v>
      </c>
      <c r="AP188" s="24">
        <f t="shared" si="201"/>
        <v>0.33816346466948877</v>
      </c>
    </row>
    <row r="189" spans="1:42" s="9" customFormat="1">
      <c r="A189" s="161"/>
      <c r="B189" s="12" t="s">
        <v>373</v>
      </c>
      <c r="C189" s="12" t="s">
        <v>361</v>
      </c>
      <c r="D189" s="12" t="s">
        <v>370</v>
      </c>
      <c r="E189" s="21">
        <v>183</v>
      </c>
      <c r="F189" s="21">
        <v>182</v>
      </c>
      <c r="G189" s="21" t="s">
        <v>343</v>
      </c>
      <c r="H189" s="21" t="s">
        <v>132</v>
      </c>
      <c r="I189" s="12" t="s">
        <v>374</v>
      </c>
      <c r="J189" s="12" t="s">
        <v>1239</v>
      </c>
      <c r="K189" s="132">
        <v>161.94521162520977</v>
      </c>
      <c r="L189" s="130">
        <v>7.0759999999999987</v>
      </c>
      <c r="M189" s="12">
        <v>3.3</v>
      </c>
      <c r="N189" s="12">
        <v>26.3</v>
      </c>
      <c r="O189" s="131">
        <v>62.4</v>
      </c>
      <c r="P189" s="12">
        <v>2.6</v>
      </c>
      <c r="Q189" s="12">
        <v>1.0445</v>
      </c>
      <c r="R189" s="12">
        <v>1.75</v>
      </c>
      <c r="S189" s="12">
        <v>3.2</v>
      </c>
      <c r="T189" s="12">
        <v>7.4</v>
      </c>
      <c r="U189" s="12">
        <v>3.5</v>
      </c>
      <c r="V189" s="12">
        <v>0.59099999999999997</v>
      </c>
      <c r="W189" s="12">
        <v>2.1</v>
      </c>
      <c r="X189" s="12">
        <v>4.5440000000000005</v>
      </c>
      <c r="Y189" s="12">
        <v>9.6999999999999993</v>
      </c>
      <c r="Z189" s="23">
        <v>3.8</v>
      </c>
      <c r="AA189" s="23">
        <v>4.7014999999999993</v>
      </c>
      <c r="AB189" s="24">
        <f t="shared" si="171"/>
        <v>0.2690494296577946</v>
      </c>
      <c r="AC189" s="24">
        <f t="shared" si="188"/>
        <v>0.12547528517110265</v>
      </c>
      <c r="AD189" s="24">
        <f t="shared" si="189"/>
        <v>2.3726235741444865</v>
      </c>
      <c r="AE189" s="24">
        <f t="shared" si="190"/>
        <v>0.67307692307692302</v>
      </c>
      <c r="AF189" s="24">
        <f t="shared" si="191"/>
        <v>0.6</v>
      </c>
      <c r="AG189" s="24">
        <f t="shared" si="192"/>
        <v>0.74285714285714288</v>
      </c>
      <c r="AH189" s="24">
        <f t="shared" si="193"/>
        <v>0.40173076923076922</v>
      </c>
      <c r="AI189" s="24">
        <f t="shared" si="194"/>
        <v>0.16885714285714284</v>
      </c>
      <c r="AJ189" s="24">
        <f t="shared" si="195"/>
        <v>0.28136882129277568</v>
      </c>
      <c r="AK189" s="24">
        <f t="shared" si="196"/>
        <v>0.36882129277566539</v>
      </c>
      <c r="AL189" s="24">
        <f t="shared" si="197"/>
        <v>0.12167300380228137</v>
      </c>
      <c r="AM189" s="24">
        <f t="shared" si="198"/>
        <v>0.17277566539923955</v>
      </c>
      <c r="AN189" s="24">
        <f t="shared" si="199"/>
        <v>2.694736842105264</v>
      </c>
      <c r="AO189" s="24">
        <f t="shared" si="200"/>
        <v>4.3917762416250152</v>
      </c>
      <c r="AP189" s="24">
        <f t="shared" si="201"/>
        <v>0.80825268531319794</v>
      </c>
    </row>
    <row r="190" spans="1:42" s="9" customFormat="1">
      <c r="A190" s="161"/>
      <c r="B190" s="12" t="s">
        <v>376</v>
      </c>
      <c r="C190" s="12" t="s">
        <v>361</v>
      </c>
      <c r="D190" s="12" t="s">
        <v>370</v>
      </c>
      <c r="E190" s="21">
        <v>150.80000000000001</v>
      </c>
      <c r="F190" s="21">
        <v>145.5</v>
      </c>
      <c r="G190" s="21" t="s">
        <v>290</v>
      </c>
      <c r="H190" s="21" t="s">
        <v>290</v>
      </c>
      <c r="I190" s="12" t="s">
        <v>377</v>
      </c>
      <c r="J190" s="12" t="s">
        <v>378</v>
      </c>
      <c r="K190" s="23">
        <v>155.11200000000002</v>
      </c>
      <c r="L190" s="23">
        <v>8</v>
      </c>
      <c r="M190" s="23">
        <v>3.0084999999999997</v>
      </c>
      <c r="N190" s="23">
        <v>42.212500000000006</v>
      </c>
      <c r="O190" s="23">
        <v>100</v>
      </c>
      <c r="P190" s="12">
        <v>1.5</v>
      </c>
      <c r="Q190" s="25">
        <v>0.621</v>
      </c>
      <c r="R190" s="25">
        <v>1.0539999999999998</v>
      </c>
      <c r="S190" s="25">
        <v>1.6675</v>
      </c>
      <c r="T190" s="25">
        <v>4.4254999999999995</v>
      </c>
      <c r="U190" s="25">
        <v>6.5</v>
      </c>
      <c r="V190" s="25">
        <v>1.5015000000000001</v>
      </c>
      <c r="W190" s="25">
        <v>3.3325</v>
      </c>
      <c r="X190" s="25">
        <v>6.3895</v>
      </c>
      <c r="Y190" s="25">
        <v>13.731</v>
      </c>
      <c r="Z190" s="23">
        <v>1.0430000000000001</v>
      </c>
      <c r="AA190" s="23">
        <v>6.3949999999999996</v>
      </c>
      <c r="AB190" s="24">
        <f t="shared" si="171"/>
        <v>0.18951732306781163</v>
      </c>
      <c r="AC190" s="24">
        <f t="shared" si="188"/>
        <v>7.1270358306188913E-2</v>
      </c>
      <c r="AD190" s="24">
        <f t="shared" si="189"/>
        <v>2.3689665383476455</v>
      </c>
      <c r="AE190" s="24">
        <f t="shared" si="190"/>
        <v>0.70266666666666655</v>
      </c>
      <c r="AF190" s="24">
        <f t="shared" si="191"/>
        <v>0.51269230769230767</v>
      </c>
      <c r="AG190" s="24">
        <f t="shared" si="192"/>
        <v>0.23076923076923078</v>
      </c>
      <c r="AH190" s="24">
        <f t="shared" si="193"/>
        <v>0.41399999999999998</v>
      </c>
      <c r="AI190" s="24">
        <f t="shared" si="194"/>
        <v>0.23100000000000001</v>
      </c>
      <c r="AJ190" s="24">
        <f t="shared" si="195"/>
        <v>0.10483861415457504</v>
      </c>
      <c r="AK190" s="24">
        <f t="shared" si="196"/>
        <v>0.32528279538051519</v>
      </c>
      <c r="AL190" s="24">
        <f t="shared" si="197"/>
        <v>3.9502517026946987E-2</v>
      </c>
      <c r="AM190" s="24">
        <f t="shared" si="198"/>
        <v>0.15136511696772281</v>
      </c>
      <c r="AN190" s="24">
        <f t="shared" si="199"/>
        <v>2.6659216203259826</v>
      </c>
      <c r="AO190" s="24">
        <f t="shared" si="200"/>
        <v>6.384004730258015</v>
      </c>
      <c r="AP190" s="24">
        <f t="shared" si="201"/>
        <v>0.16309616888193904</v>
      </c>
    </row>
    <row r="191" spans="1:42" s="9" customFormat="1">
      <c r="A191" s="161"/>
      <c r="B191" s="12" t="s">
        <v>379</v>
      </c>
      <c r="C191" s="12" t="s">
        <v>361</v>
      </c>
      <c r="D191" s="12" t="s">
        <v>370</v>
      </c>
      <c r="E191" s="21">
        <v>150.80000000000001</v>
      </c>
      <c r="F191" s="21">
        <v>145.5</v>
      </c>
      <c r="G191" s="21" t="s">
        <v>290</v>
      </c>
      <c r="H191" s="21" t="s">
        <v>290</v>
      </c>
      <c r="I191" s="12" t="s">
        <v>820</v>
      </c>
      <c r="J191" s="12" t="s">
        <v>364</v>
      </c>
      <c r="K191" s="130">
        <v>107.38963654359881</v>
      </c>
      <c r="L191" s="12">
        <v>9.5</v>
      </c>
      <c r="M191" s="12">
        <v>2.4400000000000004</v>
      </c>
      <c r="N191" s="12">
        <v>31</v>
      </c>
      <c r="O191" s="130">
        <v>73.2</v>
      </c>
      <c r="P191" s="12">
        <v>2.1</v>
      </c>
      <c r="Q191" s="12">
        <v>0.66850000000000009</v>
      </c>
      <c r="R191" s="12">
        <v>1.54</v>
      </c>
      <c r="S191" s="12">
        <v>2.6855000000000002</v>
      </c>
      <c r="T191" s="12">
        <v>6.25</v>
      </c>
      <c r="U191" s="12">
        <v>3.8</v>
      </c>
      <c r="V191" s="12">
        <v>0.76550000000000007</v>
      </c>
      <c r="W191" s="12">
        <v>2.2000000000000002</v>
      </c>
      <c r="X191" s="12">
        <v>4.0999999999999996</v>
      </c>
      <c r="Y191" s="12">
        <v>9.6080000000000005</v>
      </c>
      <c r="Z191" s="23">
        <v>2.665</v>
      </c>
      <c r="AA191" s="23">
        <v>4.83</v>
      </c>
      <c r="AB191" s="24">
        <f t="shared" si="171"/>
        <v>0.30645161290322581</v>
      </c>
      <c r="AC191" s="24">
        <f t="shared" si="188"/>
        <v>7.8709677419354848E-2</v>
      </c>
      <c r="AD191" s="24">
        <f t="shared" si="189"/>
        <v>2.3612903225806452</v>
      </c>
      <c r="AE191" s="24">
        <f t="shared" si="190"/>
        <v>0.73333333333333328</v>
      </c>
      <c r="AF191" s="24">
        <f t="shared" si="191"/>
        <v>0.57894736842105265</v>
      </c>
      <c r="AG191" s="24">
        <f t="shared" si="192"/>
        <v>0.55263157894736847</v>
      </c>
      <c r="AH191" s="24">
        <f t="shared" si="193"/>
        <v>0.31833333333333336</v>
      </c>
      <c r="AI191" s="24">
        <f t="shared" si="194"/>
        <v>0.20144736842105265</v>
      </c>
      <c r="AJ191" s="24">
        <f t="shared" si="195"/>
        <v>0.20161290322580644</v>
      </c>
      <c r="AK191" s="24">
        <f t="shared" si="196"/>
        <v>0.30993548387096775</v>
      </c>
      <c r="AL191" s="24">
        <f t="shared" si="197"/>
        <v>8.6629032258064523E-2</v>
      </c>
      <c r="AM191" s="24">
        <f t="shared" si="198"/>
        <v>0.13225806451612901</v>
      </c>
      <c r="AN191" s="24">
        <f t="shared" si="199"/>
        <v>2.7061576923076927</v>
      </c>
      <c r="AO191" s="24">
        <f t="shared" si="200"/>
        <v>3.4803312629399583</v>
      </c>
      <c r="AP191" s="24">
        <f t="shared" si="201"/>
        <v>0.55175983436853004</v>
      </c>
    </row>
    <row r="192" spans="1:42" s="9" customFormat="1">
      <c r="A192" s="161"/>
      <c r="B192" s="12" t="s">
        <v>367</v>
      </c>
      <c r="C192" s="12" t="s">
        <v>361</v>
      </c>
      <c r="D192" s="12" t="s">
        <v>362</v>
      </c>
      <c r="E192" s="21">
        <v>155.69999999999999</v>
      </c>
      <c r="F192" s="21">
        <v>150.80000000000001</v>
      </c>
      <c r="G192" s="21" t="s">
        <v>353</v>
      </c>
      <c r="H192" s="21" t="s">
        <v>290</v>
      </c>
      <c r="I192" s="12" t="s">
        <v>368</v>
      </c>
      <c r="J192" s="12" t="s">
        <v>364</v>
      </c>
      <c r="K192" s="25">
        <v>63.2</v>
      </c>
      <c r="L192" s="25">
        <v>5.05</v>
      </c>
      <c r="M192" s="25">
        <v>3.5484999999999998</v>
      </c>
      <c r="N192" s="25">
        <v>13.9</v>
      </c>
      <c r="O192" s="25">
        <v>39.200000000000003</v>
      </c>
      <c r="P192" s="25">
        <v>3.05</v>
      </c>
      <c r="Q192" s="25">
        <v>1.052</v>
      </c>
      <c r="R192" s="25">
        <v>2.0555000000000003</v>
      </c>
      <c r="S192" s="25">
        <v>3.3780000000000001</v>
      </c>
      <c r="T192" s="25">
        <v>8.3049999999999997</v>
      </c>
      <c r="U192" s="25">
        <v>4.0999999999999996</v>
      </c>
      <c r="V192" s="25">
        <v>0.85099999999999998</v>
      </c>
      <c r="W192" s="25">
        <v>3.3339999999999996</v>
      </c>
      <c r="X192" s="25">
        <v>6.0474999999999994</v>
      </c>
      <c r="Y192" s="25">
        <v>13.055</v>
      </c>
      <c r="Z192" s="23">
        <v>3.4</v>
      </c>
      <c r="AA192" s="23">
        <v>11.672499999999999</v>
      </c>
      <c r="AB192" s="24">
        <f t="shared" si="171"/>
        <v>0.36330935251798557</v>
      </c>
      <c r="AC192" s="24">
        <f t="shared" si="188"/>
        <v>0.25528776978417261</v>
      </c>
      <c r="AD192" s="24">
        <f t="shared" si="189"/>
        <v>2.8201438848920866</v>
      </c>
      <c r="AE192" s="24">
        <f t="shared" si="190"/>
        <v>0.67393442622950839</v>
      </c>
      <c r="AF192" s="24">
        <f t="shared" si="191"/>
        <v>0.81317073170731702</v>
      </c>
      <c r="AG192" s="24">
        <f t="shared" si="192"/>
        <v>0.74390243902439024</v>
      </c>
      <c r="AH192" s="24">
        <f t="shared" si="193"/>
        <v>0.34491803278688526</v>
      </c>
      <c r="AI192" s="24">
        <f t="shared" si="194"/>
        <v>0.20756097560975612</v>
      </c>
      <c r="AJ192" s="24">
        <f t="shared" si="195"/>
        <v>0.59748201438848914</v>
      </c>
      <c r="AK192" s="24">
        <f t="shared" si="196"/>
        <v>0.93920863309352509</v>
      </c>
      <c r="AL192" s="24">
        <f t="shared" si="197"/>
        <v>0.24302158273381294</v>
      </c>
      <c r="AM192" s="24">
        <f t="shared" si="198"/>
        <v>0.43507194244604314</v>
      </c>
      <c r="AN192" s="24">
        <f t="shared" si="199"/>
        <v>3.3561423529411769</v>
      </c>
      <c r="AO192" s="24">
        <f t="shared" si="200"/>
        <v>3.1331982223174126</v>
      </c>
      <c r="AP192" s="24">
        <f t="shared" si="201"/>
        <v>0.29128292996358962</v>
      </c>
    </row>
    <row r="193" spans="1:42" s="9" customFormat="1">
      <c r="A193" s="161"/>
      <c r="B193" s="12" t="s">
        <v>369</v>
      </c>
      <c r="C193" s="12" t="s">
        <v>361</v>
      </c>
      <c r="D193" s="12" t="s">
        <v>370</v>
      </c>
      <c r="E193" s="21">
        <v>155.69999999999999</v>
      </c>
      <c r="F193" s="21">
        <v>150.80000000000001</v>
      </c>
      <c r="G193" s="21" t="s">
        <v>353</v>
      </c>
      <c r="H193" s="21" t="s">
        <v>290</v>
      </c>
      <c r="I193" s="12" t="s">
        <v>371</v>
      </c>
      <c r="J193" s="12" t="s">
        <v>372</v>
      </c>
      <c r="K193" s="25">
        <v>29.250999999999998</v>
      </c>
      <c r="L193" s="25">
        <v>2.92</v>
      </c>
      <c r="M193" s="25">
        <v>1.298</v>
      </c>
      <c r="N193" s="25">
        <v>6.3</v>
      </c>
      <c r="O193" s="25">
        <v>18</v>
      </c>
      <c r="P193" s="25">
        <v>1.5550000000000002</v>
      </c>
      <c r="Q193" s="25">
        <v>0.53900000000000003</v>
      </c>
      <c r="R193" s="25">
        <v>1</v>
      </c>
      <c r="S193" s="25">
        <v>2.0145</v>
      </c>
      <c r="T193" s="25">
        <v>4.5035000000000007</v>
      </c>
      <c r="U193" s="25">
        <v>2.2000000000000002</v>
      </c>
      <c r="V193" s="25">
        <v>0.42699999999999999</v>
      </c>
      <c r="W193" s="25">
        <v>1.665</v>
      </c>
      <c r="X193" s="25">
        <v>3.4305000000000003</v>
      </c>
      <c r="Y193" s="25">
        <v>7.1709999999999994</v>
      </c>
      <c r="Z193" s="23">
        <v>0.88500000000000001</v>
      </c>
      <c r="AA193" s="23">
        <v>2.87</v>
      </c>
      <c r="AB193" s="24">
        <f t="shared" si="171"/>
        <v>0.46349206349206351</v>
      </c>
      <c r="AC193" s="24">
        <f t="shared" si="188"/>
        <v>0.20603174603174604</v>
      </c>
      <c r="AD193" s="24">
        <f t="shared" si="189"/>
        <v>2.8571428571428572</v>
      </c>
      <c r="AE193" s="24">
        <f t="shared" si="190"/>
        <v>0.64308681672025714</v>
      </c>
      <c r="AF193" s="24">
        <f t="shared" si="191"/>
        <v>0.75681818181818172</v>
      </c>
      <c r="AG193" s="24">
        <f t="shared" si="192"/>
        <v>0.70681818181818179</v>
      </c>
      <c r="AH193" s="24">
        <f t="shared" si="193"/>
        <v>0.34662379421221862</v>
      </c>
      <c r="AI193" s="24">
        <f t="shared" si="194"/>
        <v>0.19409090909090906</v>
      </c>
      <c r="AJ193" s="24">
        <f t="shared" si="195"/>
        <v>0.71484126984126994</v>
      </c>
      <c r="AK193" s="24">
        <f t="shared" si="196"/>
        <v>1.1382539682539683</v>
      </c>
      <c r="AL193" s="24">
        <f t="shared" si="197"/>
        <v>0.31976190476190475</v>
      </c>
      <c r="AM193" s="24">
        <f t="shared" si="198"/>
        <v>0.54452380952380963</v>
      </c>
      <c r="AN193" s="24">
        <f t="shared" si="199"/>
        <v>4.5855483050847461</v>
      </c>
      <c r="AO193" s="24">
        <f t="shared" si="200"/>
        <v>4.1004635017421611</v>
      </c>
      <c r="AP193" s="24">
        <f t="shared" si="201"/>
        <v>0.30836236933797906</v>
      </c>
    </row>
  </sheetData>
  <sortState xmlns:xlrd2="http://schemas.microsoft.com/office/spreadsheetml/2017/richdata2" ref="B143:AQ153">
    <sortCondition ref="B143"/>
  </sortState>
  <pageMargins left="0.25" right="0.25" top="0.75" bottom="0.75" header="0.3" footer="0.3"/>
  <pageSetup paperSize="9" scale="26" fitToHeight="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4081-A889-3B4C-ACCB-82C3C7B74BFF}">
  <dimension ref="A1:Z132"/>
  <sheetViews>
    <sheetView workbookViewId="0">
      <selection activeCell="W42" sqref="W42"/>
    </sheetView>
  </sheetViews>
  <sheetFormatPr baseColWidth="10" defaultRowHeight="15"/>
  <cols>
    <col min="1" max="1" width="4.83203125" customWidth="1"/>
    <col min="2" max="2" width="32.33203125" customWidth="1"/>
    <col min="17" max="17" width="12.6640625" customWidth="1"/>
    <col min="20" max="20" width="10.33203125" customWidth="1"/>
  </cols>
  <sheetData>
    <row r="1" spans="1:26" ht="89">
      <c r="B1" s="1" t="s">
        <v>821</v>
      </c>
      <c r="C1" s="82" t="s">
        <v>201</v>
      </c>
      <c r="D1" s="82" t="s">
        <v>202</v>
      </c>
      <c r="E1" s="82" t="s">
        <v>822</v>
      </c>
      <c r="F1" s="82" t="s">
        <v>203</v>
      </c>
      <c r="G1" s="82" t="s">
        <v>823</v>
      </c>
      <c r="H1" s="82" t="s">
        <v>824</v>
      </c>
      <c r="I1" s="82" t="s">
        <v>11</v>
      </c>
      <c r="J1" s="82" t="s">
        <v>825</v>
      </c>
      <c r="K1" s="82" t="s">
        <v>826</v>
      </c>
      <c r="L1" s="82" t="s">
        <v>827</v>
      </c>
      <c r="M1" s="82" t="s">
        <v>14</v>
      </c>
      <c r="N1" s="82" t="s">
        <v>828</v>
      </c>
      <c r="O1" s="82" t="s">
        <v>15</v>
      </c>
      <c r="P1" s="82" t="s">
        <v>16</v>
      </c>
      <c r="Q1" s="83" t="s">
        <v>829</v>
      </c>
    </row>
    <row r="2" spans="1:26" ht="16">
      <c r="A2" s="45"/>
      <c r="B2" s="1" t="s">
        <v>830</v>
      </c>
      <c r="C2" s="84">
        <v>10</v>
      </c>
      <c r="D2" s="84">
        <v>10</v>
      </c>
      <c r="E2" s="84">
        <v>10</v>
      </c>
      <c r="F2" s="84">
        <v>10</v>
      </c>
      <c r="G2" s="84">
        <v>5</v>
      </c>
      <c r="H2" s="84">
        <v>5</v>
      </c>
      <c r="I2" s="84">
        <v>10</v>
      </c>
      <c r="J2" s="84">
        <v>5</v>
      </c>
      <c r="K2" s="84">
        <v>5</v>
      </c>
      <c r="L2" s="84">
        <v>5</v>
      </c>
      <c r="M2" s="84">
        <v>10</v>
      </c>
      <c r="N2" s="84">
        <v>5</v>
      </c>
      <c r="O2" s="84">
        <v>5</v>
      </c>
      <c r="P2" s="84">
        <v>5</v>
      </c>
      <c r="Q2" s="85"/>
    </row>
    <row r="3" spans="1:26"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T3" s="93" t="s">
        <v>854</v>
      </c>
    </row>
    <row r="4" spans="1:26" ht="16">
      <c r="A4" s="34"/>
      <c r="B4" s="184" t="s">
        <v>192</v>
      </c>
      <c r="C4" s="87" t="s">
        <v>831</v>
      </c>
      <c r="D4" s="88" t="s">
        <v>832</v>
      </c>
      <c r="E4" s="88" t="s">
        <v>832</v>
      </c>
      <c r="F4" s="88" t="s">
        <v>832</v>
      </c>
      <c r="G4" s="88" t="s">
        <v>832</v>
      </c>
      <c r="H4" s="88" t="s">
        <v>832</v>
      </c>
      <c r="I4" s="88" t="s">
        <v>832</v>
      </c>
      <c r="J4" s="86" t="s">
        <v>849</v>
      </c>
      <c r="K4" s="88" t="s">
        <v>832</v>
      </c>
      <c r="L4" s="88" t="s">
        <v>832</v>
      </c>
      <c r="M4" s="88" t="s">
        <v>832</v>
      </c>
      <c r="N4" s="87" t="s">
        <v>831</v>
      </c>
      <c r="O4" s="86" t="s">
        <v>849</v>
      </c>
      <c r="P4" s="87" t="s">
        <v>831</v>
      </c>
      <c r="Q4" s="86">
        <f>100-C2-N2-P2</f>
        <v>80</v>
      </c>
      <c r="R4" t="s">
        <v>18</v>
      </c>
      <c r="T4" s="94" t="s">
        <v>832</v>
      </c>
      <c r="U4" s="95" t="s">
        <v>851</v>
      </c>
      <c r="V4" s="95"/>
      <c r="W4" s="95"/>
      <c r="X4" s="95"/>
      <c r="Y4" s="95"/>
      <c r="Z4" s="96"/>
    </row>
    <row r="5" spans="1:26" ht="16">
      <c r="A5" s="33"/>
      <c r="B5" s="184" t="s">
        <v>121</v>
      </c>
      <c r="C5" s="88" t="s">
        <v>832</v>
      </c>
      <c r="D5" s="88" t="s">
        <v>832</v>
      </c>
      <c r="E5" s="88" t="s">
        <v>832</v>
      </c>
      <c r="F5" s="88" t="s">
        <v>832</v>
      </c>
      <c r="G5" s="88" t="s">
        <v>832</v>
      </c>
      <c r="H5" s="88" t="s">
        <v>832</v>
      </c>
      <c r="I5" s="88" t="s">
        <v>832</v>
      </c>
      <c r="J5" s="88" t="s">
        <v>832</v>
      </c>
      <c r="K5" s="88" t="s">
        <v>832</v>
      </c>
      <c r="L5" s="88" t="s">
        <v>832</v>
      </c>
      <c r="M5" s="88" t="s">
        <v>832</v>
      </c>
      <c r="N5" s="88" t="s">
        <v>832</v>
      </c>
      <c r="O5" s="88" t="s">
        <v>832</v>
      </c>
      <c r="P5" s="88" t="s">
        <v>832</v>
      </c>
      <c r="Q5" s="86">
        <v>100</v>
      </c>
      <c r="R5" t="s">
        <v>18</v>
      </c>
      <c r="T5" s="97" t="s">
        <v>849</v>
      </c>
      <c r="U5" t="s">
        <v>852</v>
      </c>
      <c r="Z5" s="98"/>
    </row>
    <row r="6" spans="1:26" ht="16">
      <c r="A6" s="34"/>
      <c r="B6" s="184" t="s">
        <v>328</v>
      </c>
      <c r="C6" s="88" t="s">
        <v>832</v>
      </c>
      <c r="D6" s="88" t="s">
        <v>832</v>
      </c>
      <c r="E6" s="88" t="s">
        <v>832</v>
      </c>
      <c r="F6" s="88" t="s">
        <v>832</v>
      </c>
      <c r="G6" s="88" t="s">
        <v>832</v>
      </c>
      <c r="H6" s="88" t="s">
        <v>832</v>
      </c>
      <c r="I6" s="87" t="s">
        <v>831</v>
      </c>
      <c r="J6" s="88" t="s">
        <v>832</v>
      </c>
      <c r="K6" s="88" t="s">
        <v>832</v>
      </c>
      <c r="L6" s="88" t="s">
        <v>832</v>
      </c>
      <c r="M6" s="88" t="s">
        <v>832</v>
      </c>
      <c r="N6" s="88" t="s">
        <v>832</v>
      </c>
      <c r="O6" s="88" t="s">
        <v>832</v>
      </c>
      <c r="P6" s="88" t="s">
        <v>832</v>
      </c>
      <c r="Q6" s="86">
        <f>100-I2</f>
        <v>90</v>
      </c>
      <c r="R6" t="s">
        <v>18</v>
      </c>
      <c r="T6" s="99" t="s">
        <v>831</v>
      </c>
      <c r="U6" s="100" t="s">
        <v>853</v>
      </c>
      <c r="V6" s="100"/>
      <c r="W6" s="100"/>
      <c r="X6" s="100"/>
      <c r="Y6" s="100"/>
      <c r="Z6" s="101"/>
    </row>
    <row r="7" spans="1:26" ht="16">
      <c r="A7" s="34"/>
      <c r="B7" s="184" t="s">
        <v>124</v>
      </c>
      <c r="C7" s="88" t="s">
        <v>832</v>
      </c>
      <c r="D7" s="88" t="s">
        <v>832</v>
      </c>
      <c r="E7" s="88" t="s">
        <v>832</v>
      </c>
      <c r="F7" s="87" t="s">
        <v>831</v>
      </c>
      <c r="G7" s="88" t="s">
        <v>832</v>
      </c>
      <c r="H7" s="88" t="s">
        <v>832</v>
      </c>
      <c r="I7" s="88" t="s">
        <v>832</v>
      </c>
      <c r="J7" s="88" t="s">
        <v>832</v>
      </c>
      <c r="K7" s="88" t="s">
        <v>832</v>
      </c>
      <c r="L7" s="88" t="s">
        <v>832</v>
      </c>
      <c r="M7" s="87" t="s">
        <v>831</v>
      </c>
      <c r="N7" s="87" t="s">
        <v>831</v>
      </c>
      <c r="O7" s="88" t="s">
        <v>832</v>
      </c>
      <c r="P7" s="87" t="s">
        <v>831</v>
      </c>
      <c r="Q7" s="86">
        <f>100-F2-M2-N2-P2</f>
        <v>70</v>
      </c>
      <c r="R7" t="s">
        <v>18</v>
      </c>
    </row>
    <row r="8" spans="1:26" ht="16">
      <c r="A8" s="34"/>
      <c r="B8" s="184" t="s">
        <v>163</v>
      </c>
      <c r="C8" s="88" t="s">
        <v>832</v>
      </c>
      <c r="D8" s="88" t="s">
        <v>832</v>
      </c>
      <c r="E8" s="88" t="s">
        <v>832</v>
      </c>
      <c r="F8" s="88" t="s">
        <v>832</v>
      </c>
      <c r="G8" s="88" t="s">
        <v>832</v>
      </c>
      <c r="H8" s="88" t="s">
        <v>832</v>
      </c>
      <c r="I8" s="87" t="s">
        <v>831</v>
      </c>
      <c r="J8" s="87" t="s">
        <v>831</v>
      </c>
      <c r="K8" s="88" t="s">
        <v>832</v>
      </c>
      <c r="L8" s="88" t="s">
        <v>832</v>
      </c>
      <c r="M8" s="88" t="s">
        <v>832</v>
      </c>
      <c r="N8" s="86" t="s">
        <v>849</v>
      </c>
      <c r="O8" s="87" t="s">
        <v>831</v>
      </c>
      <c r="P8" s="86" t="s">
        <v>849</v>
      </c>
      <c r="Q8" s="86">
        <f>100-I2-J2-O2</f>
        <v>80</v>
      </c>
      <c r="R8" t="s">
        <v>18</v>
      </c>
    </row>
    <row r="9" spans="1:26" ht="16">
      <c r="A9" s="33"/>
      <c r="B9" s="184" t="s">
        <v>59</v>
      </c>
      <c r="C9" s="88" t="s">
        <v>832</v>
      </c>
      <c r="D9" s="88" t="s">
        <v>832</v>
      </c>
      <c r="E9" s="88" t="s">
        <v>832</v>
      </c>
      <c r="F9" s="88" t="s">
        <v>832</v>
      </c>
      <c r="G9" s="88" t="s">
        <v>832</v>
      </c>
      <c r="H9" s="88" t="s">
        <v>832</v>
      </c>
      <c r="I9" s="88" t="s">
        <v>832</v>
      </c>
      <c r="J9" s="88" t="s">
        <v>832</v>
      </c>
      <c r="K9" s="88" t="s">
        <v>832</v>
      </c>
      <c r="L9" s="88" t="s">
        <v>832</v>
      </c>
      <c r="M9" s="88" t="s">
        <v>832</v>
      </c>
      <c r="N9" s="88" t="s">
        <v>832</v>
      </c>
      <c r="O9" s="88" t="s">
        <v>832</v>
      </c>
      <c r="P9" s="88" t="s">
        <v>832</v>
      </c>
      <c r="Q9" s="86">
        <v>100</v>
      </c>
      <c r="R9" t="s">
        <v>18</v>
      </c>
    </row>
    <row r="10" spans="1:26" ht="16">
      <c r="A10" s="34"/>
      <c r="B10" s="184" t="s">
        <v>148</v>
      </c>
      <c r="C10" s="88" t="s">
        <v>832</v>
      </c>
      <c r="D10" s="88" t="s">
        <v>832</v>
      </c>
      <c r="E10" s="88" t="s">
        <v>832</v>
      </c>
      <c r="F10" s="88" t="s">
        <v>832</v>
      </c>
      <c r="G10" s="88" t="s">
        <v>832</v>
      </c>
      <c r="H10" s="88" t="s">
        <v>832</v>
      </c>
      <c r="I10" s="88" t="s">
        <v>832</v>
      </c>
      <c r="J10" s="88" t="s">
        <v>832</v>
      </c>
      <c r="K10" s="88" t="s">
        <v>832</v>
      </c>
      <c r="L10" s="88" t="s">
        <v>832</v>
      </c>
      <c r="M10" s="88" t="s">
        <v>832</v>
      </c>
      <c r="N10" s="88" t="s">
        <v>832</v>
      </c>
      <c r="O10" s="88" t="s">
        <v>832</v>
      </c>
      <c r="P10" s="88" t="s">
        <v>832</v>
      </c>
      <c r="Q10" s="86">
        <v>100</v>
      </c>
      <c r="R10" t="s">
        <v>18</v>
      </c>
    </row>
    <row r="11" spans="1:26" ht="16">
      <c r="A11" s="34"/>
      <c r="B11" s="184" t="s">
        <v>26</v>
      </c>
      <c r="C11" s="88" t="s">
        <v>832</v>
      </c>
      <c r="D11" s="88" t="s">
        <v>832</v>
      </c>
      <c r="E11" s="88" t="s">
        <v>832</v>
      </c>
      <c r="F11" s="88" t="s">
        <v>832</v>
      </c>
      <c r="G11" s="88" t="s">
        <v>832</v>
      </c>
      <c r="H11" s="88" t="s">
        <v>832</v>
      </c>
      <c r="I11" s="88" t="s">
        <v>832</v>
      </c>
      <c r="J11" s="88" t="s">
        <v>832</v>
      </c>
      <c r="K11" s="88" t="s">
        <v>832</v>
      </c>
      <c r="L11" s="88" t="s">
        <v>832</v>
      </c>
      <c r="M11" s="88" t="s">
        <v>832</v>
      </c>
      <c r="N11" s="88" t="s">
        <v>832</v>
      </c>
      <c r="O11" s="88" t="s">
        <v>832</v>
      </c>
      <c r="P11" s="88" t="s">
        <v>832</v>
      </c>
      <c r="Q11" s="86">
        <v>100</v>
      </c>
      <c r="R11" t="s">
        <v>18</v>
      </c>
    </row>
    <row r="12" spans="1:26" ht="16">
      <c r="A12" s="34"/>
      <c r="B12" s="184" t="s">
        <v>33</v>
      </c>
      <c r="C12" s="88" t="s">
        <v>832</v>
      </c>
      <c r="D12" s="88" t="s">
        <v>832</v>
      </c>
      <c r="E12" s="88" t="s">
        <v>832</v>
      </c>
      <c r="F12" s="88" t="s">
        <v>832</v>
      </c>
      <c r="G12" s="88" t="s">
        <v>832</v>
      </c>
      <c r="H12" s="88" t="s">
        <v>832</v>
      </c>
      <c r="I12" s="88" t="s">
        <v>832</v>
      </c>
      <c r="J12" s="88" t="s">
        <v>832</v>
      </c>
      <c r="K12" s="88" t="s">
        <v>832</v>
      </c>
      <c r="L12" s="88" t="s">
        <v>832</v>
      </c>
      <c r="M12" s="88" t="s">
        <v>832</v>
      </c>
      <c r="N12" s="88" t="s">
        <v>832</v>
      </c>
      <c r="O12" s="88" t="s">
        <v>832</v>
      </c>
      <c r="P12" s="88" t="s">
        <v>832</v>
      </c>
      <c r="Q12" s="86">
        <v>100</v>
      </c>
      <c r="R12" t="s">
        <v>18</v>
      </c>
    </row>
    <row r="13" spans="1:26" ht="16">
      <c r="A13" s="34"/>
      <c r="B13" s="184" t="s">
        <v>37</v>
      </c>
      <c r="C13" s="88" t="s">
        <v>832</v>
      </c>
      <c r="D13" s="88" t="s">
        <v>832</v>
      </c>
      <c r="E13" s="88" t="s">
        <v>832</v>
      </c>
      <c r="F13" s="88" t="s">
        <v>832</v>
      </c>
      <c r="G13" s="88" t="s">
        <v>832</v>
      </c>
      <c r="H13" s="88" t="s">
        <v>832</v>
      </c>
      <c r="I13" s="88" t="s">
        <v>832</v>
      </c>
      <c r="J13" s="87" t="s">
        <v>831</v>
      </c>
      <c r="K13" s="88" t="s">
        <v>832</v>
      </c>
      <c r="L13" s="88" t="s">
        <v>832</v>
      </c>
      <c r="M13" s="88" t="s">
        <v>832</v>
      </c>
      <c r="N13" s="88" t="s">
        <v>832</v>
      </c>
      <c r="O13" s="87" t="s">
        <v>831</v>
      </c>
      <c r="P13" s="88" t="s">
        <v>832</v>
      </c>
      <c r="Q13" s="86">
        <v>100</v>
      </c>
      <c r="R13" t="s">
        <v>18</v>
      </c>
    </row>
    <row r="14" spans="1:26" ht="16">
      <c r="A14" s="34"/>
      <c r="B14" s="184" t="s">
        <v>194</v>
      </c>
      <c r="C14" s="88" t="s">
        <v>832</v>
      </c>
      <c r="D14" s="88" t="s">
        <v>832</v>
      </c>
      <c r="E14" s="88" t="s">
        <v>832</v>
      </c>
      <c r="F14" s="88" t="s">
        <v>832</v>
      </c>
      <c r="G14" s="88" t="s">
        <v>832</v>
      </c>
      <c r="H14" s="88" t="s">
        <v>832</v>
      </c>
      <c r="I14" s="88" t="s">
        <v>832</v>
      </c>
      <c r="J14" s="88" t="s">
        <v>832</v>
      </c>
      <c r="K14" s="88" t="s">
        <v>832</v>
      </c>
      <c r="L14" s="88" t="s">
        <v>832</v>
      </c>
      <c r="M14" s="88" t="s">
        <v>832</v>
      </c>
      <c r="N14" s="88" t="s">
        <v>832</v>
      </c>
      <c r="O14" s="88" t="s">
        <v>832</v>
      </c>
      <c r="P14" s="88" t="s">
        <v>832</v>
      </c>
      <c r="Q14" s="86">
        <v>100</v>
      </c>
      <c r="R14" t="s">
        <v>18</v>
      </c>
    </row>
    <row r="15" spans="1:26" ht="16">
      <c r="A15" s="33"/>
      <c r="B15" s="184" t="s">
        <v>76</v>
      </c>
      <c r="C15" s="88" t="s">
        <v>832</v>
      </c>
      <c r="D15" s="88" t="s">
        <v>832</v>
      </c>
      <c r="E15" s="88" t="s">
        <v>832</v>
      </c>
      <c r="F15" s="88" t="s">
        <v>832</v>
      </c>
      <c r="G15" s="88" t="s">
        <v>832</v>
      </c>
      <c r="H15" s="88" t="s">
        <v>832</v>
      </c>
      <c r="I15" s="88" t="s">
        <v>832</v>
      </c>
      <c r="J15" s="88" t="s">
        <v>832</v>
      </c>
      <c r="K15" s="88" t="s">
        <v>832</v>
      </c>
      <c r="L15" s="88" t="s">
        <v>832</v>
      </c>
      <c r="M15" s="88" t="s">
        <v>832</v>
      </c>
      <c r="N15" s="87" t="s">
        <v>831</v>
      </c>
      <c r="O15" s="87" t="s">
        <v>831</v>
      </c>
      <c r="P15" s="87" t="s">
        <v>831</v>
      </c>
      <c r="Q15" s="86">
        <f>100-N2-O2-P2</f>
        <v>85</v>
      </c>
      <c r="R15" t="s">
        <v>18</v>
      </c>
    </row>
    <row r="16" spans="1:26" ht="16">
      <c r="A16" s="34"/>
      <c r="B16" s="184" t="s">
        <v>131</v>
      </c>
      <c r="C16" s="88" t="s">
        <v>832</v>
      </c>
      <c r="D16" s="88" t="s">
        <v>832</v>
      </c>
      <c r="E16" s="88" t="s">
        <v>832</v>
      </c>
      <c r="F16" s="88" t="s">
        <v>832</v>
      </c>
      <c r="G16" s="88" t="s">
        <v>832</v>
      </c>
      <c r="H16" s="88" t="s">
        <v>832</v>
      </c>
      <c r="I16" s="88" t="s">
        <v>832</v>
      </c>
      <c r="J16" s="86" t="s">
        <v>849</v>
      </c>
      <c r="K16" s="88" t="s">
        <v>832</v>
      </c>
      <c r="L16" s="88" t="s">
        <v>832</v>
      </c>
      <c r="M16" s="88" t="s">
        <v>832</v>
      </c>
      <c r="N16" s="86" t="s">
        <v>849</v>
      </c>
      <c r="O16" s="86" t="s">
        <v>849</v>
      </c>
      <c r="P16" s="86" t="s">
        <v>849</v>
      </c>
      <c r="Q16" s="86">
        <v>100</v>
      </c>
      <c r="R16" t="s">
        <v>18</v>
      </c>
    </row>
    <row r="17" spans="1:18" ht="16">
      <c r="A17" s="34"/>
      <c r="B17" s="184" t="s">
        <v>103</v>
      </c>
      <c r="C17" s="88" t="s">
        <v>832</v>
      </c>
      <c r="D17" s="88" t="s">
        <v>832</v>
      </c>
      <c r="E17" s="88" t="s">
        <v>832</v>
      </c>
      <c r="F17" s="88" t="s">
        <v>832</v>
      </c>
      <c r="G17" s="88" t="s">
        <v>832</v>
      </c>
      <c r="H17" s="88" t="s">
        <v>832</v>
      </c>
      <c r="I17" s="88" t="s">
        <v>832</v>
      </c>
      <c r="J17" s="86" t="s">
        <v>849</v>
      </c>
      <c r="K17" s="88" t="s">
        <v>832</v>
      </c>
      <c r="L17" s="88" t="s">
        <v>832</v>
      </c>
      <c r="M17" s="88" t="s">
        <v>832</v>
      </c>
      <c r="N17" s="89" t="s">
        <v>831</v>
      </c>
      <c r="O17" s="86" t="s">
        <v>849</v>
      </c>
      <c r="P17" s="89" t="s">
        <v>831</v>
      </c>
      <c r="Q17" s="86">
        <f>100-N2-P2</f>
        <v>90</v>
      </c>
      <c r="R17" t="s">
        <v>18</v>
      </c>
    </row>
    <row r="18" spans="1:18" ht="16">
      <c r="A18" s="34"/>
      <c r="B18" s="184" t="s">
        <v>196</v>
      </c>
      <c r="C18" s="88" t="s">
        <v>832</v>
      </c>
      <c r="D18" s="88" t="s">
        <v>832</v>
      </c>
      <c r="E18" s="88" t="s">
        <v>832</v>
      </c>
      <c r="F18" s="88" t="s">
        <v>832</v>
      </c>
      <c r="G18" s="88" t="s">
        <v>832</v>
      </c>
      <c r="H18" s="88" t="s">
        <v>832</v>
      </c>
      <c r="I18" s="88" t="s">
        <v>832</v>
      </c>
      <c r="J18" s="87" t="s">
        <v>831</v>
      </c>
      <c r="K18" s="88" t="s">
        <v>832</v>
      </c>
      <c r="L18" s="88" t="s">
        <v>832</v>
      </c>
      <c r="M18" s="88" t="s">
        <v>832</v>
      </c>
      <c r="N18" s="86" t="s">
        <v>849</v>
      </c>
      <c r="O18" s="89" t="s">
        <v>831</v>
      </c>
      <c r="P18" s="86" t="s">
        <v>849</v>
      </c>
      <c r="Q18" s="86">
        <f>100-J2-O2</f>
        <v>90</v>
      </c>
      <c r="R18" t="s">
        <v>18</v>
      </c>
    </row>
    <row r="19" spans="1:18" ht="16">
      <c r="A19" s="34"/>
      <c r="B19" s="184" t="s">
        <v>78</v>
      </c>
      <c r="C19" s="88" t="s">
        <v>832</v>
      </c>
      <c r="D19" s="88" t="s">
        <v>832</v>
      </c>
      <c r="E19" s="88" t="s">
        <v>832</v>
      </c>
      <c r="F19" s="88" t="s">
        <v>832</v>
      </c>
      <c r="G19" s="88" t="s">
        <v>832</v>
      </c>
      <c r="H19" s="88" t="s">
        <v>832</v>
      </c>
      <c r="I19" s="88" t="s">
        <v>832</v>
      </c>
      <c r="J19" s="88" t="s">
        <v>832</v>
      </c>
      <c r="K19" s="88" t="s">
        <v>832</v>
      </c>
      <c r="L19" s="88" t="s">
        <v>832</v>
      </c>
      <c r="M19" s="88" t="s">
        <v>832</v>
      </c>
      <c r="N19" s="88" t="s">
        <v>832</v>
      </c>
      <c r="O19" s="88" t="s">
        <v>832</v>
      </c>
      <c r="P19" s="88" t="s">
        <v>832</v>
      </c>
      <c r="Q19" s="86">
        <v>100</v>
      </c>
      <c r="R19" t="s">
        <v>18</v>
      </c>
    </row>
    <row r="20" spans="1:18" ht="16">
      <c r="A20" s="34"/>
      <c r="B20" s="184" t="s">
        <v>168</v>
      </c>
      <c r="C20" s="88" t="s">
        <v>832</v>
      </c>
      <c r="D20" s="88" t="s">
        <v>832</v>
      </c>
      <c r="E20" s="88" t="s">
        <v>832</v>
      </c>
      <c r="F20" s="87" t="s">
        <v>831</v>
      </c>
      <c r="G20" s="88" t="s">
        <v>832</v>
      </c>
      <c r="H20" s="88" t="s">
        <v>832</v>
      </c>
      <c r="I20" s="88" t="s">
        <v>832</v>
      </c>
      <c r="J20" s="88" t="s">
        <v>832</v>
      </c>
      <c r="K20" s="88" t="s">
        <v>832</v>
      </c>
      <c r="L20" s="88" t="s">
        <v>832</v>
      </c>
      <c r="M20" s="88" t="s">
        <v>832</v>
      </c>
      <c r="N20" s="88" t="s">
        <v>832</v>
      </c>
      <c r="O20" s="88" t="s">
        <v>832</v>
      </c>
      <c r="P20" s="88" t="s">
        <v>832</v>
      </c>
      <c r="Q20" s="86">
        <f>100-F2</f>
        <v>90</v>
      </c>
      <c r="R20" t="s">
        <v>18</v>
      </c>
    </row>
    <row r="21" spans="1:18" ht="16">
      <c r="A21" s="34"/>
      <c r="B21" s="184" t="s">
        <v>83</v>
      </c>
      <c r="C21" s="88" t="s">
        <v>832</v>
      </c>
      <c r="D21" s="88" t="s">
        <v>832</v>
      </c>
      <c r="E21" s="88" t="s">
        <v>832</v>
      </c>
      <c r="F21" s="88" t="s">
        <v>832</v>
      </c>
      <c r="G21" s="88" t="s">
        <v>832</v>
      </c>
      <c r="H21" s="88" t="s">
        <v>832</v>
      </c>
      <c r="I21" s="88" t="s">
        <v>832</v>
      </c>
      <c r="J21" s="88" t="s">
        <v>832</v>
      </c>
      <c r="K21" s="88" t="s">
        <v>832</v>
      </c>
      <c r="L21" s="88" t="s">
        <v>832</v>
      </c>
      <c r="M21" s="88" t="s">
        <v>832</v>
      </c>
      <c r="N21" s="88" t="s">
        <v>832</v>
      </c>
      <c r="O21" s="88" t="s">
        <v>832</v>
      </c>
      <c r="P21" s="88" t="s">
        <v>832</v>
      </c>
      <c r="Q21" s="86">
        <v>100</v>
      </c>
      <c r="R21" t="s">
        <v>18</v>
      </c>
    </row>
    <row r="22" spans="1:18" ht="16">
      <c r="A22" s="34"/>
      <c r="B22" s="184" t="s">
        <v>85</v>
      </c>
      <c r="C22" s="88" t="s">
        <v>832</v>
      </c>
      <c r="D22" s="88" t="s">
        <v>832</v>
      </c>
      <c r="E22" s="88" t="s">
        <v>832</v>
      </c>
      <c r="F22" s="88" t="s">
        <v>832</v>
      </c>
      <c r="G22" s="88" t="s">
        <v>832</v>
      </c>
      <c r="H22" s="88" t="s">
        <v>832</v>
      </c>
      <c r="I22" s="88" t="s">
        <v>832</v>
      </c>
      <c r="J22" s="88" t="s">
        <v>832</v>
      </c>
      <c r="K22" s="88" t="s">
        <v>832</v>
      </c>
      <c r="L22" s="88" t="s">
        <v>832</v>
      </c>
      <c r="M22" s="88" t="s">
        <v>832</v>
      </c>
      <c r="N22" s="88" t="s">
        <v>832</v>
      </c>
      <c r="O22" s="88" t="s">
        <v>832</v>
      </c>
      <c r="P22" s="88" t="s">
        <v>832</v>
      </c>
      <c r="Q22" s="86">
        <v>100</v>
      </c>
      <c r="R22" t="s">
        <v>18</v>
      </c>
    </row>
    <row r="23" spans="1:18" ht="16">
      <c r="A23" s="34"/>
      <c r="B23" s="184" t="s">
        <v>87</v>
      </c>
      <c r="C23" s="88" t="s">
        <v>832</v>
      </c>
      <c r="D23" s="88" t="s">
        <v>832</v>
      </c>
      <c r="E23" s="88" t="s">
        <v>832</v>
      </c>
      <c r="F23" s="88" t="s">
        <v>832</v>
      </c>
      <c r="G23" s="88" t="s">
        <v>832</v>
      </c>
      <c r="H23" s="88" t="s">
        <v>832</v>
      </c>
      <c r="I23" s="88" t="s">
        <v>832</v>
      </c>
      <c r="J23" s="88" t="s">
        <v>832</v>
      </c>
      <c r="K23" s="88" t="s">
        <v>832</v>
      </c>
      <c r="L23" s="88" t="s">
        <v>832</v>
      </c>
      <c r="M23" s="88" t="s">
        <v>832</v>
      </c>
      <c r="N23" s="87" t="s">
        <v>831</v>
      </c>
      <c r="O23" s="88" t="s">
        <v>832</v>
      </c>
      <c r="P23" s="87" t="s">
        <v>831</v>
      </c>
      <c r="Q23" s="86">
        <f>100-N2-P2</f>
        <v>90</v>
      </c>
      <c r="R23" t="s">
        <v>18</v>
      </c>
    </row>
    <row r="24" spans="1:18" ht="16">
      <c r="A24" s="34"/>
      <c r="B24" s="184" t="s">
        <v>181</v>
      </c>
      <c r="C24" s="88" t="s">
        <v>832</v>
      </c>
      <c r="D24" s="88" t="s">
        <v>832</v>
      </c>
      <c r="E24" s="88" t="s">
        <v>832</v>
      </c>
      <c r="F24" s="88" t="s">
        <v>832</v>
      </c>
      <c r="G24" s="88" t="s">
        <v>832</v>
      </c>
      <c r="H24" s="88" t="s">
        <v>832</v>
      </c>
      <c r="I24" s="88" t="s">
        <v>832</v>
      </c>
      <c r="J24" s="86" t="s">
        <v>849</v>
      </c>
      <c r="K24" s="88" t="s">
        <v>832</v>
      </c>
      <c r="L24" s="88" t="s">
        <v>832</v>
      </c>
      <c r="M24" s="88" t="s">
        <v>832</v>
      </c>
      <c r="N24" s="86" t="s">
        <v>849</v>
      </c>
      <c r="O24" s="86" t="s">
        <v>849</v>
      </c>
      <c r="P24" s="86" t="s">
        <v>849</v>
      </c>
      <c r="Q24" s="86">
        <v>100</v>
      </c>
      <c r="R24" t="s">
        <v>18</v>
      </c>
    </row>
    <row r="25" spans="1:18" ht="16">
      <c r="A25" s="34"/>
      <c r="B25" s="184" t="s">
        <v>152</v>
      </c>
      <c r="C25" s="88" t="s">
        <v>832</v>
      </c>
      <c r="D25" s="88" t="s">
        <v>832</v>
      </c>
      <c r="E25" s="88" t="s">
        <v>832</v>
      </c>
      <c r="F25" s="88" t="s">
        <v>832</v>
      </c>
      <c r="G25" s="88" t="s">
        <v>832</v>
      </c>
      <c r="H25" s="88" t="s">
        <v>832</v>
      </c>
      <c r="I25" s="88" t="s">
        <v>832</v>
      </c>
      <c r="J25" s="88" t="s">
        <v>832</v>
      </c>
      <c r="K25" s="88" t="s">
        <v>832</v>
      </c>
      <c r="L25" s="88" t="s">
        <v>832</v>
      </c>
      <c r="M25" s="88" t="s">
        <v>832</v>
      </c>
      <c r="N25" s="88" t="s">
        <v>832</v>
      </c>
      <c r="O25" s="88" t="s">
        <v>832</v>
      </c>
      <c r="P25" s="88" t="s">
        <v>832</v>
      </c>
      <c r="Q25" s="86">
        <v>100</v>
      </c>
      <c r="R25" t="s">
        <v>18</v>
      </c>
    </row>
    <row r="26" spans="1:18" ht="16">
      <c r="A26" s="34"/>
      <c r="B26" s="184" t="s">
        <v>134</v>
      </c>
      <c r="C26" s="88" t="s">
        <v>832</v>
      </c>
      <c r="D26" s="88" t="s">
        <v>832</v>
      </c>
      <c r="E26" s="88" t="s">
        <v>832</v>
      </c>
      <c r="F26" s="88" t="s">
        <v>832</v>
      </c>
      <c r="G26" s="88" t="s">
        <v>832</v>
      </c>
      <c r="H26" s="88" t="s">
        <v>832</v>
      </c>
      <c r="I26" s="88" t="s">
        <v>832</v>
      </c>
      <c r="J26" s="88" t="s">
        <v>832</v>
      </c>
      <c r="K26" s="88" t="s">
        <v>832</v>
      </c>
      <c r="L26" s="88" t="s">
        <v>832</v>
      </c>
      <c r="M26" s="88" t="s">
        <v>832</v>
      </c>
      <c r="N26" s="88" t="s">
        <v>832</v>
      </c>
      <c r="O26" s="88" t="s">
        <v>832</v>
      </c>
      <c r="P26" s="88" t="s">
        <v>832</v>
      </c>
      <c r="Q26" s="86">
        <v>100</v>
      </c>
      <c r="R26" t="s">
        <v>18</v>
      </c>
    </row>
    <row r="27" spans="1:18" ht="16">
      <c r="A27" s="34"/>
      <c r="B27" s="184" t="s">
        <v>136</v>
      </c>
      <c r="C27" s="88" t="s">
        <v>832</v>
      </c>
      <c r="D27" s="88" t="s">
        <v>832</v>
      </c>
      <c r="E27" s="88" t="s">
        <v>832</v>
      </c>
      <c r="F27" s="88" t="s">
        <v>832</v>
      </c>
      <c r="G27" s="88" t="s">
        <v>832</v>
      </c>
      <c r="H27" s="88" t="s">
        <v>832</v>
      </c>
      <c r="I27" s="88" t="s">
        <v>832</v>
      </c>
      <c r="J27" s="88" t="s">
        <v>832</v>
      </c>
      <c r="K27" s="88" t="s">
        <v>832</v>
      </c>
      <c r="L27" s="88" t="s">
        <v>832</v>
      </c>
      <c r="M27" s="88" t="s">
        <v>832</v>
      </c>
      <c r="N27" s="88" t="s">
        <v>832</v>
      </c>
      <c r="O27" s="88" t="s">
        <v>832</v>
      </c>
      <c r="P27" s="88" t="s">
        <v>832</v>
      </c>
      <c r="Q27" s="86">
        <v>100</v>
      </c>
      <c r="R27" t="s">
        <v>18</v>
      </c>
    </row>
    <row r="28" spans="1:18" ht="16">
      <c r="A28" s="34"/>
      <c r="B28" s="184" t="s">
        <v>198</v>
      </c>
      <c r="C28" s="88" t="s">
        <v>832</v>
      </c>
      <c r="D28" s="88" t="s">
        <v>832</v>
      </c>
      <c r="E28" s="88" t="s">
        <v>832</v>
      </c>
      <c r="F28" s="87" t="s">
        <v>831</v>
      </c>
      <c r="G28" s="88" t="s">
        <v>832</v>
      </c>
      <c r="H28" s="88" t="s">
        <v>832</v>
      </c>
      <c r="I28" s="88" t="s">
        <v>832</v>
      </c>
      <c r="J28" s="86" t="s">
        <v>849</v>
      </c>
      <c r="K28" s="88" t="s">
        <v>832</v>
      </c>
      <c r="L28" s="88" t="s">
        <v>832</v>
      </c>
      <c r="M28" s="88" t="s">
        <v>832</v>
      </c>
      <c r="N28" s="87" t="s">
        <v>831</v>
      </c>
      <c r="O28" s="86" t="s">
        <v>849</v>
      </c>
      <c r="P28" s="87" t="s">
        <v>831</v>
      </c>
      <c r="Q28" s="86">
        <f>100-F2-N2-P2</f>
        <v>80</v>
      </c>
      <c r="R28" t="s">
        <v>18</v>
      </c>
    </row>
    <row r="29" spans="1:18" ht="16">
      <c r="A29" s="34"/>
      <c r="B29" s="184" t="s">
        <v>155</v>
      </c>
      <c r="C29" s="88" t="s">
        <v>832</v>
      </c>
      <c r="D29" s="88" t="s">
        <v>832</v>
      </c>
      <c r="E29" s="88" t="s">
        <v>832</v>
      </c>
      <c r="F29" s="88" t="s">
        <v>832</v>
      </c>
      <c r="G29" s="88" t="s">
        <v>832</v>
      </c>
      <c r="H29" s="88" t="s">
        <v>832</v>
      </c>
      <c r="I29" s="88" t="s">
        <v>832</v>
      </c>
      <c r="J29" s="88" t="s">
        <v>832</v>
      </c>
      <c r="K29" s="88" t="s">
        <v>832</v>
      </c>
      <c r="L29" s="88" t="s">
        <v>832</v>
      </c>
      <c r="M29" s="88" t="s">
        <v>832</v>
      </c>
      <c r="N29" s="88" t="s">
        <v>832</v>
      </c>
      <c r="O29" s="88" t="s">
        <v>832</v>
      </c>
      <c r="P29" s="88" t="s">
        <v>832</v>
      </c>
      <c r="Q29" s="86">
        <v>100</v>
      </c>
      <c r="R29" t="s">
        <v>18</v>
      </c>
    </row>
    <row r="30" spans="1:18" ht="16">
      <c r="A30" s="35"/>
      <c r="B30" s="184" t="s">
        <v>61</v>
      </c>
      <c r="C30" s="88" t="s">
        <v>832</v>
      </c>
      <c r="D30" s="88" t="s">
        <v>832</v>
      </c>
      <c r="E30" s="88" t="s">
        <v>832</v>
      </c>
      <c r="F30" s="88" t="s">
        <v>832</v>
      </c>
      <c r="G30" s="88" t="s">
        <v>832</v>
      </c>
      <c r="H30" s="88" t="s">
        <v>832</v>
      </c>
      <c r="I30" s="88" t="s">
        <v>832</v>
      </c>
      <c r="J30" s="88" t="s">
        <v>832</v>
      </c>
      <c r="K30" s="88" t="s">
        <v>832</v>
      </c>
      <c r="L30" s="88" t="s">
        <v>832</v>
      </c>
      <c r="M30" s="88" t="s">
        <v>832</v>
      </c>
      <c r="N30" s="88" t="s">
        <v>832</v>
      </c>
      <c r="O30" s="88" t="s">
        <v>832</v>
      </c>
      <c r="P30" s="88" t="s">
        <v>832</v>
      </c>
      <c r="Q30" s="86">
        <v>100</v>
      </c>
      <c r="R30" t="s">
        <v>18</v>
      </c>
    </row>
    <row r="31" spans="1:18" ht="16">
      <c r="A31" s="34"/>
      <c r="B31" s="184" t="s">
        <v>64</v>
      </c>
      <c r="C31" s="88" t="s">
        <v>832</v>
      </c>
      <c r="D31" s="88" t="s">
        <v>832</v>
      </c>
      <c r="E31" s="88" t="s">
        <v>832</v>
      </c>
      <c r="F31" s="88" t="s">
        <v>832</v>
      </c>
      <c r="G31" s="88" t="s">
        <v>832</v>
      </c>
      <c r="H31" s="88" t="s">
        <v>832</v>
      </c>
      <c r="I31" s="88" t="s">
        <v>832</v>
      </c>
      <c r="J31" s="88" t="s">
        <v>832</v>
      </c>
      <c r="K31" s="88" t="s">
        <v>832</v>
      </c>
      <c r="L31" s="88" t="s">
        <v>832</v>
      </c>
      <c r="M31" s="88" t="s">
        <v>832</v>
      </c>
      <c r="N31" s="88" t="s">
        <v>832</v>
      </c>
      <c r="O31" s="88" t="s">
        <v>832</v>
      </c>
      <c r="P31" s="88" t="s">
        <v>832</v>
      </c>
      <c r="Q31" s="86">
        <v>100</v>
      </c>
      <c r="R31" t="s">
        <v>18</v>
      </c>
    </row>
    <row r="32" spans="1:18" ht="16">
      <c r="A32" s="34"/>
      <c r="B32" s="184" t="s">
        <v>66</v>
      </c>
      <c r="C32" s="88" t="s">
        <v>832</v>
      </c>
      <c r="D32" s="88" t="s">
        <v>832</v>
      </c>
      <c r="E32" s="88" t="s">
        <v>832</v>
      </c>
      <c r="F32" s="88" t="s">
        <v>832</v>
      </c>
      <c r="G32" s="88" t="s">
        <v>832</v>
      </c>
      <c r="H32" s="88" t="s">
        <v>832</v>
      </c>
      <c r="I32" s="88" t="s">
        <v>832</v>
      </c>
      <c r="J32" s="88" t="s">
        <v>832</v>
      </c>
      <c r="K32" s="88" t="s">
        <v>832</v>
      </c>
      <c r="L32" s="88" t="s">
        <v>832</v>
      </c>
      <c r="M32" s="88" t="s">
        <v>832</v>
      </c>
      <c r="N32" s="88" t="s">
        <v>832</v>
      </c>
      <c r="O32" s="88" t="s">
        <v>832</v>
      </c>
      <c r="P32" s="88" t="s">
        <v>832</v>
      </c>
      <c r="Q32" s="86">
        <v>100</v>
      </c>
      <c r="R32" t="s">
        <v>18</v>
      </c>
    </row>
    <row r="33" spans="1:18" ht="16">
      <c r="A33" s="34"/>
      <c r="B33" s="184" t="s">
        <v>172</v>
      </c>
      <c r="C33" s="88" t="s">
        <v>832</v>
      </c>
      <c r="D33" s="88" t="s">
        <v>832</v>
      </c>
      <c r="E33" s="88" t="s">
        <v>832</v>
      </c>
      <c r="F33" s="88" t="s">
        <v>832</v>
      </c>
      <c r="G33" s="88" t="s">
        <v>832</v>
      </c>
      <c r="H33" s="88" t="s">
        <v>832</v>
      </c>
      <c r="I33" s="88" t="s">
        <v>832</v>
      </c>
      <c r="J33" s="86" t="s">
        <v>849</v>
      </c>
      <c r="K33" s="88" t="s">
        <v>832</v>
      </c>
      <c r="L33" s="88" t="s">
        <v>832</v>
      </c>
      <c r="M33" s="88" t="s">
        <v>832</v>
      </c>
      <c r="N33" s="86" t="s">
        <v>849</v>
      </c>
      <c r="O33" s="86" t="s">
        <v>849</v>
      </c>
      <c r="P33" s="86" t="s">
        <v>849</v>
      </c>
      <c r="Q33" s="86">
        <v>100</v>
      </c>
      <c r="R33" t="s">
        <v>18</v>
      </c>
    </row>
    <row r="34" spans="1:18" ht="16">
      <c r="A34" s="34"/>
      <c r="B34" s="184" t="s">
        <v>55</v>
      </c>
      <c r="C34" s="88" t="s">
        <v>832</v>
      </c>
      <c r="D34" s="88" t="s">
        <v>832</v>
      </c>
      <c r="E34" s="88" t="s">
        <v>832</v>
      </c>
      <c r="F34" s="88" t="s">
        <v>832</v>
      </c>
      <c r="G34" s="88" t="s">
        <v>832</v>
      </c>
      <c r="H34" s="88" t="s">
        <v>832</v>
      </c>
      <c r="I34" s="88" t="s">
        <v>832</v>
      </c>
      <c r="J34" s="87" t="s">
        <v>831</v>
      </c>
      <c r="K34" s="88" t="s">
        <v>832</v>
      </c>
      <c r="L34" s="88" t="s">
        <v>832</v>
      </c>
      <c r="M34" s="88" t="s">
        <v>832</v>
      </c>
      <c r="N34" s="86" t="s">
        <v>849</v>
      </c>
      <c r="O34" s="87" t="s">
        <v>831</v>
      </c>
      <c r="P34" s="86" t="s">
        <v>849</v>
      </c>
      <c r="Q34" s="86">
        <f>100-J2-O2</f>
        <v>90</v>
      </c>
      <c r="R34" t="s">
        <v>18</v>
      </c>
    </row>
    <row r="35" spans="1:18" ht="16">
      <c r="A35" s="34"/>
      <c r="B35" s="184" t="s">
        <v>91</v>
      </c>
      <c r="C35" s="88" t="s">
        <v>832</v>
      </c>
      <c r="D35" s="88" t="s">
        <v>832</v>
      </c>
      <c r="E35" s="88" t="s">
        <v>832</v>
      </c>
      <c r="F35" s="88" t="s">
        <v>832</v>
      </c>
      <c r="G35" s="88" t="s">
        <v>832</v>
      </c>
      <c r="H35" s="88" t="s">
        <v>832</v>
      </c>
      <c r="I35" s="88" t="s">
        <v>832</v>
      </c>
      <c r="J35" s="88" t="s">
        <v>832</v>
      </c>
      <c r="K35" s="88" t="s">
        <v>832</v>
      </c>
      <c r="L35" s="88" t="s">
        <v>832</v>
      </c>
      <c r="M35" s="88" t="s">
        <v>832</v>
      </c>
      <c r="N35" s="88" t="s">
        <v>832</v>
      </c>
      <c r="O35" s="88" t="s">
        <v>832</v>
      </c>
      <c r="P35" s="88" t="s">
        <v>832</v>
      </c>
      <c r="Q35" s="86">
        <v>100</v>
      </c>
      <c r="R35" t="s">
        <v>18</v>
      </c>
    </row>
    <row r="36" spans="1:18" ht="16">
      <c r="A36" s="34"/>
      <c r="B36" s="184" t="s">
        <v>68</v>
      </c>
      <c r="C36" s="88" t="s">
        <v>832</v>
      </c>
      <c r="D36" s="88" t="s">
        <v>832</v>
      </c>
      <c r="E36" s="88" t="s">
        <v>832</v>
      </c>
      <c r="F36" s="88" t="s">
        <v>832</v>
      </c>
      <c r="G36" s="88" t="s">
        <v>832</v>
      </c>
      <c r="H36" s="88" t="s">
        <v>832</v>
      </c>
      <c r="I36" s="88" t="s">
        <v>832</v>
      </c>
      <c r="J36" s="86" t="s">
        <v>849</v>
      </c>
      <c r="K36" s="88" t="s">
        <v>832</v>
      </c>
      <c r="L36" s="88" t="s">
        <v>832</v>
      </c>
      <c r="M36" s="88" t="s">
        <v>832</v>
      </c>
      <c r="N36" s="87" t="s">
        <v>831</v>
      </c>
      <c r="O36" s="86" t="s">
        <v>849</v>
      </c>
      <c r="P36" s="87" t="s">
        <v>831</v>
      </c>
      <c r="Q36" s="86">
        <f>100-N2-P2</f>
        <v>90</v>
      </c>
      <c r="R36" t="s">
        <v>18</v>
      </c>
    </row>
    <row r="37" spans="1:18" ht="16">
      <c r="A37" s="34"/>
      <c r="B37" s="184" t="s">
        <v>161</v>
      </c>
      <c r="C37" s="88" t="s">
        <v>832</v>
      </c>
      <c r="D37" s="88" t="s">
        <v>832</v>
      </c>
      <c r="E37" s="88" t="s">
        <v>832</v>
      </c>
      <c r="F37" s="88" t="s">
        <v>832</v>
      </c>
      <c r="G37" s="88" t="s">
        <v>832</v>
      </c>
      <c r="H37" s="88" t="s">
        <v>832</v>
      </c>
      <c r="I37" s="88" t="s">
        <v>832</v>
      </c>
      <c r="J37" s="88" t="s">
        <v>832</v>
      </c>
      <c r="K37" s="88" t="s">
        <v>832</v>
      </c>
      <c r="L37" s="88" t="s">
        <v>832</v>
      </c>
      <c r="M37" s="88" t="s">
        <v>832</v>
      </c>
      <c r="N37" s="88" t="s">
        <v>832</v>
      </c>
      <c r="O37" s="88" t="s">
        <v>832</v>
      </c>
      <c r="P37" s="88" t="s">
        <v>832</v>
      </c>
      <c r="Q37" s="86">
        <v>100</v>
      </c>
      <c r="R37" t="s">
        <v>18</v>
      </c>
    </row>
    <row r="38" spans="1:18" ht="16">
      <c r="A38" s="36"/>
      <c r="B38" s="184" t="s">
        <v>41</v>
      </c>
      <c r="C38" s="88" t="s">
        <v>832</v>
      </c>
      <c r="D38" s="88" t="s">
        <v>832</v>
      </c>
      <c r="E38" s="88" t="s">
        <v>832</v>
      </c>
      <c r="F38" s="88" t="s">
        <v>832</v>
      </c>
      <c r="G38" s="88" t="s">
        <v>832</v>
      </c>
      <c r="H38" s="88" t="s">
        <v>832</v>
      </c>
      <c r="I38" s="88" t="s">
        <v>832</v>
      </c>
      <c r="J38" s="87" t="s">
        <v>831</v>
      </c>
      <c r="K38" s="88" t="s">
        <v>832</v>
      </c>
      <c r="L38" s="88" t="s">
        <v>832</v>
      </c>
      <c r="M38" s="88" t="s">
        <v>832</v>
      </c>
      <c r="N38" s="87" t="s">
        <v>831</v>
      </c>
      <c r="O38" s="87" t="s">
        <v>831</v>
      </c>
      <c r="P38" s="87" t="s">
        <v>831</v>
      </c>
      <c r="Q38" s="86">
        <f>100-J2-N2-O2-P2</f>
        <v>80</v>
      </c>
      <c r="R38" t="s">
        <v>18</v>
      </c>
    </row>
    <row r="39" spans="1:18" ht="16">
      <c r="A39" s="36"/>
      <c r="B39" s="184" t="s">
        <v>45</v>
      </c>
      <c r="C39" s="88" t="s">
        <v>832</v>
      </c>
      <c r="D39" s="88" t="s">
        <v>832</v>
      </c>
      <c r="E39" s="88" t="s">
        <v>832</v>
      </c>
      <c r="F39" s="88" t="s">
        <v>832</v>
      </c>
      <c r="G39" s="88" t="s">
        <v>832</v>
      </c>
      <c r="H39" s="88" t="s">
        <v>832</v>
      </c>
      <c r="I39" s="88" t="s">
        <v>832</v>
      </c>
      <c r="J39" s="88" t="s">
        <v>832</v>
      </c>
      <c r="K39" s="88" t="s">
        <v>832</v>
      </c>
      <c r="L39" s="88" t="s">
        <v>832</v>
      </c>
      <c r="M39" s="88" t="s">
        <v>832</v>
      </c>
      <c r="N39" s="88" t="s">
        <v>832</v>
      </c>
      <c r="O39" s="88" t="s">
        <v>832</v>
      </c>
      <c r="P39" s="88" t="s">
        <v>832</v>
      </c>
      <c r="Q39" s="86">
        <v>100</v>
      </c>
      <c r="R39" t="s">
        <v>18</v>
      </c>
    </row>
    <row r="40" spans="1:18" ht="16">
      <c r="A40" s="37"/>
      <c r="B40" s="184" t="s">
        <v>146</v>
      </c>
      <c r="C40" s="88" t="s">
        <v>832</v>
      </c>
      <c r="D40" s="88" t="s">
        <v>832</v>
      </c>
      <c r="E40" s="88" t="s">
        <v>832</v>
      </c>
      <c r="F40" s="88" t="s">
        <v>832</v>
      </c>
      <c r="G40" s="88" t="s">
        <v>832</v>
      </c>
      <c r="H40" s="88" t="s">
        <v>832</v>
      </c>
      <c r="I40" s="88" t="s">
        <v>832</v>
      </c>
      <c r="J40" s="88" t="s">
        <v>832</v>
      </c>
      <c r="K40" s="88" t="s">
        <v>832</v>
      </c>
      <c r="L40" s="88" t="s">
        <v>832</v>
      </c>
      <c r="M40" s="88" t="s">
        <v>832</v>
      </c>
      <c r="N40" s="88" t="s">
        <v>832</v>
      </c>
      <c r="O40" s="88" t="s">
        <v>832</v>
      </c>
      <c r="P40" s="88" t="s">
        <v>832</v>
      </c>
      <c r="Q40" s="86">
        <v>100</v>
      </c>
      <c r="R40" t="s">
        <v>18</v>
      </c>
    </row>
    <row r="41" spans="1:18" ht="16">
      <c r="A41" s="34"/>
      <c r="B41" s="184" t="s">
        <v>130</v>
      </c>
      <c r="C41" s="88" t="s">
        <v>832</v>
      </c>
      <c r="D41" s="88" t="s">
        <v>832</v>
      </c>
      <c r="E41" s="88" t="s">
        <v>832</v>
      </c>
      <c r="F41" s="88" t="s">
        <v>832</v>
      </c>
      <c r="G41" s="88" t="s">
        <v>832</v>
      </c>
      <c r="H41" s="88" t="s">
        <v>832</v>
      </c>
      <c r="I41" s="88" t="s">
        <v>832</v>
      </c>
      <c r="J41" s="88" t="s">
        <v>832</v>
      </c>
      <c r="K41" s="88" t="s">
        <v>832</v>
      </c>
      <c r="L41" s="88" t="s">
        <v>832</v>
      </c>
      <c r="M41" s="88" t="s">
        <v>832</v>
      </c>
      <c r="N41" s="88" t="s">
        <v>832</v>
      </c>
      <c r="O41" s="88" t="s">
        <v>832</v>
      </c>
      <c r="P41" s="88" t="s">
        <v>832</v>
      </c>
      <c r="Q41" s="86">
        <v>100</v>
      </c>
      <c r="R41" t="s">
        <v>18</v>
      </c>
    </row>
    <row r="42" spans="1:18" ht="16">
      <c r="A42" s="34"/>
      <c r="B42" s="184" t="s">
        <v>183</v>
      </c>
      <c r="C42" s="88" t="s">
        <v>832</v>
      </c>
      <c r="D42" s="88" t="s">
        <v>832</v>
      </c>
      <c r="E42" s="88" t="s">
        <v>832</v>
      </c>
      <c r="F42" s="88" t="s">
        <v>832</v>
      </c>
      <c r="G42" s="88" t="s">
        <v>832</v>
      </c>
      <c r="H42" s="88" t="s">
        <v>832</v>
      </c>
      <c r="I42" s="88" t="s">
        <v>832</v>
      </c>
      <c r="J42" s="86" t="s">
        <v>849</v>
      </c>
      <c r="K42" s="88" t="s">
        <v>832</v>
      </c>
      <c r="L42" s="88" t="s">
        <v>832</v>
      </c>
      <c r="M42" s="88" t="s">
        <v>832</v>
      </c>
      <c r="N42" s="86" t="s">
        <v>849</v>
      </c>
      <c r="O42" s="86" t="s">
        <v>849</v>
      </c>
      <c r="P42" s="86" t="s">
        <v>849</v>
      </c>
      <c r="Q42" s="86">
        <v>100</v>
      </c>
      <c r="R42" t="s">
        <v>18</v>
      </c>
    </row>
    <row r="43" spans="1:18" ht="16">
      <c r="A43" s="34"/>
      <c r="B43" s="184" t="s">
        <v>96</v>
      </c>
      <c r="C43" s="88" t="s">
        <v>832</v>
      </c>
      <c r="D43" s="88" t="s">
        <v>832</v>
      </c>
      <c r="E43" s="88" t="s">
        <v>832</v>
      </c>
      <c r="F43" s="88" t="s">
        <v>832</v>
      </c>
      <c r="G43" s="88" t="s">
        <v>832</v>
      </c>
      <c r="H43" s="88" t="s">
        <v>832</v>
      </c>
      <c r="I43" s="88" t="s">
        <v>832</v>
      </c>
      <c r="J43" s="88" t="s">
        <v>832</v>
      </c>
      <c r="K43" s="88" t="s">
        <v>832</v>
      </c>
      <c r="L43" s="88" t="s">
        <v>832</v>
      </c>
      <c r="M43" s="88" t="s">
        <v>832</v>
      </c>
      <c r="N43" s="88" t="s">
        <v>832</v>
      </c>
      <c r="O43" s="88" t="s">
        <v>832</v>
      </c>
      <c r="P43" s="88" t="s">
        <v>832</v>
      </c>
      <c r="Q43" s="86">
        <v>100</v>
      </c>
      <c r="R43" t="s">
        <v>18</v>
      </c>
    </row>
    <row r="44" spans="1:18" ht="16">
      <c r="A44" s="34"/>
      <c r="B44" s="184" t="s">
        <v>105</v>
      </c>
      <c r="C44" s="88" t="s">
        <v>832</v>
      </c>
      <c r="D44" s="88" t="s">
        <v>832</v>
      </c>
      <c r="E44" s="88" t="s">
        <v>832</v>
      </c>
      <c r="F44" s="88" t="s">
        <v>832</v>
      </c>
      <c r="G44" s="88" t="s">
        <v>832</v>
      </c>
      <c r="H44" s="88" t="s">
        <v>832</v>
      </c>
      <c r="I44" s="88" t="s">
        <v>832</v>
      </c>
      <c r="J44" s="87" t="s">
        <v>831</v>
      </c>
      <c r="K44" s="88" t="s">
        <v>832</v>
      </c>
      <c r="L44" s="88" t="s">
        <v>832</v>
      </c>
      <c r="M44" s="88" t="s">
        <v>832</v>
      </c>
      <c r="N44" s="88" t="s">
        <v>832</v>
      </c>
      <c r="O44" s="87" t="s">
        <v>831</v>
      </c>
      <c r="P44" s="88" t="s">
        <v>832</v>
      </c>
      <c r="Q44" s="86">
        <f>100-J2-O2</f>
        <v>90</v>
      </c>
      <c r="R44" t="s">
        <v>18</v>
      </c>
    </row>
    <row r="45" spans="1:18" ht="16">
      <c r="A45" s="34"/>
      <c r="B45" s="184" t="s">
        <v>141</v>
      </c>
      <c r="C45" s="88" t="s">
        <v>832</v>
      </c>
      <c r="D45" s="88" t="s">
        <v>832</v>
      </c>
      <c r="E45" s="88" t="s">
        <v>832</v>
      </c>
      <c r="F45" s="88" t="s">
        <v>832</v>
      </c>
      <c r="G45" s="88" t="s">
        <v>832</v>
      </c>
      <c r="H45" s="88" t="s">
        <v>832</v>
      </c>
      <c r="I45" s="88" t="s">
        <v>832</v>
      </c>
      <c r="J45" s="87" t="s">
        <v>831</v>
      </c>
      <c r="K45" s="88" t="s">
        <v>832</v>
      </c>
      <c r="L45" s="88" t="s">
        <v>832</v>
      </c>
      <c r="M45" s="88" t="s">
        <v>832</v>
      </c>
      <c r="N45" s="87" t="s">
        <v>831</v>
      </c>
      <c r="O45" s="87" t="s">
        <v>831</v>
      </c>
      <c r="P45" s="87" t="s">
        <v>831</v>
      </c>
      <c r="Q45" s="86">
        <f>100-J2-N2-O2-P2</f>
        <v>80</v>
      </c>
      <c r="R45" t="s">
        <v>18</v>
      </c>
    </row>
    <row r="46" spans="1:18" ht="16">
      <c r="A46" s="34"/>
      <c r="B46" s="184" t="s">
        <v>1249</v>
      </c>
      <c r="C46" s="88" t="s">
        <v>832</v>
      </c>
      <c r="D46" s="88" t="s">
        <v>832</v>
      </c>
      <c r="E46" s="88" t="s">
        <v>832</v>
      </c>
      <c r="F46" s="88" t="s">
        <v>832</v>
      </c>
      <c r="G46" s="88" t="s">
        <v>832</v>
      </c>
      <c r="H46" s="88" t="s">
        <v>832</v>
      </c>
      <c r="I46" s="88" t="s">
        <v>832</v>
      </c>
      <c r="J46" s="86" t="s">
        <v>849</v>
      </c>
      <c r="K46" s="88" t="s">
        <v>832</v>
      </c>
      <c r="L46" s="88" t="s">
        <v>832</v>
      </c>
      <c r="M46" s="86"/>
      <c r="N46" s="86" t="s">
        <v>849</v>
      </c>
      <c r="O46" s="86" t="s">
        <v>849</v>
      </c>
      <c r="P46" s="86" t="s">
        <v>849</v>
      </c>
      <c r="Q46" s="86">
        <v>100</v>
      </c>
      <c r="R46" t="s">
        <v>18</v>
      </c>
    </row>
    <row r="47" spans="1:18" ht="16">
      <c r="A47" s="34"/>
      <c r="B47" s="184" t="s">
        <v>144</v>
      </c>
      <c r="C47" s="88" t="s">
        <v>832</v>
      </c>
      <c r="D47" s="88" t="s">
        <v>832</v>
      </c>
      <c r="E47" s="88" t="s">
        <v>832</v>
      </c>
      <c r="F47" s="88" t="s">
        <v>832</v>
      </c>
      <c r="G47" s="88" t="s">
        <v>832</v>
      </c>
      <c r="H47" s="88" t="s">
        <v>832</v>
      </c>
      <c r="I47" s="88" t="s">
        <v>832</v>
      </c>
      <c r="J47" s="88" t="s">
        <v>832</v>
      </c>
      <c r="K47" s="88" t="s">
        <v>832</v>
      </c>
      <c r="L47" s="88" t="s">
        <v>832</v>
      </c>
      <c r="M47" s="88" t="s">
        <v>832</v>
      </c>
      <c r="N47" s="88" t="s">
        <v>832</v>
      </c>
      <c r="O47" s="88" t="s">
        <v>832</v>
      </c>
      <c r="P47" s="88" t="s">
        <v>832</v>
      </c>
      <c r="Q47" s="86">
        <v>100</v>
      </c>
      <c r="R47" t="s">
        <v>18</v>
      </c>
    </row>
    <row r="48" spans="1:18" ht="16">
      <c r="A48" s="34"/>
      <c r="B48" s="184" t="s">
        <v>72</v>
      </c>
      <c r="C48" s="88" t="s">
        <v>832</v>
      </c>
      <c r="D48" s="88" t="s">
        <v>832</v>
      </c>
      <c r="E48" s="88" t="s">
        <v>832</v>
      </c>
      <c r="F48" s="88" t="s">
        <v>832</v>
      </c>
      <c r="G48" s="88" t="s">
        <v>832</v>
      </c>
      <c r="H48" s="88" t="s">
        <v>832</v>
      </c>
      <c r="I48" s="88" t="s">
        <v>832</v>
      </c>
      <c r="J48" s="88" t="s">
        <v>832</v>
      </c>
      <c r="K48" s="88" t="s">
        <v>832</v>
      </c>
      <c r="L48" s="88" t="s">
        <v>832</v>
      </c>
      <c r="M48" s="88" t="s">
        <v>832</v>
      </c>
      <c r="N48" s="88" t="s">
        <v>832</v>
      </c>
      <c r="O48" s="88" t="s">
        <v>832</v>
      </c>
      <c r="P48" s="88" t="s">
        <v>832</v>
      </c>
      <c r="Q48" s="86">
        <v>100</v>
      </c>
      <c r="R48" t="s">
        <v>18</v>
      </c>
    </row>
    <row r="49" spans="1:18" ht="16">
      <c r="A49" s="34"/>
      <c r="B49" s="184" t="s">
        <v>99</v>
      </c>
      <c r="C49" s="88" t="s">
        <v>832</v>
      </c>
      <c r="D49" s="88" t="s">
        <v>832</v>
      </c>
      <c r="E49" s="88" t="s">
        <v>832</v>
      </c>
      <c r="F49" s="88" t="s">
        <v>832</v>
      </c>
      <c r="G49" s="88" t="s">
        <v>832</v>
      </c>
      <c r="H49" s="88" t="s">
        <v>832</v>
      </c>
      <c r="I49" s="88" t="s">
        <v>832</v>
      </c>
      <c r="J49" s="88" t="s">
        <v>832</v>
      </c>
      <c r="K49" s="88" t="s">
        <v>832</v>
      </c>
      <c r="L49" s="88" t="s">
        <v>832</v>
      </c>
      <c r="M49" s="88" t="s">
        <v>832</v>
      </c>
      <c r="N49" s="88" t="s">
        <v>832</v>
      </c>
      <c r="O49" s="88" t="s">
        <v>832</v>
      </c>
      <c r="P49" s="88" t="s">
        <v>832</v>
      </c>
      <c r="Q49" s="86">
        <v>100</v>
      </c>
      <c r="R49" t="s">
        <v>18</v>
      </c>
    </row>
    <row r="50" spans="1:18" ht="16">
      <c r="A50" s="34"/>
      <c r="B50" s="184" t="s">
        <v>188</v>
      </c>
      <c r="C50" s="88" t="s">
        <v>832</v>
      </c>
      <c r="D50" s="88" t="s">
        <v>832</v>
      </c>
      <c r="E50" s="88" t="s">
        <v>832</v>
      </c>
      <c r="F50" s="88" t="s">
        <v>832</v>
      </c>
      <c r="G50" s="88" t="s">
        <v>832</v>
      </c>
      <c r="H50" s="88" t="s">
        <v>832</v>
      </c>
      <c r="I50" s="88" t="s">
        <v>832</v>
      </c>
      <c r="J50" s="88" t="s">
        <v>832</v>
      </c>
      <c r="K50" s="88" t="s">
        <v>832</v>
      </c>
      <c r="L50" s="88" t="s">
        <v>832</v>
      </c>
      <c r="M50" s="88" t="s">
        <v>832</v>
      </c>
      <c r="N50" s="88" t="s">
        <v>832</v>
      </c>
      <c r="O50" s="88" t="s">
        <v>832</v>
      </c>
      <c r="P50" s="88" t="s">
        <v>832</v>
      </c>
      <c r="Q50" s="86">
        <v>100</v>
      </c>
      <c r="R50" t="s">
        <v>18</v>
      </c>
    </row>
    <row r="51" spans="1:18" ht="16">
      <c r="A51" s="34"/>
      <c r="B51" s="184" t="s">
        <v>110</v>
      </c>
      <c r="C51" s="88" t="s">
        <v>832</v>
      </c>
      <c r="D51" s="88" t="s">
        <v>832</v>
      </c>
      <c r="E51" s="88" t="s">
        <v>832</v>
      </c>
      <c r="F51" s="88" t="s">
        <v>832</v>
      </c>
      <c r="G51" s="88" t="s">
        <v>832</v>
      </c>
      <c r="H51" s="88" t="s">
        <v>832</v>
      </c>
      <c r="I51" s="88" t="s">
        <v>832</v>
      </c>
      <c r="J51" s="88" t="s">
        <v>832</v>
      </c>
      <c r="K51" s="88" t="s">
        <v>832</v>
      </c>
      <c r="L51" s="88" t="s">
        <v>832</v>
      </c>
      <c r="M51" s="88" t="s">
        <v>832</v>
      </c>
      <c r="N51" s="88" t="s">
        <v>832</v>
      </c>
      <c r="O51" s="88" t="s">
        <v>832</v>
      </c>
      <c r="P51" s="88" t="s">
        <v>832</v>
      </c>
      <c r="Q51" s="86">
        <v>100</v>
      </c>
      <c r="R51" t="s">
        <v>18</v>
      </c>
    </row>
    <row r="52" spans="1:18" ht="16">
      <c r="A52" s="34"/>
      <c r="B52" s="184" t="s">
        <v>176</v>
      </c>
      <c r="C52" s="88" t="s">
        <v>832</v>
      </c>
      <c r="D52" s="88" t="s">
        <v>832</v>
      </c>
      <c r="E52" s="88" t="s">
        <v>832</v>
      </c>
      <c r="F52" s="88" t="s">
        <v>832</v>
      </c>
      <c r="G52" s="88" t="s">
        <v>832</v>
      </c>
      <c r="H52" s="88" t="s">
        <v>832</v>
      </c>
      <c r="I52" s="88" t="s">
        <v>832</v>
      </c>
      <c r="J52" s="88" t="s">
        <v>832</v>
      </c>
      <c r="K52" s="88" t="s">
        <v>832</v>
      </c>
      <c r="L52" s="88" t="s">
        <v>832</v>
      </c>
      <c r="M52" s="88" t="s">
        <v>832</v>
      </c>
      <c r="N52" s="88" t="s">
        <v>832</v>
      </c>
      <c r="O52" s="88" t="s">
        <v>832</v>
      </c>
      <c r="P52" s="88" t="s">
        <v>832</v>
      </c>
      <c r="Q52" s="86">
        <v>100</v>
      </c>
      <c r="R52" t="s">
        <v>18</v>
      </c>
    </row>
    <row r="53" spans="1:18" ht="16">
      <c r="A53" s="34"/>
      <c r="B53" s="184" t="s">
        <v>17</v>
      </c>
      <c r="C53" s="88" t="s">
        <v>832</v>
      </c>
      <c r="D53" s="88" t="s">
        <v>832</v>
      </c>
      <c r="E53" s="88" t="s">
        <v>832</v>
      </c>
      <c r="F53" s="88" t="s">
        <v>832</v>
      </c>
      <c r="G53" s="88" t="s">
        <v>832</v>
      </c>
      <c r="H53" s="88" t="s">
        <v>832</v>
      </c>
      <c r="I53" s="88" t="s">
        <v>832</v>
      </c>
      <c r="J53" s="88" t="s">
        <v>832</v>
      </c>
      <c r="K53" s="88" t="s">
        <v>832</v>
      </c>
      <c r="L53" s="88" t="s">
        <v>832</v>
      </c>
      <c r="M53" s="88" t="s">
        <v>832</v>
      </c>
      <c r="N53" s="88" t="s">
        <v>832</v>
      </c>
      <c r="O53" s="88" t="s">
        <v>832</v>
      </c>
      <c r="P53" s="88" t="s">
        <v>832</v>
      </c>
      <c r="Q53" s="86">
        <v>100</v>
      </c>
      <c r="R53" t="s">
        <v>18</v>
      </c>
    </row>
    <row r="54" spans="1:18" ht="16">
      <c r="A54" s="34"/>
      <c r="B54" s="184" t="s">
        <v>48</v>
      </c>
      <c r="C54" s="88" t="s">
        <v>832</v>
      </c>
      <c r="D54" s="88" t="s">
        <v>832</v>
      </c>
      <c r="E54" s="88" t="s">
        <v>832</v>
      </c>
      <c r="F54" s="88" t="s">
        <v>832</v>
      </c>
      <c r="G54" s="88" t="s">
        <v>832</v>
      </c>
      <c r="H54" s="88" t="s">
        <v>832</v>
      </c>
      <c r="I54" s="88" t="s">
        <v>832</v>
      </c>
      <c r="J54" s="86" t="s">
        <v>849</v>
      </c>
      <c r="K54" s="88" t="s">
        <v>832</v>
      </c>
      <c r="L54" s="88" t="s">
        <v>832</v>
      </c>
      <c r="M54" s="88" t="s">
        <v>832</v>
      </c>
      <c r="N54" s="86" t="s">
        <v>849</v>
      </c>
      <c r="O54" s="86" t="s">
        <v>849</v>
      </c>
      <c r="P54" s="86" t="s">
        <v>849</v>
      </c>
      <c r="Q54" s="86">
        <v>100</v>
      </c>
      <c r="R54" t="s">
        <v>18</v>
      </c>
    </row>
    <row r="55" spans="1:18" ht="16">
      <c r="A55" s="34"/>
      <c r="B55" s="184" t="s">
        <v>94</v>
      </c>
      <c r="C55" s="88" t="s">
        <v>832</v>
      </c>
      <c r="D55" s="88" t="s">
        <v>832</v>
      </c>
      <c r="E55" s="88" t="s">
        <v>832</v>
      </c>
      <c r="F55" s="88" t="s">
        <v>832</v>
      </c>
      <c r="G55" s="88" t="s">
        <v>832</v>
      </c>
      <c r="H55" s="88" t="s">
        <v>832</v>
      </c>
      <c r="I55" s="88" t="s">
        <v>832</v>
      </c>
      <c r="J55" s="88" t="s">
        <v>832</v>
      </c>
      <c r="K55" s="88" t="s">
        <v>832</v>
      </c>
      <c r="L55" s="88" t="s">
        <v>832</v>
      </c>
      <c r="M55" s="88" t="s">
        <v>832</v>
      </c>
      <c r="N55" s="88" t="s">
        <v>832</v>
      </c>
      <c r="O55" s="88" t="s">
        <v>832</v>
      </c>
      <c r="P55" s="88" t="s">
        <v>832</v>
      </c>
      <c r="Q55" s="86">
        <v>100</v>
      </c>
      <c r="R55" t="s">
        <v>18</v>
      </c>
    </row>
    <row r="56" spans="1:18" ht="16">
      <c r="A56" s="38"/>
      <c r="B56" s="184" t="s">
        <v>228</v>
      </c>
      <c r="C56" s="88" t="s">
        <v>832</v>
      </c>
      <c r="D56" s="88" t="s">
        <v>832</v>
      </c>
      <c r="E56" s="88" t="s">
        <v>832</v>
      </c>
      <c r="F56" s="88" t="s">
        <v>832</v>
      </c>
      <c r="G56" s="88" t="s">
        <v>832</v>
      </c>
      <c r="H56" s="88" t="s">
        <v>832</v>
      </c>
      <c r="I56" s="88" t="s">
        <v>832</v>
      </c>
      <c r="J56" s="88" t="s">
        <v>832</v>
      </c>
      <c r="K56" s="88" t="s">
        <v>832</v>
      </c>
      <c r="L56" s="88" t="s">
        <v>832</v>
      </c>
      <c r="M56" s="88" t="s">
        <v>832</v>
      </c>
      <c r="N56" s="88" t="s">
        <v>832</v>
      </c>
      <c r="O56" s="88" t="s">
        <v>832</v>
      </c>
      <c r="P56" s="88" t="s">
        <v>832</v>
      </c>
      <c r="Q56" s="86">
        <v>100</v>
      </c>
      <c r="R56" t="s">
        <v>209</v>
      </c>
    </row>
    <row r="57" spans="1:18" ht="16">
      <c r="A57" s="38"/>
      <c r="B57" s="184" t="s">
        <v>235</v>
      </c>
      <c r="C57" s="88" t="s">
        <v>832</v>
      </c>
      <c r="D57" s="88" t="s">
        <v>832</v>
      </c>
      <c r="E57" s="88" t="s">
        <v>832</v>
      </c>
      <c r="F57" s="88" t="s">
        <v>832</v>
      </c>
      <c r="G57" s="88" t="s">
        <v>832</v>
      </c>
      <c r="H57" s="88" t="s">
        <v>832</v>
      </c>
      <c r="I57" s="88" t="s">
        <v>832</v>
      </c>
      <c r="J57" s="86" t="s">
        <v>849</v>
      </c>
      <c r="K57" s="88" t="s">
        <v>832</v>
      </c>
      <c r="L57" s="88" t="s">
        <v>832</v>
      </c>
      <c r="M57" s="88" t="s">
        <v>832</v>
      </c>
      <c r="N57" s="86" t="s">
        <v>850</v>
      </c>
      <c r="O57" s="87" t="s">
        <v>831</v>
      </c>
      <c r="P57" s="87" t="s">
        <v>831</v>
      </c>
      <c r="Q57" s="86">
        <f>100-O2-P2</f>
        <v>90</v>
      </c>
      <c r="R57" t="s">
        <v>209</v>
      </c>
    </row>
    <row r="58" spans="1:18" ht="16">
      <c r="A58" s="38"/>
      <c r="B58" s="184" t="s">
        <v>208</v>
      </c>
      <c r="C58" s="88" t="s">
        <v>832</v>
      </c>
      <c r="D58" s="88" t="s">
        <v>832</v>
      </c>
      <c r="E58" s="88" t="s">
        <v>832</v>
      </c>
      <c r="F58" s="87" t="s">
        <v>831</v>
      </c>
      <c r="G58" s="88" t="s">
        <v>832</v>
      </c>
      <c r="H58" s="88" t="s">
        <v>832</v>
      </c>
      <c r="I58" s="88" t="s">
        <v>832</v>
      </c>
      <c r="J58" s="88" t="s">
        <v>832</v>
      </c>
      <c r="K58" s="88" t="s">
        <v>832</v>
      </c>
      <c r="L58" s="88" t="s">
        <v>832</v>
      </c>
      <c r="M58" s="88" t="s">
        <v>832</v>
      </c>
      <c r="N58" s="88" t="s">
        <v>832</v>
      </c>
      <c r="O58" s="88" t="s">
        <v>832</v>
      </c>
      <c r="P58" s="88" t="s">
        <v>832</v>
      </c>
      <c r="Q58" s="86">
        <f>100-F2</f>
        <v>90</v>
      </c>
      <c r="R58" t="s">
        <v>209</v>
      </c>
    </row>
    <row r="59" spans="1:18" ht="16">
      <c r="A59" s="38"/>
      <c r="B59" s="184" t="s">
        <v>293</v>
      </c>
      <c r="C59" s="88" t="s">
        <v>832</v>
      </c>
      <c r="D59" s="88" t="s">
        <v>832</v>
      </c>
      <c r="E59" s="88" t="s">
        <v>832</v>
      </c>
      <c r="F59" s="87" t="s">
        <v>831</v>
      </c>
      <c r="G59" s="88" t="s">
        <v>832</v>
      </c>
      <c r="H59" s="88" t="s">
        <v>832</v>
      </c>
      <c r="I59" s="88" t="s">
        <v>832</v>
      </c>
      <c r="J59" s="88" t="s">
        <v>832</v>
      </c>
      <c r="K59" s="88" t="s">
        <v>832</v>
      </c>
      <c r="L59" s="88" t="s">
        <v>832</v>
      </c>
      <c r="M59" s="88" t="s">
        <v>832</v>
      </c>
      <c r="N59" s="88" t="s">
        <v>832</v>
      </c>
      <c r="O59" s="88" t="s">
        <v>832</v>
      </c>
      <c r="P59" s="88" t="s">
        <v>832</v>
      </c>
      <c r="Q59" s="90">
        <f>100-F2</f>
        <v>90</v>
      </c>
      <c r="R59" t="s">
        <v>209</v>
      </c>
    </row>
    <row r="60" spans="1:18" ht="16">
      <c r="A60" s="38"/>
      <c r="B60" s="184" t="s">
        <v>222</v>
      </c>
      <c r="C60" s="88" t="s">
        <v>832</v>
      </c>
      <c r="D60" s="88" t="s">
        <v>832</v>
      </c>
      <c r="E60" s="88" t="s">
        <v>832</v>
      </c>
      <c r="F60" s="88" t="s">
        <v>832</v>
      </c>
      <c r="G60" s="88" t="s">
        <v>832</v>
      </c>
      <c r="H60" s="88" t="s">
        <v>832</v>
      </c>
      <c r="I60" s="88" t="s">
        <v>832</v>
      </c>
      <c r="J60" s="88" t="s">
        <v>832</v>
      </c>
      <c r="K60" s="88" t="s">
        <v>832</v>
      </c>
      <c r="L60" s="88" t="s">
        <v>832</v>
      </c>
      <c r="M60" s="88" t="s">
        <v>832</v>
      </c>
      <c r="N60" s="88" t="s">
        <v>832</v>
      </c>
      <c r="O60" s="88" t="s">
        <v>832</v>
      </c>
      <c r="P60" s="88" t="s">
        <v>832</v>
      </c>
      <c r="Q60" s="86">
        <v>100</v>
      </c>
      <c r="R60" t="s">
        <v>209</v>
      </c>
    </row>
    <row r="61" spans="1:18" ht="16">
      <c r="A61" s="38"/>
      <c r="B61" s="184" t="s">
        <v>218</v>
      </c>
      <c r="C61" s="88" t="s">
        <v>832</v>
      </c>
      <c r="D61" s="88" t="s">
        <v>832</v>
      </c>
      <c r="E61" s="88" t="s">
        <v>832</v>
      </c>
      <c r="F61" s="88" t="s">
        <v>832</v>
      </c>
      <c r="G61" s="88" t="s">
        <v>832</v>
      </c>
      <c r="H61" s="88" t="s">
        <v>832</v>
      </c>
      <c r="I61" s="88" t="s">
        <v>832</v>
      </c>
      <c r="J61" s="88" t="s">
        <v>832</v>
      </c>
      <c r="K61" s="88" t="s">
        <v>832</v>
      </c>
      <c r="L61" s="88" t="s">
        <v>832</v>
      </c>
      <c r="M61" s="88" t="s">
        <v>832</v>
      </c>
      <c r="N61" s="88" t="s">
        <v>832</v>
      </c>
      <c r="O61" s="88" t="s">
        <v>832</v>
      </c>
      <c r="P61" s="88" t="s">
        <v>832</v>
      </c>
      <c r="Q61" s="86">
        <v>100</v>
      </c>
      <c r="R61" t="s">
        <v>209</v>
      </c>
    </row>
    <row r="62" spans="1:18" ht="16">
      <c r="A62" s="38"/>
      <c r="B62" s="184" t="s">
        <v>289</v>
      </c>
      <c r="C62" s="88" t="s">
        <v>832</v>
      </c>
      <c r="D62" s="88" t="s">
        <v>832</v>
      </c>
      <c r="E62" s="88" t="s">
        <v>832</v>
      </c>
      <c r="F62" s="86" t="s">
        <v>849</v>
      </c>
      <c r="G62" s="88" t="s">
        <v>832</v>
      </c>
      <c r="H62" s="88" t="s">
        <v>832</v>
      </c>
      <c r="I62" s="88" t="s">
        <v>832</v>
      </c>
      <c r="J62" s="88" t="s">
        <v>832</v>
      </c>
      <c r="K62" s="88" t="s">
        <v>832</v>
      </c>
      <c r="L62" s="88" t="s">
        <v>832</v>
      </c>
      <c r="M62" s="88" t="s">
        <v>832</v>
      </c>
      <c r="N62" s="87" t="s">
        <v>831</v>
      </c>
      <c r="O62" s="88" t="s">
        <v>832</v>
      </c>
      <c r="P62" s="87" t="s">
        <v>831</v>
      </c>
      <c r="Q62" s="86">
        <f>100-N2-P2</f>
        <v>90</v>
      </c>
      <c r="R62" t="s">
        <v>209</v>
      </c>
    </row>
    <row r="63" spans="1:18" ht="16">
      <c r="A63" s="38"/>
      <c r="B63" s="184" t="s">
        <v>313</v>
      </c>
      <c r="C63" s="87" t="s">
        <v>831</v>
      </c>
      <c r="D63" s="87" t="s">
        <v>831</v>
      </c>
      <c r="E63" s="88" t="s">
        <v>832</v>
      </c>
      <c r="F63" s="88" t="s">
        <v>832</v>
      </c>
      <c r="G63" s="88" t="s">
        <v>832</v>
      </c>
      <c r="H63" s="88" t="s">
        <v>832</v>
      </c>
      <c r="I63" s="88" t="s">
        <v>832</v>
      </c>
      <c r="J63" s="88" t="s">
        <v>832</v>
      </c>
      <c r="K63" s="88" t="s">
        <v>832</v>
      </c>
      <c r="L63" s="88" t="s">
        <v>832</v>
      </c>
      <c r="M63" s="88" t="s">
        <v>832</v>
      </c>
      <c r="N63" s="88" t="s">
        <v>832</v>
      </c>
      <c r="O63" s="88" t="s">
        <v>832</v>
      </c>
      <c r="P63" s="88" t="s">
        <v>832</v>
      </c>
      <c r="Q63" s="86">
        <f>100-C2-D2</f>
        <v>80</v>
      </c>
      <c r="R63" t="s">
        <v>209</v>
      </c>
    </row>
    <row r="64" spans="1:18" ht="16">
      <c r="A64" s="38"/>
      <c r="B64" s="184" t="s">
        <v>267</v>
      </c>
      <c r="C64" s="88" t="s">
        <v>832</v>
      </c>
      <c r="D64" s="88" t="s">
        <v>832</v>
      </c>
      <c r="E64" s="88" t="s">
        <v>832</v>
      </c>
      <c r="F64" s="88" t="s">
        <v>832</v>
      </c>
      <c r="G64" s="88" t="s">
        <v>832</v>
      </c>
      <c r="H64" s="88" t="s">
        <v>832</v>
      </c>
      <c r="I64" s="88" t="s">
        <v>832</v>
      </c>
      <c r="J64" s="88" t="s">
        <v>832</v>
      </c>
      <c r="K64" s="88" t="s">
        <v>832</v>
      </c>
      <c r="L64" s="88" t="s">
        <v>832</v>
      </c>
      <c r="M64" s="88" t="s">
        <v>832</v>
      </c>
      <c r="N64" s="88" t="s">
        <v>832</v>
      </c>
      <c r="O64" s="88" t="s">
        <v>832</v>
      </c>
      <c r="P64" s="88" t="s">
        <v>832</v>
      </c>
      <c r="Q64" s="86">
        <v>100</v>
      </c>
      <c r="R64" t="s">
        <v>209</v>
      </c>
    </row>
    <row r="65" spans="1:18" ht="16">
      <c r="A65" s="38"/>
      <c r="B65" s="184" t="s">
        <v>264</v>
      </c>
      <c r="C65" s="88" t="s">
        <v>832</v>
      </c>
      <c r="D65" s="88" t="s">
        <v>832</v>
      </c>
      <c r="E65" s="88" t="s">
        <v>832</v>
      </c>
      <c r="F65" s="88" t="s">
        <v>832</v>
      </c>
      <c r="G65" s="88" t="s">
        <v>832</v>
      </c>
      <c r="H65" s="88" t="s">
        <v>832</v>
      </c>
      <c r="I65" s="88" t="s">
        <v>832</v>
      </c>
      <c r="J65" s="88" t="s">
        <v>832</v>
      </c>
      <c r="K65" s="88" t="s">
        <v>832</v>
      </c>
      <c r="L65" s="88" t="s">
        <v>832</v>
      </c>
      <c r="M65" s="88" t="s">
        <v>832</v>
      </c>
      <c r="N65" s="88" t="s">
        <v>832</v>
      </c>
      <c r="O65" s="88" t="s">
        <v>832</v>
      </c>
      <c r="P65" s="88" t="s">
        <v>832</v>
      </c>
      <c r="Q65" s="86">
        <v>100</v>
      </c>
      <c r="R65" t="s">
        <v>209</v>
      </c>
    </row>
    <row r="66" spans="1:18" ht="16">
      <c r="A66" s="38"/>
      <c r="B66" s="184" t="s">
        <v>817</v>
      </c>
      <c r="C66" s="88" t="s">
        <v>832</v>
      </c>
      <c r="D66" s="88" t="s">
        <v>832</v>
      </c>
      <c r="E66" s="88" t="s">
        <v>832</v>
      </c>
      <c r="F66" s="88" t="s">
        <v>832</v>
      </c>
      <c r="G66" s="88" t="s">
        <v>832</v>
      </c>
      <c r="H66" s="88" t="s">
        <v>832</v>
      </c>
      <c r="I66" s="88" t="s">
        <v>832</v>
      </c>
      <c r="J66" s="88" t="s">
        <v>832</v>
      </c>
      <c r="K66" s="88" t="s">
        <v>832</v>
      </c>
      <c r="L66" s="88" t="s">
        <v>832</v>
      </c>
      <c r="M66" s="88" t="s">
        <v>832</v>
      </c>
      <c r="N66" s="88" t="s">
        <v>832</v>
      </c>
      <c r="O66" s="88" t="s">
        <v>832</v>
      </c>
      <c r="P66" s="88" t="s">
        <v>832</v>
      </c>
      <c r="Q66" s="86">
        <v>100</v>
      </c>
      <c r="R66" t="s">
        <v>209</v>
      </c>
    </row>
    <row r="67" spans="1:18" ht="16">
      <c r="A67" s="38"/>
      <c r="B67" s="184" t="s">
        <v>243</v>
      </c>
      <c r="C67" s="88" t="s">
        <v>832</v>
      </c>
      <c r="D67" s="88" t="s">
        <v>832</v>
      </c>
      <c r="E67" s="88" t="s">
        <v>832</v>
      </c>
      <c r="F67" s="88" t="s">
        <v>832</v>
      </c>
      <c r="G67" s="88" t="s">
        <v>832</v>
      </c>
      <c r="H67" s="88" t="s">
        <v>832</v>
      </c>
      <c r="I67" s="88" t="s">
        <v>832</v>
      </c>
      <c r="J67" s="88" t="s">
        <v>832</v>
      </c>
      <c r="K67" s="88" t="s">
        <v>832</v>
      </c>
      <c r="L67" s="88" t="s">
        <v>832</v>
      </c>
      <c r="M67" s="88" t="s">
        <v>832</v>
      </c>
      <c r="N67" s="88" t="s">
        <v>832</v>
      </c>
      <c r="O67" s="88" t="s">
        <v>832</v>
      </c>
      <c r="P67" s="88" t="s">
        <v>832</v>
      </c>
      <c r="Q67" s="86">
        <v>100</v>
      </c>
      <c r="R67" t="s">
        <v>209</v>
      </c>
    </row>
    <row r="68" spans="1:18" ht="16">
      <c r="A68" s="38"/>
      <c r="B68" s="184" t="s">
        <v>262</v>
      </c>
      <c r="C68" s="88" t="s">
        <v>832</v>
      </c>
      <c r="D68" s="88" t="s">
        <v>832</v>
      </c>
      <c r="E68" s="88" t="s">
        <v>832</v>
      </c>
      <c r="F68" s="88" t="s">
        <v>832</v>
      </c>
      <c r="G68" s="88" t="s">
        <v>832</v>
      </c>
      <c r="H68" s="88" t="s">
        <v>832</v>
      </c>
      <c r="I68" s="88" t="s">
        <v>832</v>
      </c>
      <c r="J68" s="88" t="s">
        <v>832</v>
      </c>
      <c r="K68" s="88" t="s">
        <v>832</v>
      </c>
      <c r="L68" s="88" t="s">
        <v>832</v>
      </c>
      <c r="M68" s="88" t="s">
        <v>832</v>
      </c>
      <c r="N68" s="88" t="s">
        <v>832</v>
      </c>
      <c r="O68" s="88" t="s">
        <v>832</v>
      </c>
      <c r="P68" s="88" t="s">
        <v>832</v>
      </c>
      <c r="Q68" s="86">
        <v>100</v>
      </c>
      <c r="R68" t="s">
        <v>209</v>
      </c>
    </row>
    <row r="69" spans="1:18" ht="16">
      <c r="A69" s="38"/>
      <c r="B69" s="184" t="s">
        <v>310</v>
      </c>
      <c r="C69" s="88" t="s">
        <v>832</v>
      </c>
      <c r="D69" s="88" t="s">
        <v>832</v>
      </c>
      <c r="E69" s="88" t="s">
        <v>832</v>
      </c>
      <c r="F69" s="86" t="s">
        <v>849</v>
      </c>
      <c r="G69" s="88" t="s">
        <v>832</v>
      </c>
      <c r="H69" s="88" t="s">
        <v>832</v>
      </c>
      <c r="I69" s="88" t="s">
        <v>832</v>
      </c>
      <c r="J69" s="88" t="s">
        <v>832</v>
      </c>
      <c r="K69" s="88" t="s">
        <v>832</v>
      </c>
      <c r="L69" s="88" t="s">
        <v>832</v>
      </c>
      <c r="M69" s="88" t="s">
        <v>832</v>
      </c>
      <c r="N69" s="88" t="s">
        <v>832</v>
      </c>
      <c r="O69" s="88" t="s">
        <v>832</v>
      </c>
      <c r="P69" s="88" t="s">
        <v>832</v>
      </c>
      <c r="Q69" s="86">
        <v>100</v>
      </c>
      <c r="R69" t="s">
        <v>209</v>
      </c>
    </row>
    <row r="70" spans="1:18" ht="16">
      <c r="A70" s="38"/>
      <c r="B70" s="184" t="s">
        <v>279</v>
      </c>
      <c r="C70" s="88" t="s">
        <v>832</v>
      </c>
      <c r="D70" s="88" t="s">
        <v>832</v>
      </c>
      <c r="E70" s="88" t="s">
        <v>832</v>
      </c>
      <c r="F70" s="88" t="s">
        <v>832</v>
      </c>
      <c r="G70" s="88" t="s">
        <v>832</v>
      </c>
      <c r="H70" s="88" t="s">
        <v>832</v>
      </c>
      <c r="I70" s="88" t="s">
        <v>832</v>
      </c>
      <c r="J70" s="88" t="s">
        <v>832</v>
      </c>
      <c r="K70" s="88" t="s">
        <v>832</v>
      </c>
      <c r="L70" s="88" t="s">
        <v>832</v>
      </c>
      <c r="M70" s="88" t="s">
        <v>832</v>
      </c>
      <c r="N70" s="88" t="s">
        <v>832</v>
      </c>
      <c r="O70" s="88" t="s">
        <v>832</v>
      </c>
      <c r="P70" s="88" t="s">
        <v>832</v>
      </c>
      <c r="Q70" s="86">
        <v>100</v>
      </c>
      <c r="R70" t="s">
        <v>209</v>
      </c>
    </row>
    <row r="71" spans="1:18" ht="16">
      <c r="A71" s="38"/>
      <c r="B71" s="184" t="s">
        <v>284</v>
      </c>
      <c r="C71" s="88" t="s">
        <v>832</v>
      </c>
      <c r="D71" s="88" t="s">
        <v>832</v>
      </c>
      <c r="E71" s="88" t="s">
        <v>832</v>
      </c>
      <c r="F71" s="88" t="s">
        <v>832</v>
      </c>
      <c r="G71" s="88" t="s">
        <v>832</v>
      </c>
      <c r="H71" s="88" t="s">
        <v>832</v>
      </c>
      <c r="I71" s="88" t="s">
        <v>832</v>
      </c>
      <c r="J71" s="88" t="s">
        <v>832</v>
      </c>
      <c r="K71" s="88" t="s">
        <v>832</v>
      </c>
      <c r="L71" s="88" t="s">
        <v>832</v>
      </c>
      <c r="M71" s="88" t="s">
        <v>832</v>
      </c>
      <c r="N71" s="88" t="s">
        <v>832</v>
      </c>
      <c r="O71" s="88" t="s">
        <v>832</v>
      </c>
      <c r="P71" s="88" t="s">
        <v>832</v>
      </c>
      <c r="Q71" s="86">
        <v>100</v>
      </c>
      <c r="R71" t="s">
        <v>209</v>
      </c>
    </row>
    <row r="72" spans="1:18" ht="16">
      <c r="A72" s="38"/>
      <c r="B72" s="184" t="s">
        <v>281</v>
      </c>
      <c r="C72" s="88" t="s">
        <v>832</v>
      </c>
      <c r="D72" s="88" t="s">
        <v>832</v>
      </c>
      <c r="E72" s="88" t="s">
        <v>832</v>
      </c>
      <c r="F72" s="88" t="s">
        <v>832</v>
      </c>
      <c r="G72" s="88" t="s">
        <v>832</v>
      </c>
      <c r="H72" s="88" t="s">
        <v>832</v>
      </c>
      <c r="I72" s="88" t="s">
        <v>832</v>
      </c>
      <c r="J72" s="88" t="s">
        <v>832</v>
      </c>
      <c r="K72" s="88" t="s">
        <v>832</v>
      </c>
      <c r="L72" s="88" t="s">
        <v>832</v>
      </c>
      <c r="M72" s="88" t="s">
        <v>832</v>
      </c>
      <c r="N72" s="88" t="s">
        <v>832</v>
      </c>
      <c r="O72" s="88" t="s">
        <v>832</v>
      </c>
      <c r="P72" s="88" t="s">
        <v>832</v>
      </c>
      <c r="Q72" s="86">
        <v>100</v>
      </c>
      <c r="R72" t="s">
        <v>209</v>
      </c>
    </row>
    <row r="73" spans="1:18" ht="16">
      <c r="A73" s="38"/>
      <c r="B73" s="184" t="s">
        <v>257</v>
      </c>
      <c r="C73" s="88" t="s">
        <v>832</v>
      </c>
      <c r="D73" s="88" t="s">
        <v>832</v>
      </c>
      <c r="E73" s="88" t="s">
        <v>832</v>
      </c>
      <c r="F73" s="88" t="s">
        <v>832</v>
      </c>
      <c r="G73" s="88" t="s">
        <v>832</v>
      </c>
      <c r="H73" s="88" t="s">
        <v>832</v>
      </c>
      <c r="I73" s="88" t="s">
        <v>832</v>
      </c>
      <c r="J73" s="88" t="s">
        <v>832</v>
      </c>
      <c r="K73" s="88" t="s">
        <v>832</v>
      </c>
      <c r="L73" s="88" t="s">
        <v>832</v>
      </c>
      <c r="M73" s="88" t="s">
        <v>832</v>
      </c>
      <c r="N73" s="88" t="s">
        <v>832</v>
      </c>
      <c r="O73" s="88" t="s">
        <v>832</v>
      </c>
      <c r="P73" s="88" t="s">
        <v>832</v>
      </c>
      <c r="Q73" s="86">
        <v>100</v>
      </c>
      <c r="R73" t="s">
        <v>209</v>
      </c>
    </row>
    <row r="74" spans="1:18" ht="16">
      <c r="A74" s="38"/>
      <c r="B74" s="184" t="s">
        <v>225</v>
      </c>
      <c r="C74" s="88" t="s">
        <v>832</v>
      </c>
      <c r="D74" s="88" t="s">
        <v>832</v>
      </c>
      <c r="E74" s="88" t="s">
        <v>832</v>
      </c>
      <c r="F74" s="88" t="s">
        <v>832</v>
      </c>
      <c r="G74" s="88" t="s">
        <v>832</v>
      </c>
      <c r="H74" s="88" t="s">
        <v>832</v>
      </c>
      <c r="I74" s="88" t="s">
        <v>832</v>
      </c>
      <c r="J74" s="88" t="s">
        <v>832</v>
      </c>
      <c r="K74" s="88" t="s">
        <v>832</v>
      </c>
      <c r="L74" s="88" t="s">
        <v>832</v>
      </c>
      <c r="M74" s="88" t="s">
        <v>832</v>
      </c>
      <c r="N74" s="88" t="s">
        <v>832</v>
      </c>
      <c r="O74" s="88" t="s">
        <v>832</v>
      </c>
      <c r="P74" s="88" t="s">
        <v>832</v>
      </c>
      <c r="Q74" s="86">
        <v>100</v>
      </c>
      <c r="R74" t="s">
        <v>209</v>
      </c>
    </row>
    <row r="75" spans="1:18" ht="16">
      <c r="A75" s="38"/>
      <c r="B75" s="184" t="s">
        <v>230</v>
      </c>
      <c r="C75" s="88" t="s">
        <v>832</v>
      </c>
      <c r="D75" s="88" t="s">
        <v>832</v>
      </c>
      <c r="E75" s="88" t="s">
        <v>832</v>
      </c>
      <c r="F75" s="88" t="s">
        <v>832</v>
      </c>
      <c r="G75" s="88" t="s">
        <v>832</v>
      </c>
      <c r="H75" s="88" t="s">
        <v>832</v>
      </c>
      <c r="I75" s="88" t="s">
        <v>832</v>
      </c>
      <c r="J75" s="88" t="s">
        <v>832</v>
      </c>
      <c r="K75" s="88" t="s">
        <v>832</v>
      </c>
      <c r="L75" s="88" t="s">
        <v>832</v>
      </c>
      <c r="M75" s="88" t="s">
        <v>832</v>
      </c>
      <c r="N75" s="88" t="s">
        <v>832</v>
      </c>
      <c r="O75" s="88" t="s">
        <v>832</v>
      </c>
      <c r="P75" s="88" t="s">
        <v>832</v>
      </c>
      <c r="Q75" s="86">
        <v>100</v>
      </c>
      <c r="R75" t="s">
        <v>209</v>
      </c>
    </row>
    <row r="76" spans="1:18" ht="16">
      <c r="A76" s="38"/>
      <c r="B76" s="184" t="s">
        <v>287</v>
      </c>
      <c r="C76" s="88" t="s">
        <v>832</v>
      </c>
      <c r="D76" s="88" t="s">
        <v>832</v>
      </c>
      <c r="E76" s="88" t="s">
        <v>832</v>
      </c>
      <c r="F76" s="88" t="s">
        <v>832</v>
      </c>
      <c r="G76" s="88" t="s">
        <v>832</v>
      </c>
      <c r="H76" s="88" t="s">
        <v>832</v>
      </c>
      <c r="I76" s="88" t="s">
        <v>832</v>
      </c>
      <c r="J76" s="88" t="s">
        <v>832</v>
      </c>
      <c r="K76" s="88" t="s">
        <v>832</v>
      </c>
      <c r="L76" s="88" t="s">
        <v>832</v>
      </c>
      <c r="M76" s="88" t="s">
        <v>832</v>
      </c>
      <c r="N76" s="88" t="s">
        <v>832</v>
      </c>
      <c r="O76" s="88" t="s">
        <v>832</v>
      </c>
      <c r="P76" s="88" t="s">
        <v>832</v>
      </c>
      <c r="Q76" s="86">
        <v>100</v>
      </c>
      <c r="R76" t="s">
        <v>209</v>
      </c>
    </row>
    <row r="77" spans="1:18" ht="16">
      <c r="A77" s="38"/>
      <c r="B77" s="184" t="s">
        <v>233</v>
      </c>
      <c r="C77" s="88" t="s">
        <v>832</v>
      </c>
      <c r="D77" s="87" t="s">
        <v>831</v>
      </c>
      <c r="E77" s="88" t="s">
        <v>832</v>
      </c>
      <c r="F77" s="86" t="s">
        <v>849</v>
      </c>
      <c r="G77" s="88" t="s">
        <v>832</v>
      </c>
      <c r="H77" s="88" t="s">
        <v>832</v>
      </c>
      <c r="I77" s="88" t="s">
        <v>832</v>
      </c>
      <c r="J77" s="88" t="s">
        <v>832</v>
      </c>
      <c r="K77" s="88" t="s">
        <v>832</v>
      </c>
      <c r="L77" s="88" t="s">
        <v>832</v>
      </c>
      <c r="M77" s="87" t="s">
        <v>831</v>
      </c>
      <c r="N77" s="86" t="s">
        <v>849</v>
      </c>
      <c r="O77" s="88" t="s">
        <v>832</v>
      </c>
      <c r="P77" s="86" t="s">
        <v>849</v>
      </c>
      <c r="Q77" s="86">
        <f>100-D2-M2</f>
        <v>80</v>
      </c>
      <c r="R77" t="s">
        <v>209</v>
      </c>
    </row>
    <row r="78" spans="1:18" ht="16">
      <c r="A78" s="38"/>
      <c r="B78" s="184" t="s">
        <v>295</v>
      </c>
      <c r="C78" s="88" t="s">
        <v>832</v>
      </c>
      <c r="D78" s="88" t="s">
        <v>832</v>
      </c>
      <c r="E78" s="88" t="s">
        <v>832</v>
      </c>
      <c r="F78" s="86" t="s">
        <v>849</v>
      </c>
      <c r="G78" s="88" t="s">
        <v>832</v>
      </c>
      <c r="H78" s="88" t="s">
        <v>832</v>
      </c>
      <c r="I78" s="88" t="s">
        <v>832</v>
      </c>
      <c r="J78" s="88" t="s">
        <v>832</v>
      </c>
      <c r="K78" s="88" t="s">
        <v>832</v>
      </c>
      <c r="L78" s="88" t="s">
        <v>832</v>
      </c>
      <c r="M78" s="87" t="s">
        <v>831</v>
      </c>
      <c r="N78" s="87" t="s">
        <v>831</v>
      </c>
      <c r="O78" s="88" t="s">
        <v>832</v>
      </c>
      <c r="P78" s="87" t="s">
        <v>831</v>
      </c>
      <c r="Q78" s="86">
        <f>100-M2-N2-P2</f>
        <v>80</v>
      </c>
      <c r="R78" t="s">
        <v>209</v>
      </c>
    </row>
    <row r="79" spans="1:18" ht="16">
      <c r="A79" s="38"/>
      <c r="B79" s="184" t="s">
        <v>247</v>
      </c>
      <c r="C79" s="88" t="s">
        <v>832</v>
      </c>
      <c r="D79" s="88" t="s">
        <v>832</v>
      </c>
      <c r="E79" s="88" t="s">
        <v>832</v>
      </c>
      <c r="F79" s="88" t="s">
        <v>832</v>
      </c>
      <c r="G79" s="88" t="s">
        <v>832</v>
      </c>
      <c r="H79" s="88" t="s">
        <v>832</v>
      </c>
      <c r="I79" s="88" t="s">
        <v>832</v>
      </c>
      <c r="J79" s="88" t="s">
        <v>832</v>
      </c>
      <c r="K79" s="88" t="s">
        <v>832</v>
      </c>
      <c r="L79" s="88" t="s">
        <v>832</v>
      </c>
      <c r="M79" s="88" t="s">
        <v>832</v>
      </c>
      <c r="N79" s="88" t="s">
        <v>832</v>
      </c>
      <c r="O79" s="88" t="s">
        <v>832</v>
      </c>
      <c r="P79" s="88" t="s">
        <v>832</v>
      </c>
      <c r="Q79" s="86">
        <v>100</v>
      </c>
      <c r="R79" t="s">
        <v>209</v>
      </c>
    </row>
    <row r="80" spans="1:18" ht="16">
      <c r="A80" s="38"/>
      <c r="B80" s="184" t="s">
        <v>239</v>
      </c>
      <c r="C80" s="87" t="s">
        <v>831</v>
      </c>
      <c r="D80" s="88" t="s">
        <v>832</v>
      </c>
      <c r="E80" s="88" t="s">
        <v>832</v>
      </c>
      <c r="F80" s="86" t="s">
        <v>849</v>
      </c>
      <c r="G80" s="88" t="s">
        <v>832</v>
      </c>
      <c r="H80" s="88" t="s">
        <v>832</v>
      </c>
      <c r="I80" s="88" t="s">
        <v>832</v>
      </c>
      <c r="J80" s="86" t="s">
        <v>849</v>
      </c>
      <c r="K80" s="88" t="s">
        <v>832</v>
      </c>
      <c r="L80" s="88" t="s">
        <v>832</v>
      </c>
      <c r="M80" s="88" t="s">
        <v>832</v>
      </c>
      <c r="N80" s="88" t="s">
        <v>832</v>
      </c>
      <c r="O80" s="86" t="s">
        <v>849</v>
      </c>
      <c r="P80" s="88" t="s">
        <v>832</v>
      </c>
      <c r="Q80" s="86">
        <f>100-C2</f>
        <v>90</v>
      </c>
      <c r="R80" t="s">
        <v>209</v>
      </c>
    </row>
    <row r="81" spans="1:18" ht="16">
      <c r="A81" s="38"/>
      <c r="B81" s="184" t="s">
        <v>270</v>
      </c>
      <c r="C81" s="88" t="s">
        <v>832</v>
      </c>
      <c r="D81" s="88" t="s">
        <v>832</v>
      </c>
      <c r="E81" s="88" t="s">
        <v>832</v>
      </c>
      <c r="F81" s="88" t="s">
        <v>832</v>
      </c>
      <c r="G81" s="88" t="s">
        <v>832</v>
      </c>
      <c r="H81" s="88" t="s">
        <v>832</v>
      </c>
      <c r="I81" s="88" t="s">
        <v>832</v>
      </c>
      <c r="J81" s="88" t="s">
        <v>832</v>
      </c>
      <c r="K81" s="88" t="s">
        <v>832</v>
      </c>
      <c r="L81" s="88" t="s">
        <v>832</v>
      </c>
      <c r="M81" s="88" t="s">
        <v>832</v>
      </c>
      <c r="N81" s="88" t="s">
        <v>832</v>
      </c>
      <c r="O81" s="88" t="s">
        <v>832</v>
      </c>
      <c r="P81" s="88" t="s">
        <v>832</v>
      </c>
      <c r="Q81" s="86">
        <v>100</v>
      </c>
      <c r="R81" t="s">
        <v>209</v>
      </c>
    </row>
    <row r="82" spans="1:18" ht="16">
      <c r="A82" s="38"/>
      <c r="B82" s="184" t="s">
        <v>274</v>
      </c>
      <c r="C82" s="88" t="s">
        <v>832</v>
      </c>
      <c r="D82" s="88" t="s">
        <v>832</v>
      </c>
      <c r="E82" s="88" t="s">
        <v>832</v>
      </c>
      <c r="F82" s="88" t="s">
        <v>832</v>
      </c>
      <c r="G82" s="88" t="s">
        <v>832</v>
      </c>
      <c r="H82" s="88" t="s">
        <v>832</v>
      </c>
      <c r="I82" s="88" t="s">
        <v>832</v>
      </c>
      <c r="J82" s="88" t="s">
        <v>832</v>
      </c>
      <c r="K82" s="88" t="s">
        <v>832</v>
      </c>
      <c r="L82" s="88" t="s">
        <v>832</v>
      </c>
      <c r="M82" s="88" t="s">
        <v>832</v>
      </c>
      <c r="N82" s="88" t="s">
        <v>832</v>
      </c>
      <c r="O82" s="88" t="s">
        <v>832</v>
      </c>
      <c r="P82" s="88" t="s">
        <v>832</v>
      </c>
      <c r="Q82" s="86">
        <v>100</v>
      </c>
      <c r="R82" t="s">
        <v>209</v>
      </c>
    </row>
    <row r="83" spans="1:18" ht="16">
      <c r="A83" s="38"/>
      <c r="B83" s="184" t="s">
        <v>276</v>
      </c>
      <c r="C83" s="88" t="s">
        <v>832</v>
      </c>
      <c r="D83" s="88" t="s">
        <v>832</v>
      </c>
      <c r="E83" s="88" t="s">
        <v>832</v>
      </c>
      <c r="F83" s="88" t="s">
        <v>832</v>
      </c>
      <c r="G83" s="88" t="s">
        <v>832</v>
      </c>
      <c r="H83" s="88" t="s">
        <v>832</v>
      </c>
      <c r="I83" s="88" t="s">
        <v>832</v>
      </c>
      <c r="J83" s="88" t="s">
        <v>832</v>
      </c>
      <c r="K83" s="88" t="s">
        <v>832</v>
      </c>
      <c r="L83" s="88" t="s">
        <v>832</v>
      </c>
      <c r="M83" s="88" t="s">
        <v>832</v>
      </c>
      <c r="N83" s="88" t="s">
        <v>832</v>
      </c>
      <c r="O83" s="88" t="s">
        <v>832</v>
      </c>
      <c r="P83" s="88" t="s">
        <v>832</v>
      </c>
      <c r="Q83" s="86">
        <v>100</v>
      </c>
      <c r="R83" t="s">
        <v>209</v>
      </c>
    </row>
    <row r="84" spans="1:18" ht="16">
      <c r="A84" s="38"/>
      <c r="B84" s="184" t="s">
        <v>252</v>
      </c>
      <c r="C84" s="88" t="s">
        <v>832</v>
      </c>
      <c r="D84" s="88" t="s">
        <v>832</v>
      </c>
      <c r="E84" s="88" t="s">
        <v>832</v>
      </c>
      <c r="F84" s="88" t="s">
        <v>832</v>
      </c>
      <c r="G84" s="88" t="s">
        <v>832</v>
      </c>
      <c r="H84" s="88" t="s">
        <v>832</v>
      </c>
      <c r="I84" s="88" t="s">
        <v>832</v>
      </c>
      <c r="J84" s="88" t="s">
        <v>832</v>
      </c>
      <c r="K84" s="88" t="s">
        <v>832</v>
      </c>
      <c r="L84" s="88" t="s">
        <v>832</v>
      </c>
      <c r="M84" s="88" t="s">
        <v>832</v>
      </c>
      <c r="N84" s="88" t="s">
        <v>832</v>
      </c>
      <c r="O84" s="88" t="s">
        <v>832</v>
      </c>
      <c r="P84" s="88" t="s">
        <v>832</v>
      </c>
      <c r="Q84" s="86">
        <v>100</v>
      </c>
      <c r="R84" t="s">
        <v>209</v>
      </c>
    </row>
    <row r="85" spans="1:18" ht="16">
      <c r="A85" s="38"/>
      <c r="B85" s="184" t="s">
        <v>254</v>
      </c>
      <c r="C85" s="88" t="s">
        <v>832</v>
      </c>
      <c r="D85" s="88" t="s">
        <v>832</v>
      </c>
      <c r="E85" s="88" t="s">
        <v>832</v>
      </c>
      <c r="F85" s="88" t="s">
        <v>832</v>
      </c>
      <c r="G85" s="88" t="s">
        <v>832</v>
      </c>
      <c r="H85" s="88" t="s">
        <v>832</v>
      </c>
      <c r="I85" s="88" t="s">
        <v>832</v>
      </c>
      <c r="J85" s="88" t="s">
        <v>832</v>
      </c>
      <c r="K85" s="88" t="s">
        <v>832</v>
      </c>
      <c r="L85" s="88" t="s">
        <v>832</v>
      </c>
      <c r="M85" s="88" t="s">
        <v>832</v>
      </c>
      <c r="N85" s="88" t="s">
        <v>832</v>
      </c>
      <c r="O85" s="88" t="s">
        <v>832</v>
      </c>
      <c r="P85" s="88" t="s">
        <v>832</v>
      </c>
      <c r="Q85" s="86">
        <v>100</v>
      </c>
      <c r="R85" t="s">
        <v>209</v>
      </c>
    </row>
    <row r="86" spans="1:18" ht="16">
      <c r="A86" s="38"/>
      <c r="B86" s="184" t="s">
        <v>215</v>
      </c>
      <c r="C86" s="88" t="s">
        <v>832</v>
      </c>
      <c r="D86" s="88" t="s">
        <v>832</v>
      </c>
      <c r="E86" s="88" t="s">
        <v>832</v>
      </c>
      <c r="F86" s="86" t="s">
        <v>849</v>
      </c>
      <c r="G86" s="88" t="s">
        <v>832</v>
      </c>
      <c r="H86" s="88" t="s">
        <v>832</v>
      </c>
      <c r="I86" s="88" t="s">
        <v>832</v>
      </c>
      <c r="J86" s="88" t="s">
        <v>832</v>
      </c>
      <c r="K86" s="88" t="s">
        <v>832</v>
      </c>
      <c r="L86" s="87" t="s">
        <v>831</v>
      </c>
      <c r="M86" s="87" t="s">
        <v>831</v>
      </c>
      <c r="N86" s="87" t="s">
        <v>831</v>
      </c>
      <c r="O86" s="88" t="s">
        <v>832</v>
      </c>
      <c r="P86" s="87" t="s">
        <v>831</v>
      </c>
      <c r="Q86" s="86">
        <f>100-L2-M2-N2-P2</f>
        <v>75</v>
      </c>
      <c r="R86" t="s">
        <v>209</v>
      </c>
    </row>
    <row r="87" spans="1:18" ht="16">
      <c r="A87" s="38"/>
      <c r="B87" s="184" t="s">
        <v>223</v>
      </c>
      <c r="C87" s="88" t="s">
        <v>832</v>
      </c>
      <c r="D87" s="88" t="s">
        <v>832</v>
      </c>
      <c r="E87" s="88" t="s">
        <v>832</v>
      </c>
      <c r="F87" s="88" t="s">
        <v>832</v>
      </c>
      <c r="G87" s="88" t="s">
        <v>832</v>
      </c>
      <c r="H87" s="88" t="s">
        <v>832</v>
      </c>
      <c r="I87" s="88" t="s">
        <v>832</v>
      </c>
      <c r="J87" s="88" t="s">
        <v>832</v>
      </c>
      <c r="K87" s="88" t="s">
        <v>832</v>
      </c>
      <c r="L87" s="88" t="s">
        <v>832</v>
      </c>
      <c r="M87" s="88" t="s">
        <v>832</v>
      </c>
      <c r="N87" s="88" t="s">
        <v>832</v>
      </c>
      <c r="O87" s="88" t="s">
        <v>832</v>
      </c>
      <c r="P87" s="88" t="s">
        <v>832</v>
      </c>
      <c r="Q87" s="86">
        <v>100</v>
      </c>
      <c r="R87" t="s">
        <v>209</v>
      </c>
    </row>
    <row r="88" spans="1:18" ht="16">
      <c r="A88" s="60"/>
      <c r="B88" s="184" t="s">
        <v>391</v>
      </c>
      <c r="C88" s="88" t="s">
        <v>832</v>
      </c>
      <c r="D88" s="88" t="s">
        <v>832</v>
      </c>
      <c r="E88" s="88" t="s">
        <v>832</v>
      </c>
      <c r="F88" s="86" t="s">
        <v>849</v>
      </c>
      <c r="G88" s="88" t="s">
        <v>832</v>
      </c>
      <c r="H88" s="88" t="s">
        <v>832</v>
      </c>
      <c r="I88" s="88" t="s">
        <v>832</v>
      </c>
      <c r="J88" s="88" t="s">
        <v>832</v>
      </c>
      <c r="K88" s="88" t="s">
        <v>832</v>
      </c>
      <c r="L88" s="88" t="s">
        <v>832</v>
      </c>
      <c r="M88" s="88" t="s">
        <v>832</v>
      </c>
      <c r="N88" s="88" t="s">
        <v>832</v>
      </c>
      <c r="O88" s="88" t="s">
        <v>832</v>
      </c>
      <c r="P88" s="88" t="s">
        <v>832</v>
      </c>
      <c r="Q88" s="86">
        <v>100</v>
      </c>
      <c r="R88" t="s">
        <v>392</v>
      </c>
    </row>
    <row r="89" spans="1:18" ht="16">
      <c r="A89" s="60"/>
      <c r="B89" s="184" t="s">
        <v>395</v>
      </c>
      <c r="C89" s="88" t="s">
        <v>832</v>
      </c>
      <c r="D89" s="88" t="s">
        <v>832</v>
      </c>
      <c r="E89" s="88" t="s">
        <v>832</v>
      </c>
      <c r="F89" s="88" t="s">
        <v>832</v>
      </c>
      <c r="G89" s="88" t="s">
        <v>832</v>
      </c>
      <c r="H89" s="88" t="s">
        <v>832</v>
      </c>
      <c r="I89" s="88" t="s">
        <v>832</v>
      </c>
      <c r="J89" s="88" t="s">
        <v>832</v>
      </c>
      <c r="K89" s="88" t="s">
        <v>832</v>
      </c>
      <c r="L89" s="88" t="s">
        <v>832</v>
      </c>
      <c r="M89" s="88" t="s">
        <v>832</v>
      </c>
      <c r="N89" s="87" t="s">
        <v>831</v>
      </c>
      <c r="O89" s="87" t="s">
        <v>831</v>
      </c>
      <c r="P89" s="87" t="s">
        <v>831</v>
      </c>
      <c r="Q89" s="86">
        <f>100-N2-O2-P2</f>
        <v>85</v>
      </c>
      <c r="R89" t="s">
        <v>392</v>
      </c>
    </row>
    <row r="90" spans="1:18" ht="16">
      <c r="A90" s="60"/>
      <c r="B90" s="184" t="s">
        <v>397</v>
      </c>
      <c r="C90" s="88" t="s">
        <v>832</v>
      </c>
      <c r="D90" s="88" t="s">
        <v>832</v>
      </c>
      <c r="E90" s="88" t="s">
        <v>832</v>
      </c>
      <c r="F90" s="88" t="s">
        <v>832</v>
      </c>
      <c r="G90" s="88" t="s">
        <v>832</v>
      </c>
      <c r="H90" s="88" t="s">
        <v>832</v>
      </c>
      <c r="I90" s="88" t="s">
        <v>832</v>
      </c>
      <c r="J90" s="86" t="s">
        <v>849</v>
      </c>
      <c r="K90" s="88" t="s">
        <v>832</v>
      </c>
      <c r="L90" s="88" t="s">
        <v>832</v>
      </c>
      <c r="M90" s="88" t="s">
        <v>832</v>
      </c>
      <c r="N90" s="87" t="s">
        <v>831</v>
      </c>
      <c r="O90" s="86" t="s">
        <v>849</v>
      </c>
      <c r="P90" s="87" t="s">
        <v>831</v>
      </c>
      <c r="Q90" s="86">
        <f>100-N2-P2</f>
        <v>90</v>
      </c>
      <c r="R90" t="s">
        <v>392</v>
      </c>
    </row>
    <row r="91" spans="1:18" ht="16">
      <c r="A91" s="60"/>
      <c r="B91" s="184" t="s">
        <v>398</v>
      </c>
      <c r="C91" s="86" t="s">
        <v>849</v>
      </c>
      <c r="D91" s="88" t="s">
        <v>832</v>
      </c>
      <c r="E91" s="88" t="s">
        <v>832</v>
      </c>
      <c r="F91" s="88" t="s">
        <v>832</v>
      </c>
      <c r="G91" s="88" t="s">
        <v>832</v>
      </c>
      <c r="H91" s="88" t="s">
        <v>832</v>
      </c>
      <c r="I91" s="87" t="s">
        <v>831</v>
      </c>
      <c r="J91" s="87" t="s">
        <v>831</v>
      </c>
      <c r="K91" s="88" t="s">
        <v>832</v>
      </c>
      <c r="L91" s="88" t="s">
        <v>832</v>
      </c>
      <c r="M91" s="88" t="s">
        <v>832</v>
      </c>
      <c r="N91" s="86" t="s">
        <v>849</v>
      </c>
      <c r="O91" s="86" t="s">
        <v>831</v>
      </c>
      <c r="P91" s="86" t="s">
        <v>849</v>
      </c>
      <c r="Q91" s="86">
        <f>100-I2-J2-O2</f>
        <v>80</v>
      </c>
      <c r="R91" t="s">
        <v>392</v>
      </c>
    </row>
    <row r="92" spans="1:18" ht="16">
      <c r="A92" s="60"/>
      <c r="B92" s="184" t="s">
        <v>400</v>
      </c>
      <c r="C92" s="88" t="s">
        <v>832</v>
      </c>
      <c r="D92" s="88" t="s">
        <v>832</v>
      </c>
      <c r="E92" s="88" t="s">
        <v>832</v>
      </c>
      <c r="F92" s="88" t="s">
        <v>832</v>
      </c>
      <c r="G92" s="88" t="s">
        <v>832</v>
      </c>
      <c r="H92" s="88" t="s">
        <v>832</v>
      </c>
      <c r="I92" s="88" t="s">
        <v>832</v>
      </c>
      <c r="J92" s="88" t="s">
        <v>832</v>
      </c>
      <c r="K92" s="88" t="s">
        <v>832</v>
      </c>
      <c r="L92" s="88" t="s">
        <v>832</v>
      </c>
      <c r="M92" s="88" t="s">
        <v>832</v>
      </c>
      <c r="N92" s="88" t="s">
        <v>832</v>
      </c>
      <c r="O92" s="88" t="s">
        <v>832</v>
      </c>
      <c r="P92" s="88" t="s">
        <v>832</v>
      </c>
      <c r="Q92" s="86">
        <v>100</v>
      </c>
      <c r="R92" t="s">
        <v>392</v>
      </c>
    </row>
    <row r="93" spans="1:18" ht="16">
      <c r="A93" s="60"/>
      <c r="B93" s="184" t="s">
        <v>402</v>
      </c>
      <c r="C93" s="88" t="s">
        <v>832</v>
      </c>
      <c r="D93" s="88" t="s">
        <v>832</v>
      </c>
      <c r="E93" s="88" t="s">
        <v>832</v>
      </c>
      <c r="F93" s="88" t="s">
        <v>832</v>
      </c>
      <c r="G93" s="88" t="s">
        <v>832</v>
      </c>
      <c r="H93" s="88" t="s">
        <v>832</v>
      </c>
      <c r="I93" s="88" t="s">
        <v>832</v>
      </c>
      <c r="J93" s="88" t="s">
        <v>832</v>
      </c>
      <c r="K93" s="88" t="s">
        <v>832</v>
      </c>
      <c r="L93" s="88" t="s">
        <v>832</v>
      </c>
      <c r="M93" s="88" t="s">
        <v>832</v>
      </c>
      <c r="N93" s="88" t="s">
        <v>832</v>
      </c>
      <c r="O93" s="88" t="s">
        <v>832</v>
      </c>
      <c r="P93" s="88" t="s">
        <v>832</v>
      </c>
      <c r="Q93" s="86">
        <v>100</v>
      </c>
      <c r="R93" t="s">
        <v>392</v>
      </c>
    </row>
    <row r="94" spans="1:18" ht="16">
      <c r="A94" s="60"/>
      <c r="B94" s="184" t="s">
        <v>406</v>
      </c>
      <c r="C94" s="88" t="s">
        <v>832</v>
      </c>
      <c r="D94" s="88" t="s">
        <v>832</v>
      </c>
      <c r="E94" s="88" t="s">
        <v>832</v>
      </c>
      <c r="F94" s="88" t="s">
        <v>832</v>
      </c>
      <c r="G94" s="88" t="s">
        <v>832</v>
      </c>
      <c r="H94" s="88" t="s">
        <v>832</v>
      </c>
      <c r="I94" s="88" t="s">
        <v>832</v>
      </c>
      <c r="J94" s="88" t="s">
        <v>832</v>
      </c>
      <c r="K94" s="88" t="s">
        <v>832</v>
      </c>
      <c r="L94" s="88" t="s">
        <v>832</v>
      </c>
      <c r="M94" s="88" t="s">
        <v>832</v>
      </c>
      <c r="N94" s="88" t="s">
        <v>832</v>
      </c>
      <c r="O94" s="88" t="s">
        <v>832</v>
      </c>
      <c r="P94" s="88" t="s">
        <v>832</v>
      </c>
      <c r="Q94" s="86">
        <v>100</v>
      </c>
      <c r="R94" t="s">
        <v>392</v>
      </c>
    </row>
    <row r="95" spans="1:18" ht="16">
      <c r="A95" s="43"/>
      <c r="B95" s="184" t="s">
        <v>421</v>
      </c>
      <c r="C95" s="88" t="s">
        <v>832</v>
      </c>
      <c r="D95" s="88" t="s">
        <v>832</v>
      </c>
      <c r="E95" s="88" t="s">
        <v>832</v>
      </c>
      <c r="F95" s="88" t="s">
        <v>832</v>
      </c>
      <c r="G95" s="88" t="s">
        <v>832</v>
      </c>
      <c r="H95" s="88" t="s">
        <v>832</v>
      </c>
      <c r="I95" s="88" t="s">
        <v>832</v>
      </c>
      <c r="J95" s="88" t="s">
        <v>832</v>
      </c>
      <c r="K95" s="88" t="s">
        <v>832</v>
      </c>
      <c r="L95" s="88" t="s">
        <v>832</v>
      </c>
      <c r="M95" s="88" t="s">
        <v>832</v>
      </c>
      <c r="N95" s="88" t="s">
        <v>832</v>
      </c>
      <c r="O95" s="88" t="s">
        <v>832</v>
      </c>
      <c r="P95" s="88" t="s">
        <v>832</v>
      </c>
      <c r="Q95" s="86">
        <v>100</v>
      </c>
      <c r="R95" t="s">
        <v>332</v>
      </c>
    </row>
    <row r="96" spans="1:18" ht="16">
      <c r="A96" s="43"/>
      <c r="B96" s="184" t="s">
        <v>338</v>
      </c>
      <c r="C96" s="88" t="s">
        <v>832</v>
      </c>
      <c r="D96" s="88" t="s">
        <v>832</v>
      </c>
      <c r="E96" s="88" t="s">
        <v>832</v>
      </c>
      <c r="F96" s="88" t="s">
        <v>832</v>
      </c>
      <c r="G96" s="88" t="s">
        <v>832</v>
      </c>
      <c r="H96" s="88" t="s">
        <v>832</v>
      </c>
      <c r="I96" s="88" t="s">
        <v>832</v>
      </c>
      <c r="J96" s="88" t="s">
        <v>832</v>
      </c>
      <c r="K96" s="88" t="s">
        <v>832</v>
      </c>
      <c r="L96" s="88" t="s">
        <v>832</v>
      </c>
      <c r="M96" s="88" t="s">
        <v>832</v>
      </c>
      <c r="N96" s="88" t="s">
        <v>832</v>
      </c>
      <c r="O96" s="88" t="s">
        <v>832</v>
      </c>
      <c r="P96" s="88" t="s">
        <v>832</v>
      </c>
      <c r="Q96" s="86">
        <v>100</v>
      </c>
      <c r="R96" t="s">
        <v>332</v>
      </c>
    </row>
    <row r="97" spans="1:18" ht="16">
      <c r="A97" s="43"/>
      <c r="B97" s="184" t="s">
        <v>380</v>
      </c>
      <c r="C97" s="88" t="s">
        <v>832</v>
      </c>
      <c r="D97" s="88" t="s">
        <v>832</v>
      </c>
      <c r="E97" s="88" t="s">
        <v>832</v>
      </c>
      <c r="F97" s="88" t="s">
        <v>832</v>
      </c>
      <c r="G97" s="88" t="s">
        <v>832</v>
      </c>
      <c r="H97" s="88" t="s">
        <v>832</v>
      </c>
      <c r="I97" s="88" t="s">
        <v>832</v>
      </c>
      <c r="J97" s="88" t="s">
        <v>832</v>
      </c>
      <c r="K97" s="88" t="s">
        <v>832</v>
      </c>
      <c r="L97" s="88" t="s">
        <v>832</v>
      </c>
      <c r="M97" s="88" t="s">
        <v>832</v>
      </c>
      <c r="N97" s="88" t="s">
        <v>832</v>
      </c>
      <c r="O97" s="88" t="s">
        <v>832</v>
      </c>
      <c r="P97" s="88" t="s">
        <v>832</v>
      </c>
      <c r="Q97" s="86">
        <v>100</v>
      </c>
      <c r="R97" t="s">
        <v>332</v>
      </c>
    </row>
    <row r="98" spans="1:18" ht="16">
      <c r="A98" s="43"/>
      <c r="B98" s="184" t="s">
        <v>417</v>
      </c>
      <c r="C98" s="88" t="s">
        <v>832</v>
      </c>
      <c r="D98" s="88" t="s">
        <v>832</v>
      </c>
      <c r="E98" s="88" t="s">
        <v>832</v>
      </c>
      <c r="F98" s="86" t="s">
        <v>849</v>
      </c>
      <c r="G98" s="88" t="s">
        <v>832</v>
      </c>
      <c r="H98" s="88" t="s">
        <v>832</v>
      </c>
      <c r="I98" s="88" t="s">
        <v>832</v>
      </c>
      <c r="J98" s="86" t="s">
        <v>849</v>
      </c>
      <c r="K98" s="88" t="s">
        <v>832</v>
      </c>
      <c r="L98" s="88" t="s">
        <v>832</v>
      </c>
      <c r="M98" s="88" t="s">
        <v>832</v>
      </c>
      <c r="N98" s="86" t="s">
        <v>849</v>
      </c>
      <c r="O98" s="86" t="s">
        <v>849</v>
      </c>
      <c r="P98" s="86" t="s">
        <v>849</v>
      </c>
      <c r="Q98" s="86">
        <v>100</v>
      </c>
      <c r="R98" t="s">
        <v>332</v>
      </c>
    </row>
    <row r="99" spans="1:18" ht="16">
      <c r="A99" s="43"/>
      <c r="B99" s="184" t="s">
        <v>382</v>
      </c>
      <c r="C99" s="88" t="s">
        <v>832</v>
      </c>
      <c r="D99" s="88" t="s">
        <v>832</v>
      </c>
      <c r="E99" s="88" t="s">
        <v>832</v>
      </c>
      <c r="F99" s="88" t="s">
        <v>832</v>
      </c>
      <c r="G99" s="88" t="s">
        <v>832</v>
      </c>
      <c r="H99" s="88" t="s">
        <v>832</v>
      </c>
      <c r="I99" s="88" t="s">
        <v>832</v>
      </c>
      <c r="J99" s="88" t="s">
        <v>832</v>
      </c>
      <c r="K99" s="88" t="s">
        <v>832</v>
      </c>
      <c r="L99" s="88" t="s">
        <v>832</v>
      </c>
      <c r="M99" s="88" t="s">
        <v>832</v>
      </c>
      <c r="N99" s="88" t="s">
        <v>832</v>
      </c>
      <c r="O99" s="88" t="s">
        <v>832</v>
      </c>
      <c r="P99" s="88" t="s">
        <v>832</v>
      </c>
      <c r="Q99" s="86">
        <v>100</v>
      </c>
      <c r="R99" t="s">
        <v>332</v>
      </c>
    </row>
    <row r="100" spans="1:18" ht="16">
      <c r="A100" s="43"/>
      <c r="B100" s="184" t="s">
        <v>410</v>
      </c>
      <c r="C100" s="88" t="s">
        <v>832</v>
      </c>
      <c r="D100" s="88" t="s">
        <v>832</v>
      </c>
      <c r="E100" s="88" t="s">
        <v>832</v>
      </c>
      <c r="F100" s="88" t="s">
        <v>832</v>
      </c>
      <c r="G100" s="88" t="s">
        <v>832</v>
      </c>
      <c r="H100" s="88" t="s">
        <v>832</v>
      </c>
      <c r="I100" s="88" t="s">
        <v>832</v>
      </c>
      <c r="J100" s="88" t="s">
        <v>832</v>
      </c>
      <c r="K100" s="88" t="s">
        <v>832</v>
      </c>
      <c r="L100" s="88" t="s">
        <v>832</v>
      </c>
      <c r="M100" s="88" t="s">
        <v>832</v>
      </c>
      <c r="N100" s="88" t="s">
        <v>832</v>
      </c>
      <c r="O100" s="88" t="s">
        <v>832</v>
      </c>
      <c r="P100" s="88" t="s">
        <v>832</v>
      </c>
      <c r="Q100" s="86">
        <v>100</v>
      </c>
      <c r="R100" t="s">
        <v>332</v>
      </c>
    </row>
    <row r="101" spans="1:18" ht="16">
      <c r="A101" s="43"/>
      <c r="B101" s="184" t="s">
        <v>331</v>
      </c>
      <c r="C101" s="88" t="s">
        <v>832</v>
      </c>
      <c r="D101" s="88" t="s">
        <v>832</v>
      </c>
      <c r="E101" s="88" t="s">
        <v>832</v>
      </c>
      <c r="F101" s="88" t="s">
        <v>832</v>
      </c>
      <c r="G101" s="88" t="s">
        <v>832</v>
      </c>
      <c r="H101" s="88" t="s">
        <v>832</v>
      </c>
      <c r="I101" s="88" t="s">
        <v>832</v>
      </c>
      <c r="J101" s="88" t="s">
        <v>832</v>
      </c>
      <c r="K101" s="88" t="s">
        <v>832</v>
      </c>
      <c r="L101" s="88" t="s">
        <v>832</v>
      </c>
      <c r="M101" s="88" t="s">
        <v>832</v>
      </c>
      <c r="N101" s="88" t="s">
        <v>832</v>
      </c>
      <c r="O101" s="88" t="s">
        <v>832</v>
      </c>
      <c r="P101" s="88" t="s">
        <v>832</v>
      </c>
      <c r="Q101" s="86">
        <v>100</v>
      </c>
      <c r="R101" t="s">
        <v>332</v>
      </c>
    </row>
    <row r="102" spans="1:18" ht="16">
      <c r="A102" s="43"/>
      <c r="B102" s="184" t="s">
        <v>414</v>
      </c>
      <c r="C102" s="88" t="s">
        <v>832</v>
      </c>
      <c r="D102" s="88" t="s">
        <v>832</v>
      </c>
      <c r="E102" s="88" t="s">
        <v>832</v>
      </c>
      <c r="F102" s="88" t="s">
        <v>832</v>
      </c>
      <c r="G102" s="88" t="s">
        <v>832</v>
      </c>
      <c r="H102" s="88" t="s">
        <v>832</v>
      </c>
      <c r="I102" s="88" t="s">
        <v>832</v>
      </c>
      <c r="J102" s="88" t="s">
        <v>832</v>
      </c>
      <c r="K102" s="88" t="s">
        <v>832</v>
      </c>
      <c r="L102" s="88" t="s">
        <v>832</v>
      </c>
      <c r="M102" s="88" t="s">
        <v>832</v>
      </c>
      <c r="N102" s="88" t="s">
        <v>832</v>
      </c>
      <c r="O102" s="88" t="s">
        <v>832</v>
      </c>
      <c r="P102" s="88" t="s">
        <v>832</v>
      </c>
      <c r="Q102" s="86">
        <v>100</v>
      </c>
      <c r="R102" t="s">
        <v>332</v>
      </c>
    </row>
    <row r="103" spans="1:18" ht="16">
      <c r="A103" s="43"/>
      <c r="B103" s="184" t="s">
        <v>384</v>
      </c>
      <c r="C103" s="88" t="s">
        <v>832</v>
      </c>
      <c r="D103" s="88" t="s">
        <v>832</v>
      </c>
      <c r="E103" s="88" t="s">
        <v>832</v>
      </c>
      <c r="F103" s="88" t="s">
        <v>832</v>
      </c>
      <c r="G103" s="87" t="s">
        <v>831</v>
      </c>
      <c r="H103" s="88" t="s">
        <v>832</v>
      </c>
      <c r="I103" s="88" t="s">
        <v>832</v>
      </c>
      <c r="J103" s="88" t="s">
        <v>832</v>
      </c>
      <c r="K103" s="87" t="s">
        <v>831</v>
      </c>
      <c r="L103" s="88" t="s">
        <v>832</v>
      </c>
      <c r="M103" s="88" t="s">
        <v>832</v>
      </c>
      <c r="N103" s="88" t="s">
        <v>832</v>
      </c>
      <c r="O103" s="88" t="s">
        <v>832</v>
      </c>
      <c r="P103" s="88" t="s">
        <v>832</v>
      </c>
      <c r="Q103" s="86">
        <f>100-G2-K2</f>
        <v>90</v>
      </c>
      <c r="R103" t="s">
        <v>332</v>
      </c>
    </row>
    <row r="104" spans="1:18" ht="16">
      <c r="A104" s="43"/>
      <c r="B104" s="184" t="s">
        <v>335</v>
      </c>
      <c r="C104" s="88" t="s">
        <v>832</v>
      </c>
      <c r="D104" s="88" t="s">
        <v>832</v>
      </c>
      <c r="E104" s="88" t="s">
        <v>832</v>
      </c>
      <c r="F104" s="88" t="s">
        <v>832</v>
      </c>
      <c r="G104" s="88" t="s">
        <v>832</v>
      </c>
      <c r="H104" s="88" t="s">
        <v>832</v>
      </c>
      <c r="I104" s="88" t="s">
        <v>832</v>
      </c>
      <c r="J104" s="88" t="s">
        <v>832</v>
      </c>
      <c r="K104" s="88" t="s">
        <v>832</v>
      </c>
      <c r="L104" s="88" t="s">
        <v>832</v>
      </c>
      <c r="M104" s="88" t="s">
        <v>832</v>
      </c>
      <c r="N104" s="88" t="s">
        <v>832</v>
      </c>
      <c r="O104" s="88" t="s">
        <v>832</v>
      </c>
      <c r="P104" s="88" t="s">
        <v>832</v>
      </c>
      <c r="Q104" s="86">
        <v>100</v>
      </c>
      <c r="R104" t="s">
        <v>332</v>
      </c>
    </row>
    <row r="105" spans="1:18" ht="16">
      <c r="A105" s="43"/>
      <c r="B105" s="184" t="s">
        <v>420</v>
      </c>
      <c r="C105" s="88" t="s">
        <v>832</v>
      </c>
      <c r="D105" s="88" t="s">
        <v>832</v>
      </c>
      <c r="E105" s="88" t="s">
        <v>832</v>
      </c>
      <c r="F105" s="88" t="s">
        <v>832</v>
      </c>
      <c r="G105" s="88" t="s">
        <v>832</v>
      </c>
      <c r="H105" s="88" t="s">
        <v>832</v>
      </c>
      <c r="I105" s="88" t="s">
        <v>832</v>
      </c>
      <c r="J105" s="88" t="s">
        <v>832</v>
      </c>
      <c r="K105" s="88" t="s">
        <v>832</v>
      </c>
      <c r="L105" s="88" t="s">
        <v>832</v>
      </c>
      <c r="M105" s="88" t="s">
        <v>832</v>
      </c>
      <c r="N105" s="88" t="s">
        <v>832</v>
      </c>
      <c r="O105" s="88" t="s">
        <v>832</v>
      </c>
      <c r="P105" s="88" t="s">
        <v>832</v>
      </c>
      <c r="Q105" s="86">
        <v>100</v>
      </c>
      <c r="R105" t="s">
        <v>332</v>
      </c>
    </row>
    <row r="106" spans="1:18" ht="16">
      <c r="A106" s="43"/>
      <c r="B106" s="184" t="s">
        <v>423</v>
      </c>
      <c r="C106" s="88" t="s">
        <v>832</v>
      </c>
      <c r="D106" s="88" t="s">
        <v>832</v>
      </c>
      <c r="E106" s="88" t="s">
        <v>832</v>
      </c>
      <c r="F106" s="88" t="s">
        <v>832</v>
      </c>
      <c r="G106" s="88" t="s">
        <v>832</v>
      </c>
      <c r="H106" s="88" t="s">
        <v>832</v>
      </c>
      <c r="I106" s="88" t="s">
        <v>832</v>
      </c>
      <c r="J106" s="88" t="s">
        <v>832</v>
      </c>
      <c r="K106" s="87" t="s">
        <v>831</v>
      </c>
      <c r="L106" s="87" t="s">
        <v>831</v>
      </c>
      <c r="M106" s="87" t="s">
        <v>831</v>
      </c>
      <c r="N106" s="88" t="s">
        <v>832</v>
      </c>
      <c r="O106" s="88" t="s">
        <v>832</v>
      </c>
      <c r="P106" s="88" t="s">
        <v>832</v>
      </c>
      <c r="Q106" s="86">
        <f>100-K2-L2-M2</f>
        <v>80</v>
      </c>
      <c r="R106" t="s">
        <v>332</v>
      </c>
    </row>
    <row r="107" spans="1:18" ht="16">
      <c r="A107" s="43"/>
      <c r="B107" s="184" t="s">
        <v>426</v>
      </c>
      <c r="C107" s="88" t="s">
        <v>832</v>
      </c>
      <c r="D107" s="88" t="s">
        <v>832</v>
      </c>
      <c r="E107" s="88" t="s">
        <v>832</v>
      </c>
      <c r="F107" s="88" t="s">
        <v>832</v>
      </c>
      <c r="G107" s="88" t="s">
        <v>832</v>
      </c>
      <c r="H107" s="88" t="s">
        <v>832</v>
      </c>
      <c r="I107" s="88" t="s">
        <v>832</v>
      </c>
      <c r="J107" s="88" t="s">
        <v>832</v>
      </c>
      <c r="K107" s="88" t="s">
        <v>832</v>
      </c>
      <c r="L107" s="88" t="s">
        <v>832</v>
      </c>
      <c r="M107" s="88" t="s">
        <v>832</v>
      </c>
      <c r="N107" s="88" t="s">
        <v>832</v>
      </c>
      <c r="O107" s="88" t="s">
        <v>832</v>
      </c>
      <c r="P107" s="88" t="s">
        <v>832</v>
      </c>
      <c r="Q107" s="86">
        <v>100</v>
      </c>
      <c r="R107" t="s">
        <v>332</v>
      </c>
    </row>
    <row r="108" spans="1:18" ht="16">
      <c r="A108" s="43"/>
      <c r="B108" s="184" t="s">
        <v>386</v>
      </c>
      <c r="C108" s="88" t="s">
        <v>832</v>
      </c>
      <c r="D108" s="88" t="s">
        <v>832</v>
      </c>
      <c r="E108" s="88" t="s">
        <v>832</v>
      </c>
      <c r="F108" s="87" t="s">
        <v>831</v>
      </c>
      <c r="G108" s="88" t="s">
        <v>832</v>
      </c>
      <c r="H108" s="87" t="s">
        <v>831</v>
      </c>
      <c r="I108" s="88" t="s">
        <v>832</v>
      </c>
      <c r="J108" s="88" t="s">
        <v>832</v>
      </c>
      <c r="K108" s="88" t="s">
        <v>832</v>
      </c>
      <c r="L108" s="88" t="s">
        <v>832</v>
      </c>
      <c r="M108" s="88" t="s">
        <v>832</v>
      </c>
      <c r="N108" s="88" t="s">
        <v>832</v>
      </c>
      <c r="O108" s="88" t="s">
        <v>832</v>
      </c>
      <c r="P108" s="88" t="s">
        <v>832</v>
      </c>
      <c r="Q108" s="86">
        <f>100-F2-H2</f>
        <v>85</v>
      </c>
      <c r="R108" t="s">
        <v>332</v>
      </c>
    </row>
    <row r="109" spans="1:18" ht="16">
      <c r="A109" s="40"/>
      <c r="B109" s="184" t="s">
        <v>355</v>
      </c>
      <c r="C109" s="88" t="s">
        <v>832</v>
      </c>
      <c r="D109" s="88" t="s">
        <v>832</v>
      </c>
      <c r="E109" s="88" t="s">
        <v>832</v>
      </c>
      <c r="F109" s="88" t="s">
        <v>832</v>
      </c>
      <c r="G109" s="88" t="s">
        <v>832</v>
      </c>
      <c r="H109" s="88" t="s">
        <v>832</v>
      </c>
      <c r="I109" s="88" t="s">
        <v>832</v>
      </c>
      <c r="J109" s="88" t="s">
        <v>832</v>
      </c>
      <c r="K109" s="88" t="s">
        <v>832</v>
      </c>
      <c r="L109" s="88" t="s">
        <v>832</v>
      </c>
      <c r="M109" s="88" t="s">
        <v>832</v>
      </c>
      <c r="N109" s="88" t="s">
        <v>832</v>
      </c>
      <c r="O109" s="88" t="s">
        <v>832</v>
      </c>
      <c r="P109" s="88" t="s">
        <v>832</v>
      </c>
      <c r="Q109" s="86">
        <v>100</v>
      </c>
      <c r="R109" t="s">
        <v>342</v>
      </c>
    </row>
    <row r="110" spans="1:18" ht="16">
      <c r="A110" s="40"/>
      <c r="B110" s="184" t="s">
        <v>352</v>
      </c>
      <c r="C110" s="88" t="s">
        <v>832</v>
      </c>
      <c r="D110" s="88" t="s">
        <v>832</v>
      </c>
      <c r="E110" s="88" t="s">
        <v>832</v>
      </c>
      <c r="F110" s="88" t="s">
        <v>832</v>
      </c>
      <c r="G110" s="88" t="s">
        <v>832</v>
      </c>
      <c r="H110" s="88" t="s">
        <v>832</v>
      </c>
      <c r="I110" s="88" t="s">
        <v>832</v>
      </c>
      <c r="J110" s="88" t="s">
        <v>832</v>
      </c>
      <c r="K110" s="88" t="s">
        <v>832</v>
      </c>
      <c r="L110" s="88" t="s">
        <v>832</v>
      </c>
      <c r="M110" s="88" t="s">
        <v>832</v>
      </c>
      <c r="N110" s="88" t="s">
        <v>832</v>
      </c>
      <c r="O110" s="88" t="s">
        <v>832</v>
      </c>
      <c r="P110" s="88" t="s">
        <v>832</v>
      </c>
      <c r="Q110" s="86">
        <v>100</v>
      </c>
      <c r="R110" t="s">
        <v>342</v>
      </c>
    </row>
    <row r="111" spans="1:18" ht="16">
      <c r="A111" s="40"/>
      <c r="B111" s="184" t="s">
        <v>358</v>
      </c>
      <c r="C111" s="88" t="s">
        <v>832</v>
      </c>
      <c r="D111" s="88" t="s">
        <v>832</v>
      </c>
      <c r="E111" s="88" t="s">
        <v>832</v>
      </c>
      <c r="F111" s="88" t="s">
        <v>832</v>
      </c>
      <c r="G111" s="88" t="s">
        <v>832</v>
      </c>
      <c r="H111" s="88" t="s">
        <v>832</v>
      </c>
      <c r="I111" s="88" t="s">
        <v>832</v>
      </c>
      <c r="J111" s="88" t="s">
        <v>832</v>
      </c>
      <c r="K111" s="88" t="s">
        <v>832</v>
      </c>
      <c r="L111" s="88" t="s">
        <v>832</v>
      </c>
      <c r="M111" s="88" t="s">
        <v>832</v>
      </c>
      <c r="N111" s="88" t="s">
        <v>832</v>
      </c>
      <c r="O111" s="88" t="s">
        <v>832</v>
      </c>
      <c r="P111" s="88" t="s">
        <v>832</v>
      </c>
      <c r="Q111" s="86">
        <v>100</v>
      </c>
      <c r="R111" t="s">
        <v>342</v>
      </c>
    </row>
    <row r="112" spans="1:18" ht="16">
      <c r="A112" s="40"/>
      <c r="B112" s="184" t="s">
        <v>349</v>
      </c>
      <c r="C112" s="88" t="s">
        <v>832</v>
      </c>
      <c r="D112" s="88" t="s">
        <v>832</v>
      </c>
      <c r="E112" s="88" t="s">
        <v>832</v>
      </c>
      <c r="F112" s="88" t="s">
        <v>832</v>
      </c>
      <c r="G112" s="88" t="s">
        <v>832</v>
      </c>
      <c r="H112" s="88" t="s">
        <v>832</v>
      </c>
      <c r="I112" s="88" t="s">
        <v>832</v>
      </c>
      <c r="J112" s="88" t="s">
        <v>832</v>
      </c>
      <c r="K112" s="88" t="s">
        <v>832</v>
      </c>
      <c r="L112" s="88" t="s">
        <v>832</v>
      </c>
      <c r="M112" s="88" t="s">
        <v>832</v>
      </c>
      <c r="N112" s="88" t="s">
        <v>832</v>
      </c>
      <c r="O112" s="88" t="s">
        <v>832</v>
      </c>
      <c r="P112" s="88" t="s">
        <v>832</v>
      </c>
      <c r="Q112" s="86">
        <v>100</v>
      </c>
      <c r="R112" t="s">
        <v>342</v>
      </c>
    </row>
    <row r="113" spans="1:18" ht="16">
      <c r="A113" s="40"/>
      <c r="B113" s="184" t="s">
        <v>345</v>
      </c>
      <c r="C113" s="88" t="s">
        <v>832</v>
      </c>
      <c r="D113" s="88" t="s">
        <v>832</v>
      </c>
      <c r="E113" s="88" t="s">
        <v>832</v>
      </c>
      <c r="F113" s="88" t="s">
        <v>832</v>
      </c>
      <c r="G113" s="88" t="s">
        <v>832</v>
      </c>
      <c r="H113" s="88" t="s">
        <v>832</v>
      </c>
      <c r="I113" s="88" t="s">
        <v>832</v>
      </c>
      <c r="J113" s="88" t="s">
        <v>832</v>
      </c>
      <c r="K113" s="88" t="s">
        <v>832</v>
      </c>
      <c r="L113" s="88" t="s">
        <v>832</v>
      </c>
      <c r="M113" s="88" t="s">
        <v>832</v>
      </c>
      <c r="N113" s="88" t="s">
        <v>832</v>
      </c>
      <c r="O113" s="88" t="s">
        <v>832</v>
      </c>
      <c r="P113" s="88" t="s">
        <v>832</v>
      </c>
      <c r="Q113" s="86">
        <v>100</v>
      </c>
      <c r="R113" t="s">
        <v>342</v>
      </c>
    </row>
    <row r="114" spans="1:18" ht="16">
      <c r="A114" s="40"/>
      <c r="B114" s="184" t="s">
        <v>341</v>
      </c>
      <c r="C114" s="88" t="s">
        <v>832</v>
      </c>
      <c r="D114" s="88" t="s">
        <v>832</v>
      </c>
      <c r="E114" s="88" t="s">
        <v>832</v>
      </c>
      <c r="F114" s="88" t="s">
        <v>832</v>
      </c>
      <c r="G114" s="88" t="s">
        <v>832</v>
      </c>
      <c r="H114" s="88" t="s">
        <v>832</v>
      </c>
      <c r="I114" s="88" t="s">
        <v>832</v>
      </c>
      <c r="J114" s="88" t="s">
        <v>832</v>
      </c>
      <c r="K114" s="88" t="s">
        <v>832</v>
      </c>
      <c r="L114" s="88" t="s">
        <v>832</v>
      </c>
      <c r="M114" s="88" t="s">
        <v>832</v>
      </c>
      <c r="N114" s="88" t="s">
        <v>832</v>
      </c>
      <c r="O114" s="88" t="s">
        <v>832</v>
      </c>
      <c r="P114" s="88" t="s">
        <v>832</v>
      </c>
      <c r="Q114" s="86">
        <v>100</v>
      </c>
      <c r="R114" t="s">
        <v>342</v>
      </c>
    </row>
    <row r="115" spans="1:18" ht="16">
      <c r="A115" s="40"/>
      <c r="B115" s="184" t="s">
        <v>347</v>
      </c>
      <c r="C115" s="88" t="s">
        <v>832</v>
      </c>
      <c r="D115" s="88" t="s">
        <v>832</v>
      </c>
      <c r="E115" s="88" t="s">
        <v>832</v>
      </c>
      <c r="F115" s="88" t="s">
        <v>832</v>
      </c>
      <c r="G115" s="88" t="s">
        <v>832</v>
      </c>
      <c r="H115" s="88" t="s">
        <v>832</v>
      </c>
      <c r="I115" s="88" t="s">
        <v>832</v>
      </c>
      <c r="J115" s="88" t="s">
        <v>832</v>
      </c>
      <c r="K115" s="88" t="s">
        <v>832</v>
      </c>
      <c r="L115" s="88" t="s">
        <v>832</v>
      </c>
      <c r="M115" s="88" t="s">
        <v>832</v>
      </c>
      <c r="N115" s="88" t="s">
        <v>832</v>
      </c>
      <c r="O115" s="88" t="s">
        <v>832</v>
      </c>
      <c r="P115" s="88" t="s">
        <v>832</v>
      </c>
      <c r="Q115" s="86">
        <v>100</v>
      </c>
      <c r="R115" t="s">
        <v>342</v>
      </c>
    </row>
    <row r="116" spans="1:18" ht="16">
      <c r="A116" s="39"/>
      <c r="B116" s="184" t="s">
        <v>298</v>
      </c>
      <c r="C116" s="88" t="s">
        <v>832</v>
      </c>
      <c r="D116" s="88" t="s">
        <v>832</v>
      </c>
      <c r="E116" s="88" t="s">
        <v>832</v>
      </c>
      <c r="F116" s="88" t="s">
        <v>832</v>
      </c>
      <c r="G116" s="87" t="s">
        <v>831</v>
      </c>
      <c r="H116" s="87" t="s">
        <v>831</v>
      </c>
      <c r="I116" s="88" t="s">
        <v>832</v>
      </c>
      <c r="J116" s="86" t="s">
        <v>849</v>
      </c>
      <c r="K116" s="88" t="s">
        <v>832</v>
      </c>
      <c r="L116" s="88" t="s">
        <v>832</v>
      </c>
      <c r="M116" s="88" t="s">
        <v>832</v>
      </c>
      <c r="N116" s="88" t="s">
        <v>832</v>
      </c>
      <c r="O116" s="86" t="s">
        <v>849</v>
      </c>
      <c r="P116" s="88" t="s">
        <v>832</v>
      </c>
      <c r="Q116" s="86">
        <f>100-G2-H2</f>
        <v>90</v>
      </c>
      <c r="R116" t="s">
        <v>299</v>
      </c>
    </row>
    <row r="117" spans="1:18" ht="16">
      <c r="A117" s="39"/>
      <c r="B117" s="184" t="s">
        <v>300</v>
      </c>
      <c r="C117" s="88" t="s">
        <v>832</v>
      </c>
      <c r="D117" s="88" t="s">
        <v>832</v>
      </c>
      <c r="E117" s="88" t="s">
        <v>832</v>
      </c>
      <c r="F117" s="88" t="s">
        <v>832</v>
      </c>
      <c r="G117" s="88" t="s">
        <v>832</v>
      </c>
      <c r="H117" s="88" t="s">
        <v>832</v>
      </c>
      <c r="I117" s="88" t="s">
        <v>832</v>
      </c>
      <c r="J117" s="88" t="s">
        <v>832</v>
      </c>
      <c r="K117" s="88" t="s">
        <v>832</v>
      </c>
      <c r="L117" s="88" t="s">
        <v>832</v>
      </c>
      <c r="M117" s="88" t="s">
        <v>832</v>
      </c>
      <c r="N117" s="88" t="s">
        <v>832</v>
      </c>
      <c r="O117" s="88" t="s">
        <v>832</v>
      </c>
      <c r="P117" s="88" t="s">
        <v>832</v>
      </c>
      <c r="Q117" s="86">
        <v>100</v>
      </c>
      <c r="R117" t="s">
        <v>299</v>
      </c>
    </row>
    <row r="118" spans="1:18" ht="16">
      <c r="A118" s="39"/>
      <c r="B118" s="184" t="s">
        <v>302</v>
      </c>
      <c r="C118" s="88" t="s">
        <v>832</v>
      </c>
      <c r="D118" s="88" t="s">
        <v>832</v>
      </c>
      <c r="E118" s="88" t="s">
        <v>832</v>
      </c>
      <c r="F118" s="88" t="s">
        <v>832</v>
      </c>
      <c r="G118" s="88" t="s">
        <v>832</v>
      </c>
      <c r="H118" s="88" t="s">
        <v>832</v>
      </c>
      <c r="I118" s="88" t="s">
        <v>832</v>
      </c>
      <c r="J118" s="88" t="s">
        <v>832</v>
      </c>
      <c r="K118" s="88" t="s">
        <v>832</v>
      </c>
      <c r="L118" s="88" t="s">
        <v>832</v>
      </c>
      <c r="M118" s="88" t="s">
        <v>832</v>
      </c>
      <c r="N118" s="88" t="s">
        <v>832</v>
      </c>
      <c r="O118" s="88" t="s">
        <v>832</v>
      </c>
      <c r="P118" s="88" t="s">
        <v>832</v>
      </c>
      <c r="Q118" s="86">
        <v>100</v>
      </c>
      <c r="R118" t="s">
        <v>299</v>
      </c>
    </row>
    <row r="119" spans="1:18" ht="16">
      <c r="A119" s="39"/>
      <c r="B119" s="184" t="s">
        <v>305</v>
      </c>
      <c r="C119" s="88" t="s">
        <v>832</v>
      </c>
      <c r="D119" s="88" t="s">
        <v>832</v>
      </c>
      <c r="E119" s="88" t="s">
        <v>832</v>
      </c>
      <c r="F119" s="88" t="s">
        <v>832</v>
      </c>
      <c r="G119" s="88" t="s">
        <v>832</v>
      </c>
      <c r="H119" s="88" t="s">
        <v>832</v>
      </c>
      <c r="I119" s="88" t="s">
        <v>832</v>
      </c>
      <c r="J119" s="88" t="s">
        <v>832</v>
      </c>
      <c r="K119" s="88" t="s">
        <v>832</v>
      </c>
      <c r="L119" s="88" t="s">
        <v>832</v>
      </c>
      <c r="M119" s="88" t="s">
        <v>832</v>
      </c>
      <c r="N119" s="88" t="s">
        <v>832</v>
      </c>
      <c r="O119" s="88" t="s">
        <v>832</v>
      </c>
      <c r="P119" s="88" t="s">
        <v>832</v>
      </c>
      <c r="Q119" s="86">
        <v>100</v>
      </c>
      <c r="R119" t="s">
        <v>299</v>
      </c>
    </row>
    <row r="120" spans="1:18" ht="16">
      <c r="A120" s="39"/>
      <c r="B120" s="184" t="s">
        <v>308</v>
      </c>
      <c r="C120" s="88" t="s">
        <v>832</v>
      </c>
      <c r="D120" s="88" t="s">
        <v>832</v>
      </c>
      <c r="E120" s="88" t="s">
        <v>832</v>
      </c>
      <c r="F120" s="88" t="s">
        <v>832</v>
      </c>
      <c r="G120" s="88" t="s">
        <v>832</v>
      </c>
      <c r="H120" s="88" t="s">
        <v>832</v>
      </c>
      <c r="I120" s="88" t="s">
        <v>832</v>
      </c>
      <c r="J120" s="88" t="s">
        <v>832</v>
      </c>
      <c r="K120" s="88" t="s">
        <v>832</v>
      </c>
      <c r="L120" s="88" t="s">
        <v>832</v>
      </c>
      <c r="M120" s="88" t="s">
        <v>832</v>
      </c>
      <c r="N120" s="88" t="s">
        <v>832</v>
      </c>
      <c r="O120" s="88" t="s">
        <v>832</v>
      </c>
      <c r="P120" s="88" t="s">
        <v>832</v>
      </c>
      <c r="Q120" s="86">
        <v>100</v>
      </c>
      <c r="R120" t="s">
        <v>299</v>
      </c>
    </row>
    <row r="121" spans="1:18" ht="16">
      <c r="A121" s="41"/>
      <c r="B121" s="184" t="s">
        <v>315</v>
      </c>
      <c r="C121" s="88" t="s">
        <v>832</v>
      </c>
      <c r="D121" s="88" t="s">
        <v>832</v>
      </c>
      <c r="E121" s="88" t="s">
        <v>832</v>
      </c>
      <c r="F121" s="87" t="s">
        <v>831</v>
      </c>
      <c r="G121" s="88" t="s">
        <v>832</v>
      </c>
      <c r="H121" s="88" t="s">
        <v>832</v>
      </c>
      <c r="I121" s="88" t="s">
        <v>832</v>
      </c>
      <c r="J121" s="86" t="s">
        <v>849</v>
      </c>
      <c r="K121" s="88" t="s">
        <v>832</v>
      </c>
      <c r="L121" s="88" t="s">
        <v>832</v>
      </c>
      <c r="M121" s="88" t="s">
        <v>832</v>
      </c>
      <c r="N121" s="88" t="s">
        <v>832</v>
      </c>
      <c r="O121" s="88" t="s">
        <v>832</v>
      </c>
      <c r="P121" s="88" t="s">
        <v>832</v>
      </c>
      <c r="Q121" s="86">
        <f>100-F2</f>
        <v>90</v>
      </c>
      <c r="R121" t="s">
        <v>316</v>
      </c>
    </row>
    <row r="122" spans="1:18" ht="16">
      <c r="A122" s="41"/>
      <c r="B122" s="184" t="s">
        <v>654</v>
      </c>
      <c r="C122" s="88" t="s">
        <v>832</v>
      </c>
      <c r="D122" s="88" t="s">
        <v>832</v>
      </c>
      <c r="E122" s="88" t="s">
        <v>832</v>
      </c>
      <c r="F122" s="88" t="s">
        <v>832</v>
      </c>
      <c r="G122" s="88" t="s">
        <v>832</v>
      </c>
      <c r="H122" s="88" t="s">
        <v>832</v>
      </c>
      <c r="I122" s="88" t="s">
        <v>832</v>
      </c>
      <c r="J122" s="88" t="s">
        <v>832</v>
      </c>
      <c r="K122" s="88" t="s">
        <v>832</v>
      </c>
      <c r="L122" s="88" t="s">
        <v>832</v>
      </c>
      <c r="M122" s="88" t="s">
        <v>832</v>
      </c>
      <c r="N122" s="87" t="s">
        <v>831</v>
      </c>
      <c r="O122" s="87"/>
      <c r="P122" s="87" t="s">
        <v>831</v>
      </c>
      <c r="Q122" s="86">
        <f>100-N2-P2</f>
        <v>90</v>
      </c>
      <c r="R122" t="s">
        <v>316</v>
      </c>
    </row>
    <row r="123" spans="1:18" ht="16">
      <c r="A123" s="42"/>
      <c r="B123" s="184" t="s">
        <v>326</v>
      </c>
      <c r="C123" s="88" t="s">
        <v>832</v>
      </c>
      <c r="D123" s="88" t="s">
        <v>832</v>
      </c>
      <c r="E123" s="88" t="s">
        <v>832</v>
      </c>
      <c r="F123" s="88" t="s">
        <v>832</v>
      </c>
      <c r="G123" s="88" t="s">
        <v>832</v>
      </c>
      <c r="H123" s="88" t="s">
        <v>832</v>
      </c>
      <c r="I123" s="88" t="s">
        <v>832</v>
      </c>
      <c r="J123" s="86" t="s">
        <v>849</v>
      </c>
      <c r="K123" s="88" t="s">
        <v>832</v>
      </c>
      <c r="L123" s="88" t="s">
        <v>832</v>
      </c>
      <c r="M123" s="88" t="s">
        <v>832</v>
      </c>
      <c r="N123" s="86" t="s">
        <v>849</v>
      </c>
      <c r="O123" s="86" t="s">
        <v>849</v>
      </c>
      <c r="P123" s="86" t="s">
        <v>849</v>
      </c>
      <c r="Q123" s="86">
        <v>100</v>
      </c>
      <c r="R123" t="s">
        <v>320</v>
      </c>
    </row>
    <row r="124" spans="1:18" ht="16">
      <c r="A124" s="42"/>
      <c r="B124" s="184" t="s">
        <v>319</v>
      </c>
      <c r="C124" s="88" t="s">
        <v>832</v>
      </c>
      <c r="D124" s="88" t="s">
        <v>832</v>
      </c>
      <c r="E124" s="88" t="s">
        <v>832</v>
      </c>
      <c r="F124" s="88" t="s">
        <v>832</v>
      </c>
      <c r="G124" s="88" t="s">
        <v>832</v>
      </c>
      <c r="H124" s="88" t="s">
        <v>832</v>
      </c>
      <c r="I124" s="88" t="s">
        <v>832</v>
      </c>
      <c r="J124" s="88" t="s">
        <v>832</v>
      </c>
      <c r="K124" s="88" t="s">
        <v>832</v>
      </c>
      <c r="L124" s="88" t="s">
        <v>832</v>
      </c>
      <c r="M124" s="88" t="s">
        <v>832</v>
      </c>
      <c r="N124" s="88" t="s">
        <v>832</v>
      </c>
      <c r="O124" s="88" t="s">
        <v>832</v>
      </c>
      <c r="P124" s="88" t="s">
        <v>832</v>
      </c>
      <c r="Q124" s="86">
        <v>100</v>
      </c>
      <c r="R124" t="s">
        <v>320</v>
      </c>
    </row>
    <row r="125" spans="1:18" ht="16">
      <c r="A125" s="42"/>
      <c r="B125" s="184" t="s">
        <v>323</v>
      </c>
      <c r="C125" s="87" t="s">
        <v>831</v>
      </c>
      <c r="D125" s="88" t="s">
        <v>832</v>
      </c>
      <c r="E125" s="88" t="s">
        <v>832</v>
      </c>
      <c r="F125" s="88" t="s">
        <v>832</v>
      </c>
      <c r="G125" s="88" t="s">
        <v>832</v>
      </c>
      <c r="H125" s="88" t="s">
        <v>832</v>
      </c>
      <c r="I125" s="88" t="s">
        <v>832</v>
      </c>
      <c r="J125" s="88" t="s">
        <v>832</v>
      </c>
      <c r="K125" s="88" t="s">
        <v>832</v>
      </c>
      <c r="L125" s="88" t="s">
        <v>832</v>
      </c>
      <c r="M125" s="88" t="s">
        <v>832</v>
      </c>
      <c r="N125" s="88" t="s">
        <v>832</v>
      </c>
      <c r="O125" s="88" t="s">
        <v>832</v>
      </c>
      <c r="P125" s="88" t="s">
        <v>832</v>
      </c>
      <c r="Q125" s="86">
        <f>100-C2</f>
        <v>90</v>
      </c>
      <c r="R125" t="s">
        <v>320</v>
      </c>
    </row>
    <row r="126" spans="1:18" ht="16">
      <c r="A126" s="44"/>
      <c r="B126" s="184" t="s">
        <v>365</v>
      </c>
      <c r="C126" s="88" t="s">
        <v>832</v>
      </c>
      <c r="D126" s="88" t="s">
        <v>832</v>
      </c>
      <c r="E126" s="88" t="s">
        <v>832</v>
      </c>
      <c r="F126" s="88" t="s">
        <v>832</v>
      </c>
      <c r="G126" s="88" t="s">
        <v>832</v>
      </c>
      <c r="H126" s="88" t="s">
        <v>832</v>
      </c>
      <c r="I126" s="88" t="s">
        <v>832</v>
      </c>
      <c r="J126" s="88" t="s">
        <v>832</v>
      </c>
      <c r="K126" s="88" t="s">
        <v>832</v>
      </c>
      <c r="L126" s="88" t="s">
        <v>832</v>
      </c>
      <c r="M126" s="88" t="s">
        <v>832</v>
      </c>
      <c r="N126" s="88" t="s">
        <v>832</v>
      </c>
      <c r="O126" s="88" t="s">
        <v>832</v>
      </c>
      <c r="P126" s="88" t="s">
        <v>832</v>
      </c>
      <c r="Q126" s="86">
        <v>100</v>
      </c>
      <c r="R126" t="s">
        <v>361</v>
      </c>
    </row>
    <row r="127" spans="1:18" ht="16">
      <c r="A127" s="44"/>
      <c r="B127" s="184" t="s">
        <v>360</v>
      </c>
      <c r="C127" s="88" t="s">
        <v>832</v>
      </c>
      <c r="D127" s="88" t="s">
        <v>832</v>
      </c>
      <c r="E127" s="88" t="s">
        <v>832</v>
      </c>
      <c r="F127" s="88" t="s">
        <v>832</v>
      </c>
      <c r="G127" s="88" t="s">
        <v>832</v>
      </c>
      <c r="H127" s="88" t="s">
        <v>832</v>
      </c>
      <c r="I127" s="88" t="s">
        <v>832</v>
      </c>
      <c r="J127" s="88" t="s">
        <v>832</v>
      </c>
      <c r="K127" s="88" t="s">
        <v>832</v>
      </c>
      <c r="L127" s="88" t="s">
        <v>832</v>
      </c>
      <c r="M127" s="88" t="s">
        <v>832</v>
      </c>
      <c r="N127" s="88" t="s">
        <v>832</v>
      </c>
      <c r="O127" s="88" t="s">
        <v>832</v>
      </c>
      <c r="P127" s="88" t="s">
        <v>832</v>
      </c>
      <c r="Q127" s="86">
        <v>100</v>
      </c>
      <c r="R127" t="s">
        <v>361</v>
      </c>
    </row>
    <row r="128" spans="1:18" ht="16">
      <c r="A128" s="44"/>
      <c r="B128" s="184" t="s">
        <v>373</v>
      </c>
      <c r="C128" s="88" t="s">
        <v>832</v>
      </c>
      <c r="D128" s="88" t="s">
        <v>832</v>
      </c>
      <c r="E128" s="88" t="s">
        <v>832</v>
      </c>
      <c r="F128" s="87" t="s">
        <v>831</v>
      </c>
      <c r="G128" s="88" t="s">
        <v>832</v>
      </c>
      <c r="H128" s="88" t="s">
        <v>832</v>
      </c>
      <c r="I128" s="88" t="s">
        <v>832</v>
      </c>
      <c r="J128" s="88" t="s">
        <v>832</v>
      </c>
      <c r="K128" s="88" t="s">
        <v>832</v>
      </c>
      <c r="L128" s="88" t="s">
        <v>832</v>
      </c>
      <c r="M128" s="88" t="s">
        <v>832</v>
      </c>
      <c r="N128" s="88" t="s">
        <v>832</v>
      </c>
      <c r="O128" s="88" t="s">
        <v>832</v>
      </c>
      <c r="P128" s="88" t="s">
        <v>832</v>
      </c>
      <c r="Q128" s="86">
        <f>100-F2</f>
        <v>90</v>
      </c>
      <c r="R128" t="s">
        <v>361</v>
      </c>
    </row>
    <row r="129" spans="1:18" ht="16">
      <c r="A129" s="44"/>
      <c r="B129" s="184" t="s">
        <v>376</v>
      </c>
      <c r="C129" s="88" t="s">
        <v>832</v>
      </c>
      <c r="D129" s="88" t="s">
        <v>832</v>
      </c>
      <c r="E129" s="88" t="s">
        <v>832</v>
      </c>
      <c r="F129" s="88" t="s">
        <v>832</v>
      </c>
      <c r="G129" s="88" t="s">
        <v>832</v>
      </c>
      <c r="H129" s="88" t="s">
        <v>832</v>
      </c>
      <c r="I129" s="88" t="s">
        <v>832</v>
      </c>
      <c r="J129" s="88" t="s">
        <v>832</v>
      </c>
      <c r="K129" s="88" t="s">
        <v>832</v>
      </c>
      <c r="L129" s="88" t="s">
        <v>832</v>
      </c>
      <c r="M129" s="88" t="s">
        <v>832</v>
      </c>
      <c r="N129" s="88" t="s">
        <v>832</v>
      </c>
      <c r="O129" s="88" t="s">
        <v>832</v>
      </c>
      <c r="P129" s="88" t="s">
        <v>832</v>
      </c>
      <c r="Q129" s="86">
        <v>100</v>
      </c>
      <c r="R129" t="s">
        <v>361</v>
      </c>
    </row>
    <row r="130" spans="1:18" ht="16">
      <c r="A130" s="44"/>
      <c r="B130" s="184" t="s">
        <v>379</v>
      </c>
      <c r="C130" s="88" t="s">
        <v>832</v>
      </c>
      <c r="D130" s="88" t="s">
        <v>832</v>
      </c>
      <c r="E130" s="88" t="s">
        <v>832</v>
      </c>
      <c r="F130" s="88" t="s">
        <v>832</v>
      </c>
      <c r="G130" s="88" t="s">
        <v>832</v>
      </c>
      <c r="H130" s="88" t="s">
        <v>832</v>
      </c>
      <c r="I130" s="88" t="s">
        <v>832</v>
      </c>
      <c r="J130" s="88" t="s">
        <v>832</v>
      </c>
      <c r="K130" s="88" t="s">
        <v>832</v>
      </c>
      <c r="L130" s="88" t="s">
        <v>832</v>
      </c>
      <c r="M130" s="88" t="s">
        <v>832</v>
      </c>
      <c r="N130" s="88" t="s">
        <v>832</v>
      </c>
      <c r="O130" s="88" t="s">
        <v>832</v>
      </c>
      <c r="P130" s="88" t="s">
        <v>832</v>
      </c>
      <c r="Q130" s="86">
        <v>100</v>
      </c>
      <c r="R130" t="s">
        <v>361</v>
      </c>
    </row>
    <row r="131" spans="1:18" ht="16">
      <c r="A131" s="44"/>
      <c r="B131" s="184" t="s">
        <v>367</v>
      </c>
      <c r="C131" s="88" t="s">
        <v>832</v>
      </c>
      <c r="D131" s="88" t="s">
        <v>832</v>
      </c>
      <c r="E131" s="88" t="s">
        <v>832</v>
      </c>
      <c r="F131" s="88" t="s">
        <v>832</v>
      </c>
      <c r="G131" s="88" t="s">
        <v>832</v>
      </c>
      <c r="H131" s="88" t="s">
        <v>832</v>
      </c>
      <c r="I131" s="88" t="s">
        <v>832</v>
      </c>
      <c r="J131" s="88" t="s">
        <v>832</v>
      </c>
      <c r="K131" s="88" t="s">
        <v>832</v>
      </c>
      <c r="L131" s="88" t="s">
        <v>832</v>
      </c>
      <c r="M131" s="88" t="s">
        <v>832</v>
      </c>
      <c r="N131" s="88" t="s">
        <v>832</v>
      </c>
      <c r="O131" s="88" t="s">
        <v>832</v>
      </c>
      <c r="P131" s="88" t="s">
        <v>832</v>
      </c>
      <c r="Q131" s="86">
        <v>100</v>
      </c>
      <c r="R131" t="s">
        <v>361</v>
      </c>
    </row>
    <row r="132" spans="1:18" ht="16">
      <c r="A132" s="44"/>
      <c r="B132" s="184" t="s">
        <v>369</v>
      </c>
      <c r="C132" s="88" t="s">
        <v>832</v>
      </c>
      <c r="D132" s="88" t="s">
        <v>832</v>
      </c>
      <c r="E132" s="88" t="s">
        <v>832</v>
      </c>
      <c r="F132" s="88" t="s">
        <v>832</v>
      </c>
      <c r="G132" s="88" t="s">
        <v>832</v>
      </c>
      <c r="H132" s="88" t="s">
        <v>832</v>
      </c>
      <c r="I132" s="88" t="s">
        <v>832</v>
      </c>
      <c r="J132" s="88" t="s">
        <v>832</v>
      </c>
      <c r="K132" s="88" t="s">
        <v>832</v>
      </c>
      <c r="L132" s="88" t="s">
        <v>832</v>
      </c>
      <c r="M132" s="88" t="s">
        <v>832</v>
      </c>
      <c r="N132" s="88" t="s">
        <v>832</v>
      </c>
      <c r="O132" s="88" t="s">
        <v>832</v>
      </c>
      <c r="P132" s="88" t="s">
        <v>832</v>
      </c>
      <c r="Q132" s="86">
        <v>100</v>
      </c>
      <c r="R132" t="s">
        <v>361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015F-A371-6E47-9A3E-43663D9EC956}">
  <dimension ref="A1:AK73"/>
  <sheetViews>
    <sheetView workbookViewId="0">
      <selection activeCell="A37" sqref="A37"/>
    </sheetView>
  </sheetViews>
  <sheetFormatPr baseColWidth="10" defaultColWidth="8.83203125" defaultRowHeight="16"/>
  <cols>
    <col min="1" max="1" width="26.83203125" style="50" customWidth="1"/>
    <col min="2" max="3" width="20.33203125" style="50" customWidth="1"/>
    <col min="4" max="5" width="21.33203125" style="50" customWidth="1"/>
    <col min="6" max="8" width="8.83203125" style="50" customWidth="1"/>
    <col min="9" max="22" width="8.83203125" style="50"/>
    <col min="23" max="37" width="11.1640625" style="50" customWidth="1"/>
    <col min="38" max="16384" width="8.83203125" style="47"/>
  </cols>
  <sheetData>
    <row r="1" spans="1:37" ht="70" customHeight="1">
      <c r="A1" s="91" t="s">
        <v>0</v>
      </c>
      <c r="B1" s="92" t="s">
        <v>432</v>
      </c>
      <c r="C1" s="92" t="s">
        <v>1</v>
      </c>
      <c r="D1" s="92" t="s">
        <v>505</v>
      </c>
      <c r="E1" s="92" t="s">
        <v>6</v>
      </c>
      <c r="F1" s="2" t="s">
        <v>8</v>
      </c>
      <c r="G1" s="2" t="s">
        <v>201</v>
      </c>
      <c r="H1" s="2" t="s">
        <v>202</v>
      </c>
      <c r="I1" s="19" t="s">
        <v>822</v>
      </c>
      <c r="J1" s="2" t="s">
        <v>203</v>
      </c>
      <c r="K1" s="2" t="s">
        <v>9</v>
      </c>
      <c r="L1" s="2" t="s">
        <v>10</v>
      </c>
      <c r="M1" s="2" t="s">
        <v>11</v>
      </c>
      <c r="N1" s="2" t="s">
        <v>204</v>
      </c>
      <c r="O1" s="2" t="s">
        <v>205</v>
      </c>
      <c r="P1" s="2" t="s">
        <v>12</v>
      </c>
      <c r="Q1" s="2" t="s">
        <v>13</v>
      </c>
      <c r="R1" s="2" t="s">
        <v>14</v>
      </c>
      <c r="S1" s="2" t="s">
        <v>206</v>
      </c>
      <c r="T1" s="2" t="s">
        <v>207</v>
      </c>
      <c r="U1" s="2" t="s">
        <v>15</v>
      </c>
      <c r="V1" s="2" t="s">
        <v>16</v>
      </c>
      <c r="W1" s="19" t="s">
        <v>856</v>
      </c>
      <c r="X1" s="19" t="s">
        <v>857</v>
      </c>
      <c r="Y1" s="19" t="s">
        <v>858</v>
      </c>
      <c r="Z1" s="19" t="s">
        <v>859</v>
      </c>
      <c r="AA1" s="19" t="s">
        <v>860</v>
      </c>
      <c r="AB1" s="19" t="s">
        <v>861</v>
      </c>
      <c r="AC1" s="19" t="s">
        <v>862</v>
      </c>
      <c r="AD1" s="19" t="s">
        <v>863</v>
      </c>
      <c r="AE1" s="20" t="s">
        <v>864</v>
      </c>
      <c r="AF1" s="20" t="s">
        <v>865</v>
      </c>
      <c r="AG1" s="20" t="s">
        <v>866</v>
      </c>
      <c r="AH1" s="20" t="s">
        <v>867</v>
      </c>
      <c r="AI1" s="19" t="s">
        <v>868</v>
      </c>
      <c r="AJ1" s="19" t="s">
        <v>869</v>
      </c>
      <c r="AK1" s="20" t="s">
        <v>870</v>
      </c>
    </row>
    <row r="2" spans="1:37" s="110" customFormat="1">
      <c r="A2" s="105" t="s">
        <v>433</v>
      </c>
      <c r="B2" s="106" t="s">
        <v>434</v>
      </c>
      <c r="C2" s="106" t="s">
        <v>435</v>
      </c>
      <c r="D2" s="106" t="s">
        <v>871</v>
      </c>
      <c r="E2" s="106" t="s">
        <v>885</v>
      </c>
      <c r="F2" s="107">
        <v>165.92699999999999</v>
      </c>
      <c r="G2" s="108">
        <v>28.436</v>
      </c>
      <c r="H2" s="108">
        <v>18</v>
      </c>
      <c r="I2" s="108">
        <v>46</v>
      </c>
      <c r="J2" s="108">
        <v>80</v>
      </c>
      <c r="K2" s="108">
        <v>12.5</v>
      </c>
      <c r="L2" s="108">
        <v>3.1619999999999999</v>
      </c>
      <c r="M2" s="108">
        <v>8.5860000000000003</v>
      </c>
      <c r="N2" s="108">
        <v>10.403</v>
      </c>
      <c r="O2" s="108">
        <v>33.077999999999996</v>
      </c>
      <c r="P2" s="108">
        <v>13</v>
      </c>
      <c r="Q2" s="108">
        <v>2.8850000000000002</v>
      </c>
      <c r="R2" s="108">
        <v>11.494</v>
      </c>
      <c r="S2" s="108">
        <v>16</v>
      </c>
      <c r="T2" s="108">
        <v>40.494</v>
      </c>
      <c r="U2" s="108">
        <v>40.90061</v>
      </c>
      <c r="V2" s="108">
        <v>60.162839999999996</v>
      </c>
      <c r="W2" s="109">
        <f t="shared" ref="W2:W32" si="0">+H2/I2</f>
        <v>0.39130434782608697</v>
      </c>
      <c r="X2" s="109">
        <f t="shared" ref="X2:X32" si="1">+J2/I2</f>
        <v>1.7391304347826086</v>
      </c>
      <c r="Y2" s="109">
        <f t="shared" ref="Y2:Y32" si="2">+G2/I2</f>
        <v>0.61817391304347824</v>
      </c>
      <c r="Z2" s="109">
        <f t="shared" ref="Z2:Z32" si="3">+M2/K2</f>
        <v>0.68688000000000005</v>
      </c>
      <c r="AA2" s="109">
        <f t="shared" ref="AA2:AA32" si="4">+R2/P2</f>
        <v>0.88415384615384618</v>
      </c>
      <c r="AB2" s="109">
        <f t="shared" ref="AB2:AB32" si="5">+K2/P2</f>
        <v>0.96153846153846156</v>
      </c>
      <c r="AC2" s="109">
        <f t="shared" ref="AC2:AC32" si="6">+L2/K2</f>
        <v>0.25296000000000002</v>
      </c>
      <c r="AD2" s="109">
        <f t="shared" ref="AD2:AD32" si="7">+Q2/P2</f>
        <v>0.22192307692307695</v>
      </c>
      <c r="AE2" s="109">
        <f t="shared" ref="AE2:AE32" si="8">+O2/I2</f>
        <v>0.71908695652173904</v>
      </c>
      <c r="AF2" s="109">
        <f t="shared" ref="AF2:AF32" si="9">+T2/I2</f>
        <v>0.88030434782608691</v>
      </c>
      <c r="AG2" s="109">
        <f t="shared" ref="AG2:AG32" si="10">+N2/I2</f>
        <v>0.22615217391304349</v>
      </c>
      <c r="AH2" s="109">
        <f t="shared" ref="AH2:AH32" si="11">+S2/I2</f>
        <v>0.34782608695652173</v>
      </c>
      <c r="AI2" s="109">
        <f t="shared" ref="AI2:AI32" si="12">+N2^2/U2</f>
        <v>2.6459852065776039</v>
      </c>
      <c r="AJ2" s="109">
        <f t="shared" ref="AJ2:AJ52" si="13">+S2^2/V2</f>
        <v>4.2551182756665078</v>
      </c>
      <c r="AK2" s="109">
        <f t="shared" ref="AK2:AK51" si="14">+U2/V2</f>
        <v>0.67983176990979821</v>
      </c>
    </row>
    <row r="3" spans="1:37" s="110" customFormat="1">
      <c r="A3" s="105" t="s">
        <v>436</v>
      </c>
      <c r="B3" s="106" t="s">
        <v>434</v>
      </c>
      <c r="C3" s="106" t="s">
        <v>435</v>
      </c>
      <c r="D3" s="110" t="s">
        <v>872</v>
      </c>
      <c r="E3" s="110" t="s">
        <v>886</v>
      </c>
      <c r="F3" s="107">
        <v>73</v>
      </c>
      <c r="G3" s="108">
        <v>5.1880000000000006</v>
      </c>
      <c r="H3" s="111">
        <v>8.6819999999999986</v>
      </c>
      <c r="I3" s="108">
        <v>15</v>
      </c>
      <c r="J3" s="108">
        <v>50</v>
      </c>
      <c r="K3" s="108">
        <v>5.3090000000000002</v>
      </c>
      <c r="L3" s="108">
        <v>1.53</v>
      </c>
      <c r="M3" s="108">
        <v>3.5060000000000002</v>
      </c>
      <c r="N3" s="108">
        <v>5.8520000000000003</v>
      </c>
      <c r="O3" s="108">
        <v>14.667000000000002</v>
      </c>
      <c r="P3" s="108">
        <v>6.992</v>
      </c>
      <c r="Q3" s="108">
        <v>1.468</v>
      </c>
      <c r="R3" s="108">
        <v>5.6020000000000003</v>
      </c>
      <c r="S3" s="108">
        <v>7.1049999999999995</v>
      </c>
      <c r="T3" s="108">
        <v>19.699000000000002</v>
      </c>
      <c r="U3" s="108">
        <v>12.000119999999999</v>
      </c>
      <c r="V3" s="108">
        <v>15.572699999999999</v>
      </c>
      <c r="W3" s="109">
        <f t="shared" si="0"/>
        <v>0.57879999999999987</v>
      </c>
      <c r="X3" s="109">
        <f t="shared" si="1"/>
        <v>3.3333333333333335</v>
      </c>
      <c r="Y3" s="109">
        <f t="shared" si="2"/>
        <v>0.34586666666666671</v>
      </c>
      <c r="Z3" s="109">
        <f t="shared" si="3"/>
        <v>0.66038802034281407</v>
      </c>
      <c r="AA3" s="109">
        <f t="shared" si="4"/>
        <v>0.80120137299771177</v>
      </c>
      <c r="AB3" s="109">
        <f t="shared" si="5"/>
        <v>0.75929633867276891</v>
      </c>
      <c r="AC3" s="109">
        <f t="shared" si="6"/>
        <v>0.28818986626483328</v>
      </c>
      <c r="AD3" s="109">
        <f t="shared" si="7"/>
        <v>0.20995423340961097</v>
      </c>
      <c r="AE3" s="109">
        <f t="shared" si="8"/>
        <v>0.97780000000000011</v>
      </c>
      <c r="AF3" s="109">
        <f t="shared" si="9"/>
        <v>1.3132666666666668</v>
      </c>
      <c r="AG3" s="109">
        <f t="shared" si="10"/>
        <v>0.39013333333333333</v>
      </c>
      <c r="AH3" s="109">
        <f t="shared" si="11"/>
        <v>0.47366666666666662</v>
      </c>
      <c r="AI3" s="109">
        <f t="shared" si="12"/>
        <v>2.8537967953653802</v>
      </c>
      <c r="AJ3" s="109">
        <f t="shared" si="13"/>
        <v>3.2416360040326979</v>
      </c>
      <c r="AK3" s="109">
        <f t="shared" si="14"/>
        <v>0.77058698876880694</v>
      </c>
    </row>
    <row r="4" spans="1:37" s="110" customFormat="1">
      <c r="A4" s="105" t="s">
        <v>437</v>
      </c>
      <c r="B4" s="106" t="s">
        <v>434</v>
      </c>
      <c r="C4" s="106" t="s">
        <v>438</v>
      </c>
      <c r="D4" s="110" t="s">
        <v>873</v>
      </c>
      <c r="E4" s="110" t="s">
        <v>888</v>
      </c>
      <c r="F4" s="107">
        <v>33</v>
      </c>
      <c r="G4" s="108">
        <v>4.3759999999999994</v>
      </c>
      <c r="H4" s="108">
        <v>2.3329999999999997</v>
      </c>
      <c r="I4" s="108">
        <v>17</v>
      </c>
      <c r="J4" s="108">
        <v>10</v>
      </c>
      <c r="K4" s="108">
        <v>2.073</v>
      </c>
      <c r="L4" s="108">
        <v>0.76800000000000002</v>
      </c>
      <c r="M4" s="108">
        <v>1.091</v>
      </c>
      <c r="N4" s="108">
        <v>1.1496999999999999</v>
      </c>
      <c r="O4" s="108">
        <v>4.3136999999999999</v>
      </c>
      <c r="P4" s="108">
        <v>2.0670000000000002</v>
      </c>
      <c r="Q4" s="108">
        <v>0.74299999999999999</v>
      </c>
      <c r="R4" s="108">
        <v>1.1560000000000001</v>
      </c>
      <c r="S4" s="108">
        <v>1.9690000000000001</v>
      </c>
      <c r="T4" s="108">
        <v>5.1920000000000002</v>
      </c>
      <c r="U4" s="108">
        <v>1.6594599999999999</v>
      </c>
      <c r="V4" s="108">
        <v>1.55738</v>
      </c>
      <c r="W4" s="109">
        <f t="shared" si="0"/>
        <v>0.13723529411764704</v>
      </c>
      <c r="X4" s="109">
        <f t="shared" si="1"/>
        <v>0.58823529411764708</v>
      </c>
      <c r="Y4" s="109">
        <f t="shared" si="2"/>
        <v>0.25741176470588234</v>
      </c>
      <c r="Z4" s="109">
        <f t="shared" si="3"/>
        <v>0.52629040038591413</v>
      </c>
      <c r="AA4" s="109">
        <f t="shared" si="4"/>
        <v>0.55926463473633292</v>
      </c>
      <c r="AB4" s="109">
        <f t="shared" si="5"/>
        <v>1.0029027576197387</v>
      </c>
      <c r="AC4" s="109">
        <f t="shared" si="6"/>
        <v>0.37047756874095517</v>
      </c>
      <c r="AD4" s="109">
        <f t="shared" si="7"/>
        <v>0.35945815191098207</v>
      </c>
      <c r="AE4" s="109">
        <f t="shared" si="8"/>
        <v>0.25374705882352938</v>
      </c>
      <c r="AF4" s="109">
        <f t="shared" si="9"/>
        <v>0.30541176470588238</v>
      </c>
      <c r="AG4" s="109">
        <f t="shared" si="10"/>
        <v>6.7629411764705882E-2</v>
      </c>
      <c r="AH4" s="109">
        <f t="shared" si="11"/>
        <v>0.11582352941176471</v>
      </c>
      <c r="AI4" s="109">
        <f t="shared" si="12"/>
        <v>0.79653025080447848</v>
      </c>
      <c r="AJ4" s="109">
        <f t="shared" si="13"/>
        <v>2.4894123463766071</v>
      </c>
      <c r="AK4" s="109">
        <f t="shared" si="14"/>
        <v>1.0655459810707726</v>
      </c>
    </row>
    <row r="5" spans="1:37" s="110" customFormat="1">
      <c r="A5" s="105" t="s">
        <v>439</v>
      </c>
      <c r="B5" s="106" t="s">
        <v>440</v>
      </c>
      <c r="C5" s="106" t="s">
        <v>441</v>
      </c>
      <c r="D5" s="106" t="s">
        <v>883</v>
      </c>
      <c r="E5" s="106" t="s">
        <v>889</v>
      </c>
      <c r="F5" s="107">
        <v>63.750500000000002</v>
      </c>
      <c r="G5" s="108">
        <v>10.443999999999999</v>
      </c>
      <c r="H5" s="108">
        <v>26.900500000000001</v>
      </c>
      <c r="I5" s="108">
        <v>14.372999999999999</v>
      </c>
      <c r="J5" s="108">
        <v>12.373000000000001</v>
      </c>
      <c r="K5" s="108">
        <v>7.2159999999999993</v>
      </c>
      <c r="L5" s="108">
        <v>2.2399999999999998</v>
      </c>
      <c r="M5" s="108">
        <v>5.2460000000000004</v>
      </c>
      <c r="N5" s="108">
        <v>8.654300000000001</v>
      </c>
      <c r="O5" s="108">
        <v>21.116000000000003</v>
      </c>
      <c r="P5" s="108">
        <v>6.758</v>
      </c>
      <c r="Q5" s="108">
        <v>1.31</v>
      </c>
      <c r="R5" s="108">
        <v>10.714</v>
      </c>
      <c r="S5" s="108">
        <v>9.2129999999999992</v>
      </c>
      <c r="T5" s="108">
        <v>26.685000000000002</v>
      </c>
      <c r="U5" s="108">
        <v>15.195930000000001</v>
      </c>
      <c r="V5" s="108">
        <v>37.247460000000004</v>
      </c>
      <c r="W5" s="109">
        <f t="shared" si="0"/>
        <v>1.871599526890698</v>
      </c>
      <c r="X5" s="109">
        <f t="shared" si="1"/>
        <v>0.86085020524594735</v>
      </c>
      <c r="Y5" s="109">
        <f t="shared" si="2"/>
        <v>0.72664022820566332</v>
      </c>
      <c r="Z5" s="109">
        <f t="shared" si="3"/>
        <v>0.72699556541019972</v>
      </c>
      <c r="AA5" s="109">
        <f t="shared" si="4"/>
        <v>1.5853802900266352</v>
      </c>
      <c r="AB5" s="109">
        <f t="shared" si="5"/>
        <v>1.0677715300384729</v>
      </c>
      <c r="AC5" s="109">
        <f t="shared" si="6"/>
        <v>0.31042128603104213</v>
      </c>
      <c r="AD5" s="109">
        <f t="shared" si="7"/>
        <v>0.19384433264279374</v>
      </c>
      <c r="AE5" s="109">
        <f t="shared" si="8"/>
        <v>1.4691435330132891</v>
      </c>
      <c r="AF5" s="109">
        <f t="shared" si="9"/>
        <v>1.856606136505949</v>
      </c>
      <c r="AG5" s="109">
        <f t="shared" si="10"/>
        <v>0.60212203436999945</v>
      </c>
      <c r="AH5" s="109">
        <f t="shared" si="11"/>
        <v>0.64099352953454392</v>
      </c>
      <c r="AI5" s="109">
        <f t="shared" si="12"/>
        <v>4.9287479272410453</v>
      </c>
      <c r="AJ5" s="109">
        <f t="shared" si="13"/>
        <v>2.2787961648928539</v>
      </c>
      <c r="AK5" s="109">
        <f t="shared" si="14"/>
        <v>0.40797224830901219</v>
      </c>
    </row>
    <row r="6" spans="1:37" s="110" customFormat="1">
      <c r="A6" s="110" t="s">
        <v>442</v>
      </c>
      <c r="B6" s="106" t="s">
        <v>440</v>
      </c>
      <c r="C6" s="106" t="s">
        <v>443</v>
      </c>
      <c r="D6" s="106" t="s">
        <v>874</v>
      </c>
      <c r="E6" s="106" t="s">
        <v>890</v>
      </c>
      <c r="F6" s="107">
        <v>121.28709999999998</v>
      </c>
      <c r="G6" s="108">
        <v>12.348000000000001</v>
      </c>
      <c r="H6" s="108">
        <v>34.990200000000002</v>
      </c>
      <c r="I6" s="108">
        <v>54.026800000000001</v>
      </c>
      <c r="J6" s="108">
        <v>14.387799999999999</v>
      </c>
      <c r="K6" s="108">
        <v>17.252500000000001</v>
      </c>
      <c r="L6" s="108">
        <v>5.7648999999999999</v>
      </c>
      <c r="M6" s="112">
        <v>17.6797</v>
      </c>
      <c r="N6" s="108">
        <v>22.5</v>
      </c>
      <c r="O6" s="108">
        <v>57.732199999999999</v>
      </c>
      <c r="P6" s="108">
        <v>8.6800999999999995</v>
      </c>
      <c r="Q6" s="108">
        <v>4.2899000000000003</v>
      </c>
      <c r="R6" s="108">
        <v>18.7194</v>
      </c>
      <c r="S6" s="108">
        <v>28.974299999999999</v>
      </c>
      <c r="T6" s="108">
        <v>56.373800000000003</v>
      </c>
      <c r="U6" s="108">
        <v>177.99885999999998</v>
      </c>
      <c r="V6" s="108">
        <v>210.76268999999999</v>
      </c>
      <c r="W6" s="109">
        <f t="shared" si="0"/>
        <v>0.64764524273138513</v>
      </c>
      <c r="X6" s="109">
        <f t="shared" si="1"/>
        <v>0.26630857278239684</v>
      </c>
      <c r="Y6" s="109">
        <f t="shared" si="2"/>
        <v>0.22855323654186441</v>
      </c>
      <c r="Z6" s="109">
        <f t="shared" si="3"/>
        <v>1.0247616287494565</v>
      </c>
      <c r="AA6" s="109">
        <f t="shared" si="4"/>
        <v>2.1565880577412706</v>
      </c>
      <c r="AB6" s="109">
        <f t="shared" si="5"/>
        <v>1.9875923088443683</v>
      </c>
      <c r="AC6" s="109">
        <f t="shared" si="6"/>
        <v>0.3341486741052021</v>
      </c>
      <c r="AD6" s="109">
        <f t="shared" si="7"/>
        <v>0.49422241679243334</v>
      </c>
      <c r="AE6" s="109">
        <f t="shared" si="8"/>
        <v>1.0685844802949647</v>
      </c>
      <c r="AF6" s="109">
        <f t="shared" si="9"/>
        <v>1.0434414031554711</v>
      </c>
      <c r="AG6" s="109">
        <f t="shared" si="10"/>
        <v>0.41645997912147303</v>
      </c>
      <c r="AH6" s="109">
        <f t="shared" si="11"/>
        <v>0.53629494991374649</v>
      </c>
      <c r="AI6" s="109">
        <f t="shared" si="12"/>
        <v>2.8441193387418329</v>
      </c>
      <c r="AJ6" s="109">
        <f t="shared" si="13"/>
        <v>3.9832005393838918</v>
      </c>
      <c r="AK6" s="109">
        <f t="shared" si="14"/>
        <v>0.844546347363473</v>
      </c>
    </row>
    <row r="7" spans="1:37" s="110" customFormat="1">
      <c r="A7" s="113" t="s">
        <v>444</v>
      </c>
      <c r="B7" s="106" t="s">
        <v>445</v>
      </c>
      <c r="C7" s="106" t="s">
        <v>446</v>
      </c>
      <c r="D7" s="106" t="s">
        <v>874</v>
      </c>
      <c r="E7" s="106" t="s">
        <v>891</v>
      </c>
      <c r="F7" s="114">
        <v>22</v>
      </c>
      <c r="G7" s="115">
        <v>2.5</v>
      </c>
      <c r="H7" s="115">
        <v>1.1000000000000001</v>
      </c>
      <c r="I7" s="115">
        <v>7.5</v>
      </c>
      <c r="J7" s="115">
        <v>9.5</v>
      </c>
      <c r="K7" s="115">
        <v>1.8400000000000003</v>
      </c>
      <c r="L7" s="115">
        <v>0.51</v>
      </c>
      <c r="M7" s="115">
        <v>1.9</v>
      </c>
      <c r="N7" s="115">
        <v>1.52</v>
      </c>
      <c r="O7" s="115">
        <v>5.26</v>
      </c>
      <c r="P7" s="115">
        <v>2.0499999999999998</v>
      </c>
      <c r="Q7" s="115">
        <v>0.51</v>
      </c>
      <c r="R7" s="115">
        <v>2.67</v>
      </c>
      <c r="S7" s="115">
        <v>2.83</v>
      </c>
      <c r="T7" s="115">
        <v>7.55</v>
      </c>
      <c r="U7" s="108">
        <v>1.0335799999999999</v>
      </c>
      <c r="V7" s="108">
        <v>2.16581</v>
      </c>
      <c r="W7" s="109">
        <f t="shared" si="0"/>
        <v>0.14666666666666667</v>
      </c>
      <c r="X7" s="109">
        <f t="shared" si="1"/>
        <v>1.2666666666666666</v>
      </c>
      <c r="Y7" s="109">
        <f t="shared" si="2"/>
        <v>0.33333333333333331</v>
      </c>
      <c r="Z7" s="109">
        <f t="shared" si="3"/>
        <v>1.0326086956521736</v>
      </c>
      <c r="AA7" s="109">
        <f t="shared" si="4"/>
        <v>1.3024390243902439</v>
      </c>
      <c r="AB7" s="109">
        <f t="shared" si="5"/>
        <v>0.89756097560975634</v>
      </c>
      <c r="AC7" s="109">
        <f t="shared" si="6"/>
        <v>0.27717391304347822</v>
      </c>
      <c r="AD7" s="109">
        <f t="shared" si="7"/>
        <v>0.24878048780487808</v>
      </c>
      <c r="AE7" s="109">
        <f t="shared" si="8"/>
        <v>0.70133333333333325</v>
      </c>
      <c r="AF7" s="109">
        <f t="shared" si="9"/>
        <v>1.0066666666666666</v>
      </c>
      <c r="AG7" s="109">
        <f t="shared" si="10"/>
        <v>0.20266666666666666</v>
      </c>
      <c r="AH7" s="109">
        <f t="shared" si="11"/>
        <v>0.37733333333333335</v>
      </c>
      <c r="AI7" s="109">
        <f t="shared" si="12"/>
        <v>2.235337371079162</v>
      </c>
      <c r="AJ7" s="109">
        <f t="shared" si="13"/>
        <v>3.6978774684759976</v>
      </c>
      <c r="AK7" s="109">
        <f t="shared" si="14"/>
        <v>0.47722561074147773</v>
      </c>
    </row>
    <row r="8" spans="1:37" s="110" customFormat="1">
      <c r="A8" s="105" t="s">
        <v>447</v>
      </c>
      <c r="B8" s="110" t="s">
        <v>448</v>
      </c>
      <c r="C8" s="106" t="s">
        <v>438</v>
      </c>
      <c r="D8" s="110" t="s">
        <v>875</v>
      </c>
      <c r="E8" s="110" t="s">
        <v>892</v>
      </c>
      <c r="F8" s="107">
        <v>7.133</v>
      </c>
      <c r="G8" s="108">
        <v>1.482</v>
      </c>
      <c r="H8" s="108">
        <v>0.52100000000000002</v>
      </c>
      <c r="I8" s="108">
        <v>4.8810000000000002</v>
      </c>
      <c r="J8" s="108">
        <v>0.32100000000000001</v>
      </c>
      <c r="K8" s="108">
        <v>1.78</v>
      </c>
      <c r="L8" s="108">
        <v>0.38800000000000001</v>
      </c>
      <c r="M8" s="108">
        <v>1.107</v>
      </c>
      <c r="N8" s="108">
        <v>1.6850000000000001</v>
      </c>
      <c r="O8" s="108">
        <v>4.5720000000000001</v>
      </c>
      <c r="P8" s="108">
        <v>2.3220000000000001</v>
      </c>
      <c r="Q8" s="108">
        <v>0.51500000000000001</v>
      </c>
      <c r="R8" s="108">
        <v>2.117</v>
      </c>
      <c r="S8" s="108">
        <v>3.774</v>
      </c>
      <c r="T8" s="108">
        <v>8.2129999999999992</v>
      </c>
      <c r="U8" s="108">
        <v>1.3344200000000002</v>
      </c>
      <c r="V8" s="108">
        <v>1.8850200000000001</v>
      </c>
      <c r="W8" s="109">
        <f t="shared" si="0"/>
        <v>0.10674042204466298</v>
      </c>
      <c r="X8" s="109">
        <f t="shared" si="1"/>
        <v>6.5765212046711735E-2</v>
      </c>
      <c r="Y8" s="109">
        <f t="shared" si="2"/>
        <v>0.30362630608481866</v>
      </c>
      <c r="Z8" s="109">
        <f t="shared" si="3"/>
        <v>0.62191011235955052</v>
      </c>
      <c r="AA8" s="109">
        <f t="shared" si="4"/>
        <v>0.91171403962101638</v>
      </c>
      <c r="AB8" s="109">
        <f t="shared" si="5"/>
        <v>0.76658053402239446</v>
      </c>
      <c r="AC8" s="109">
        <f t="shared" si="6"/>
        <v>0.21797752808988766</v>
      </c>
      <c r="AD8" s="109">
        <f t="shared" si="7"/>
        <v>0.22179155900086134</v>
      </c>
      <c r="AE8" s="109">
        <f t="shared" si="8"/>
        <v>0.93669330055316535</v>
      </c>
      <c r="AF8" s="109">
        <f t="shared" si="9"/>
        <v>1.6826469985658674</v>
      </c>
      <c r="AG8" s="109">
        <f t="shared" si="10"/>
        <v>0.34521614423273916</v>
      </c>
      <c r="AH8" s="109">
        <f t="shared" si="11"/>
        <v>0.77320221266133982</v>
      </c>
      <c r="AI8" s="109">
        <f t="shared" si="12"/>
        <v>2.1276846869801114</v>
      </c>
      <c r="AJ8" s="109">
        <f t="shared" si="13"/>
        <v>7.5559283190629269</v>
      </c>
      <c r="AK8" s="109">
        <f t="shared" si="14"/>
        <v>0.70790760840733791</v>
      </c>
    </row>
    <row r="9" spans="1:37" s="110" customFormat="1">
      <c r="A9" s="105" t="s">
        <v>449</v>
      </c>
      <c r="B9" s="106" t="s">
        <v>434</v>
      </c>
      <c r="C9" s="106" t="s">
        <v>435</v>
      </c>
      <c r="D9" s="106" t="s">
        <v>876</v>
      </c>
      <c r="E9" s="106" t="s">
        <v>893</v>
      </c>
      <c r="F9" s="107">
        <v>53.903999999999996</v>
      </c>
      <c r="G9" s="108">
        <v>9.8807000000000009</v>
      </c>
      <c r="H9" s="108">
        <v>5.42</v>
      </c>
      <c r="I9" s="108">
        <v>12.721</v>
      </c>
      <c r="J9" s="108">
        <v>27.087</v>
      </c>
      <c r="K9" s="108">
        <v>3.6240000000000001</v>
      </c>
      <c r="L9" s="108">
        <v>0.78600000000000003</v>
      </c>
      <c r="M9" s="108">
        <v>2.6850000000000001</v>
      </c>
      <c r="N9" s="108">
        <v>3.214</v>
      </c>
      <c r="O9" s="108">
        <v>9.5229999999999997</v>
      </c>
      <c r="P9" s="108">
        <v>4.0920000000000005</v>
      </c>
      <c r="Q9" s="108">
        <v>0.83900000000000008</v>
      </c>
      <c r="R9" s="108">
        <v>3.5479999999999996</v>
      </c>
      <c r="S9" s="108">
        <v>5.5289999999999999</v>
      </c>
      <c r="T9" s="108">
        <v>12.553000000000001</v>
      </c>
      <c r="U9" s="108">
        <v>4.4229599999999998</v>
      </c>
      <c r="V9" s="108">
        <v>9.737680000000001</v>
      </c>
      <c r="W9" s="109">
        <f t="shared" si="0"/>
        <v>0.42606713308702143</v>
      </c>
      <c r="X9" s="109">
        <f t="shared" si="1"/>
        <v>2.1293137331970757</v>
      </c>
      <c r="Y9" s="109">
        <f t="shared" si="2"/>
        <v>0.77672352802452649</v>
      </c>
      <c r="Z9" s="109">
        <f t="shared" si="3"/>
        <v>0.74089403973509937</v>
      </c>
      <c r="AA9" s="109">
        <f t="shared" si="4"/>
        <v>0.8670576735092862</v>
      </c>
      <c r="AB9" s="109">
        <f t="shared" si="5"/>
        <v>0.88563049853372422</v>
      </c>
      <c r="AC9" s="109">
        <f t="shared" si="6"/>
        <v>0.21688741721854304</v>
      </c>
      <c r="AD9" s="109">
        <f t="shared" si="7"/>
        <v>0.20503421309872921</v>
      </c>
      <c r="AE9" s="109">
        <f t="shared" si="8"/>
        <v>0.7486046694442261</v>
      </c>
      <c r="AF9" s="109">
        <f t="shared" si="9"/>
        <v>0.9867934910777455</v>
      </c>
      <c r="AG9" s="109">
        <f t="shared" si="10"/>
        <v>0.25265309331027436</v>
      </c>
      <c r="AH9" s="109">
        <f t="shared" si="11"/>
        <v>0.43463564185205567</v>
      </c>
      <c r="AI9" s="109">
        <f t="shared" si="12"/>
        <v>2.3354938774033678</v>
      </c>
      <c r="AJ9" s="109">
        <f>+S9^2/V9</f>
        <v>3.1393351393761137</v>
      </c>
      <c r="AK9" s="109">
        <f>+U9/V9</f>
        <v>0.45421085926011118</v>
      </c>
    </row>
    <row r="10" spans="1:37" s="110" customFormat="1">
      <c r="A10" s="105" t="s">
        <v>450</v>
      </c>
      <c r="B10" s="106" t="s">
        <v>445</v>
      </c>
      <c r="C10" s="106" t="s">
        <v>451</v>
      </c>
      <c r="D10" s="106" t="s">
        <v>874</v>
      </c>
      <c r="E10" s="106" t="s">
        <v>894</v>
      </c>
      <c r="F10" s="107">
        <v>93.62</v>
      </c>
      <c r="G10" s="108">
        <v>12.175000000000001</v>
      </c>
      <c r="H10" s="108">
        <v>4.4450000000000003</v>
      </c>
      <c r="I10" s="108">
        <v>34</v>
      </c>
      <c r="J10" s="108">
        <v>43</v>
      </c>
      <c r="K10" s="108">
        <v>8.1819999999999986</v>
      </c>
      <c r="L10" s="108">
        <v>3.6429999999999998</v>
      </c>
      <c r="M10" s="108">
        <v>10.202999999999999</v>
      </c>
      <c r="N10" s="108">
        <v>6.7260000000000009</v>
      </c>
      <c r="O10" s="108">
        <v>22.538</v>
      </c>
      <c r="P10" s="108">
        <v>10.923</v>
      </c>
      <c r="Q10" s="108">
        <v>3.4180000000000001</v>
      </c>
      <c r="R10" s="108">
        <v>13.344999999999999</v>
      </c>
      <c r="S10" s="108">
        <v>17.3</v>
      </c>
      <c r="T10" s="108">
        <v>37.427999999999997</v>
      </c>
      <c r="U10" s="108">
        <v>21.691909999999996</v>
      </c>
      <c r="V10" s="108">
        <v>75.168549999999996</v>
      </c>
      <c r="W10" s="109">
        <f t="shared" si="0"/>
        <v>0.13073529411764706</v>
      </c>
      <c r="X10" s="109">
        <f t="shared" si="1"/>
        <v>1.2647058823529411</v>
      </c>
      <c r="Y10" s="109">
        <f t="shared" si="2"/>
        <v>0.35808823529411765</v>
      </c>
      <c r="Z10" s="109">
        <f t="shared" si="3"/>
        <v>1.2470056220972869</v>
      </c>
      <c r="AA10" s="109">
        <f t="shared" si="4"/>
        <v>1.2217339558729285</v>
      </c>
      <c r="AB10" s="109">
        <f t="shared" si="5"/>
        <v>0.74906161310995134</v>
      </c>
      <c r="AC10" s="109">
        <f t="shared" si="6"/>
        <v>0.44524566120752879</v>
      </c>
      <c r="AD10" s="109">
        <f t="shared" si="7"/>
        <v>0.31291769660349722</v>
      </c>
      <c r="AE10" s="109">
        <f t="shared" si="8"/>
        <v>0.66288235294117648</v>
      </c>
      <c r="AF10" s="109">
        <f t="shared" si="9"/>
        <v>1.1008235294117645</v>
      </c>
      <c r="AG10" s="109">
        <f t="shared" si="10"/>
        <v>0.19782352941176473</v>
      </c>
      <c r="AH10" s="109">
        <f t="shared" si="11"/>
        <v>0.50882352941176467</v>
      </c>
      <c r="AI10" s="109">
        <f t="shared" si="12"/>
        <v>2.0855275538207572</v>
      </c>
      <c r="AJ10" s="109">
        <f t="shared" si="13"/>
        <v>3.9815853837808501</v>
      </c>
      <c r="AK10" s="109">
        <f t="shared" si="14"/>
        <v>0.28857693809445567</v>
      </c>
    </row>
    <row r="11" spans="1:37" s="110" customFormat="1">
      <c r="A11" s="113" t="s">
        <v>452</v>
      </c>
      <c r="B11" s="106" t="s">
        <v>445</v>
      </c>
      <c r="C11" s="106" t="s">
        <v>451</v>
      </c>
      <c r="D11" s="106" t="s">
        <v>874</v>
      </c>
      <c r="E11" s="106" t="s">
        <v>895</v>
      </c>
      <c r="F11" s="114">
        <v>88.6</v>
      </c>
      <c r="G11" s="115">
        <v>9.1</v>
      </c>
      <c r="H11" s="115">
        <v>3.6</v>
      </c>
      <c r="I11" s="115">
        <v>33.5</v>
      </c>
      <c r="J11" s="115">
        <v>39.5</v>
      </c>
      <c r="K11" s="115">
        <v>7.45</v>
      </c>
      <c r="L11" s="115">
        <v>3.02</v>
      </c>
      <c r="M11" s="115">
        <v>7.85</v>
      </c>
      <c r="N11" s="115">
        <v>6.7799999999999994</v>
      </c>
      <c r="O11" s="115">
        <v>22.080000000000002</v>
      </c>
      <c r="P11" s="115">
        <v>9.9700000000000006</v>
      </c>
      <c r="Q11" s="115">
        <v>3.2</v>
      </c>
      <c r="R11" s="115">
        <v>12.06</v>
      </c>
      <c r="S11" s="115">
        <v>16.100000000000001</v>
      </c>
      <c r="T11" s="115">
        <v>38.130000000000003</v>
      </c>
      <c r="U11" s="108">
        <v>25.727910000000001</v>
      </c>
      <c r="V11" s="108">
        <v>73.783799999999999</v>
      </c>
      <c r="W11" s="109">
        <f t="shared" si="0"/>
        <v>0.10746268656716418</v>
      </c>
      <c r="X11" s="109">
        <f t="shared" si="1"/>
        <v>1.1791044776119404</v>
      </c>
      <c r="Y11" s="109">
        <f t="shared" si="2"/>
        <v>0.27164179104477609</v>
      </c>
      <c r="Z11" s="109">
        <f t="shared" si="3"/>
        <v>1.0536912751677852</v>
      </c>
      <c r="AA11" s="109">
        <f t="shared" si="4"/>
        <v>1.2096288866599798</v>
      </c>
      <c r="AB11" s="109">
        <f t="shared" si="5"/>
        <v>0.74724172517552656</v>
      </c>
      <c r="AC11" s="109">
        <f t="shared" si="6"/>
        <v>0.4053691275167785</v>
      </c>
      <c r="AD11" s="109">
        <f t="shared" si="7"/>
        <v>0.32096288866599798</v>
      </c>
      <c r="AE11" s="109">
        <f t="shared" si="8"/>
        <v>0.65910447761194035</v>
      </c>
      <c r="AF11" s="109">
        <f t="shared" si="9"/>
        <v>1.1382089552238808</v>
      </c>
      <c r="AG11" s="109">
        <f t="shared" si="10"/>
        <v>0.20238805970149251</v>
      </c>
      <c r="AH11" s="109">
        <f t="shared" si="11"/>
        <v>0.48059701492537316</v>
      </c>
      <c r="AI11" s="109">
        <f t="shared" si="12"/>
        <v>1.7867133397155068</v>
      </c>
      <c r="AJ11" s="109">
        <f t="shared" si="13"/>
        <v>3.5131017919922805</v>
      </c>
      <c r="AK11" s="109">
        <f t="shared" si="14"/>
        <v>0.34869320907841561</v>
      </c>
    </row>
    <row r="12" spans="1:37" s="110" customFormat="1">
      <c r="A12" s="105" t="s">
        <v>453</v>
      </c>
      <c r="B12" s="110" t="s">
        <v>448</v>
      </c>
      <c r="C12" s="106" t="s">
        <v>435</v>
      </c>
      <c r="D12" s="106" t="s">
        <v>878</v>
      </c>
      <c r="E12" s="106" t="s">
        <v>917</v>
      </c>
      <c r="F12" s="107">
        <v>27.5</v>
      </c>
      <c r="G12" s="108">
        <v>3.0289999999999999</v>
      </c>
      <c r="H12" s="108">
        <v>11.667</v>
      </c>
      <c r="I12" s="108">
        <v>8.6959999999999997</v>
      </c>
      <c r="J12" s="108">
        <v>2.504</v>
      </c>
      <c r="K12" s="108">
        <v>3.4869999999999997</v>
      </c>
      <c r="L12" s="108">
        <v>0.94600000000000006</v>
      </c>
      <c r="M12" s="108">
        <v>2.2440000000000002</v>
      </c>
      <c r="N12" s="108">
        <v>1.8510000000000002</v>
      </c>
      <c r="O12" s="108">
        <v>7.581999999999999</v>
      </c>
      <c r="P12" s="108">
        <v>3.8439999999999999</v>
      </c>
      <c r="Q12" s="108">
        <v>0.8859999999999999</v>
      </c>
      <c r="R12" s="108">
        <v>2.9870000000000001</v>
      </c>
      <c r="S12" s="108">
        <v>1.6890000000000001</v>
      </c>
      <c r="T12" s="108">
        <v>8.52</v>
      </c>
      <c r="U12" s="108">
        <v>2.3006100000000003</v>
      </c>
      <c r="V12" s="108">
        <v>2.5991000000000004</v>
      </c>
      <c r="W12" s="109">
        <f t="shared" si="0"/>
        <v>1.341651333946642</v>
      </c>
      <c r="X12" s="109">
        <f t="shared" si="1"/>
        <v>0.2879484820607176</v>
      </c>
      <c r="Y12" s="109">
        <f t="shared" si="2"/>
        <v>0.3483210671573137</v>
      </c>
      <c r="Z12" s="109">
        <f t="shared" si="3"/>
        <v>0.64353312302839127</v>
      </c>
      <c r="AA12" s="109">
        <f t="shared" si="4"/>
        <v>0.77705515088449539</v>
      </c>
      <c r="AB12" s="109">
        <f t="shared" si="5"/>
        <v>0.90712799167533809</v>
      </c>
      <c r="AC12" s="109">
        <f t="shared" si="6"/>
        <v>0.2712933753943218</v>
      </c>
      <c r="AD12" s="109">
        <f t="shared" si="7"/>
        <v>0.23048907388137355</v>
      </c>
      <c r="AE12" s="109">
        <f t="shared" si="8"/>
        <v>0.87189512419503212</v>
      </c>
      <c r="AF12" s="109">
        <f t="shared" si="9"/>
        <v>0.97976080956761724</v>
      </c>
      <c r="AG12" s="109">
        <f t="shared" si="10"/>
        <v>0.21285648574057039</v>
      </c>
      <c r="AH12" s="109">
        <f t="shared" si="11"/>
        <v>0.19422723091076358</v>
      </c>
      <c r="AI12" s="109">
        <f t="shared" si="12"/>
        <v>1.4892576316716002</v>
      </c>
      <c r="AJ12" s="109">
        <f t="shared" si="13"/>
        <v>1.0975803162633218</v>
      </c>
      <c r="AK12" s="109">
        <f t="shared" si="14"/>
        <v>0.88515640029240883</v>
      </c>
    </row>
    <row r="13" spans="1:37" s="110" customFormat="1">
      <c r="A13" s="105" t="s">
        <v>454</v>
      </c>
      <c r="B13" s="106" t="s">
        <v>440</v>
      </c>
      <c r="C13" s="106" t="s">
        <v>435</v>
      </c>
      <c r="D13" s="110" t="s">
        <v>877</v>
      </c>
      <c r="E13" s="110" t="s">
        <v>918</v>
      </c>
      <c r="F13" s="107">
        <v>67</v>
      </c>
      <c r="G13" s="108">
        <v>8.0990000000000002</v>
      </c>
      <c r="H13" s="108">
        <v>19.5</v>
      </c>
      <c r="I13" s="108">
        <v>32</v>
      </c>
      <c r="J13" s="108">
        <v>8</v>
      </c>
      <c r="K13" s="108">
        <v>10.613</v>
      </c>
      <c r="L13" s="108">
        <v>3.6270000000000002</v>
      </c>
      <c r="M13" s="108">
        <v>5.9670000000000005</v>
      </c>
      <c r="N13" s="108">
        <v>21.5</v>
      </c>
      <c r="O13" s="108">
        <v>38.08</v>
      </c>
      <c r="P13" s="108">
        <v>6.5280000000000005</v>
      </c>
      <c r="Q13" s="108">
        <v>2.7160000000000002</v>
      </c>
      <c r="R13" s="108">
        <v>5.3770000000000007</v>
      </c>
      <c r="S13" s="108">
        <v>13.047999999999998</v>
      </c>
      <c r="T13" s="108">
        <v>24.952999999999999</v>
      </c>
      <c r="U13" s="108">
        <v>106.29961999999999</v>
      </c>
      <c r="V13" s="108">
        <v>56.261450000000004</v>
      </c>
      <c r="W13" s="109">
        <f t="shared" si="0"/>
        <v>0.609375</v>
      </c>
      <c r="X13" s="109">
        <f t="shared" si="1"/>
        <v>0.25</v>
      </c>
      <c r="Y13" s="109">
        <f t="shared" si="2"/>
        <v>0.25309375000000001</v>
      </c>
      <c r="Z13" s="109">
        <f t="shared" si="3"/>
        <v>0.56223499481767647</v>
      </c>
      <c r="AA13" s="109">
        <f t="shared" si="4"/>
        <v>0.82368259803921573</v>
      </c>
      <c r="AB13" s="109">
        <f t="shared" si="5"/>
        <v>1.6257659313725488</v>
      </c>
      <c r="AC13" s="109">
        <f t="shared" si="6"/>
        <v>0.34175068312447004</v>
      </c>
      <c r="AD13" s="109">
        <f t="shared" si="7"/>
        <v>0.41605392156862747</v>
      </c>
      <c r="AE13" s="109">
        <f t="shared" si="8"/>
        <v>1.19</v>
      </c>
      <c r="AF13" s="109">
        <f t="shared" si="9"/>
        <v>0.77978124999999998</v>
      </c>
      <c r="AG13" s="109">
        <f t="shared" si="10"/>
        <v>0.671875</v>
      </c>
      <c r="AH13" s="109">
        <f t="shared" si="11"/>
        <v>0.40774999999999995</v>
      </c>
      <c r="AI13" s="109">
        <f t="shared" si="12"/>
        <v>4.3485574078251652</v>
      </c>
      <c r="AJ13" s="109">
        <f t="shared" si="13"/>
        <v>3.0260561005804139</v>
      </c>
      <c r="AK13" s="109">
        <f t="shared" si="14"/>
        <v>1.8893864271183907</v>
      </c>
    </row>
    <row r="14" spans="1:37" s="110" customFormat="1">
      <c r="A14" s="116" t="s">
        <v>455</v>
      </c>
      <c r="B14" s="106" t="s">
        <v>448</v>
      </c>
      <c r="C14" s="106" t="s">
        <v>435</v>
      </c>
      <c r="D14" s="106" t="s">
        <v>878</v>
      </c>
      <c r="E14" s="106" t="s">
        <v>896</v>
      </c>
      <c r="F14" s="117">
        <v>56.7</v>
      </c>
      <c r="G14" s="118">
        <v>4.28</v>
      </c>
      <c r="H14" s="118">
        <v>20</v>
      </c>
      <c r="I14" s="118">
        <v>15.5</v>
      </c>
      <c r="J14" s="118">
        <v>14</v>
      </c>
      <c r="K14" s="118">
        <v>5.28</v>
      </c>
      <c r="L14" s="118">
        <v>1.64</v>
      </c>
      <c r="M14" s="118">
        <v>2.92</v>
      </c>
      <c r="N14" s="118">
        <v>5.2</v>
      </c>
      <c r="O14" s="115">
        <v>13.4</v>
      </c>
      <c r="P14" s="118">
        <v>6.65</v>
      </c>
      <c r="Q14" s="118">
        <v>1.57</v>
      </c>
      <c r="R14" s="118">
        <v>4.4000000000000004</v>
      </c>
      <c r="S14" s="118">
        <v>6.5</v>
      </c>
      <c r="T14" s="115">
        <v>17.55</v>
      </c>
      <c r="U14" s="108">
        <v>12.60539</v>
      </c>
      <c r="V14" s="108">
        <v>20.911060000000003</v>
      </c>
      <c r="W14" s="109">
        <f t="shared" si="0"/>
        <v>1.2903225806451613</v>
      </c>
      <c r="X14" s="109">
        <f t="shared" si="1"/>
        <v>0.90322580645161288</v>
      </c>
      <c r="Y14" s="109">
        <f t="shared" si="2"/>
        <v>0.27612903225806451</v>
      </c>
      <c r="Z14" s="109">
        <f t="shared" si="3"/>
        <v>0.55303030303030298</v>
      </c>
      <c r="AA14" s="109">
        <f t="shared" si="4"/>
        <v>0.66165413533834583</v>
      </c>
      <c r="AB14" s="109">
        <f t="shared" si="5"/>
        <v>0.79398496240601502</v>
      </c>
      <c r="AC14" s="109">
        <f t="shared" si="6"/>
        <v>0.31060606060606055</v>
      </c>
      <c r="AD14" s="109">
        <f t="shared" si="7"/>
        <v>0.23609022556390977</v>
      </c>
      <c r="AE14" s="109">
        <f t="shared" si="8"/>
        <v>0.86451612903225805</v>
      </c>
      <c r="AF14" s="109">
        <f t="shared" si="9"/>
        <v>1.1322580645161291</v>
      </c>
      <c r="AG14" s="109">
        <f t="shared" si="10"/>
        <v>0.33548387096774196</v>
      </c>
      <c r="AH14" s="109">
        <f t="shared" si="11"/>
        <v>0.41935483870967744</v>
      </c>
      <c r="AI14" s="109">
        <f t="shared" si="12"/>
        <v>2.1451141138830296</v>
      </c>
      <c r="AJ14" s="109">
        <f t="shared" si="13"/>
        <v>2.0204618991098489</v>
      </c>
      <c r="AK14" s="109">
        <f t="shared" si="14"/>
        <v>0.60280970931172295</v>
      </c>
    </row>
    <row r="15" spans="1:37" s="110" customFormat="1">
      <c r="A15" s="105" t="s">
        <v>456</v>
      </c>
      <c r="B15" s="106" t="s">
        <v>448</v>
      </c>
      <c r="C15" s="106" t="s">
        <v>435</v>
      </c>
      <c r="D15" s="106" t="s">
        <v>878</v>
      </c>
      <c r="E15" s="106" t="s">
        <v>919</v>
      </c>
      <c r="F15" s="107">
        <v>64</v>
      </c>
      <c r="G15" s="108">
        <v>5.2759999999999998</v>
      </c>
      <c r="H15" s="108">
        <v>11</v>
      </c>
      <c r="I15" s="108">
        <v>16</v>
      </c>
      <c r="J15" s="108">
        <v>17</v>
      </c>
      <c r="K15" s="108">
        <v>5.6920000000000002</v>
      </c>
      <c r="L15" s="108">
        <v>2.8210000000000002</v>
      </c>
      <c r="M15" s="108">
        <v>3.3549999999999995</v>
      </c>
      <c r="N15" s="108">
        <v>4.7649999999999997</v>
      </c>
      <c r="O15" s="108">
        <v>13.812000000000001</v>
      </c>
      <c r="P15" s="108">
        <v>6.3409999999999993</v>
      </c>
      <c r="Q15" s="108">
        <v>2.2120000000000002</v>
      </c>
      <c r="R15" s="108">
        <v>4.7200000000000006</v>
      </c>
      <c r="S15" s="108">
        <v>5.681</v>
      </c>
      <c r="T15" s="108">
        <v>16.742000000000001</v>
      </c>
      <c r="U15" s="108">
        <v>15.63654</v>
      </c>
      <c r="V15" s="108">
        <v>17.588750000000001</v>
      </c>
      <c r="W15" s="109">
        <f t="shared" si="0"/>
        <v>0.6875</v>
      </c>
      <c r="X15" s="109">
        <f t="shared" si="1"/>
        <v>1.0625</v>
      </c>
      <c r="Y15" s="109">
        <f t="shared" si="2"/>
        <v>0.32974999999999999</v>
      </c>
      <c r="Z15" s="109">
        <f t="shared" si="3"/>
        <v>0.58942375263527746</v>
      </c>
      <c r="AA15" s="109">
        <f t="shared" si="4"/>
        <v>0.7443620879987386</v>
      </c>
      <c r="AB15" s="109">
        <f t="shared" si="5"/>
        <v>0.89765021290017355</v>
      </c>
      <c r="AC15" s="109">
        <f t="shared" si="6"/>
        <v>0.49560787069571327</v>
      </c>
      <c r="AD15" s="109">
        <f t="shared" si="7"/>
        <v>0.34884087683330711</v>
      </c>
      <c r="AE15" s="109">
        <f t="shared" si="8"/>
        <v>0.86325000000000007</v>
      </c>
      <c r="AF15" s="109">
        <f t="shared" si="9"/>
        <v>1.0463750000000001</v>
      </c>
      <c r="AG15" s="109">
        <f t="shared" si="10"/>
        <v>0.29781249999999998</v>
      </c>
      <c r="AH15" s="109">
        <f t="shared" si="11"/>
        <v>0.3550625</v>
      </c>
      <c r="AI15" s="109">
        <f t="shared" si="12"/>
        <v>1.4520619651150446</v>
      </c>
      <c r="AJ15" s="109">
        <f t="shared" si="13"/>
        <v>1.8349093028214056</v>
      </c>
      <c r="AK15" s="109">
        <f t="shared" si="14"/>
        <v>0.88900803070144263</v>
      </c>
    </row>
    <row r="16" spans="1:37" s="110" customFormat="1">
      <c r="A16" s="105" t="s">
        <v>457</v>
      </c>
      <c r="B16" s="110" t="s">
        <v>448</v>
      </c>
      <c r="C16" s="106" t="s">
        <v>435</v>
      </c>
      <c r="D16" s="110" t="s">
        <v>879</v>
      </c>
      <c r="E16" s="106" t="s">
        <v>917</v>
      </c>
      <c r="F16" s="107">
        <v>117</v>
      </c>
      <c r="G16" s="108">
        <v>23</v>
      </c>
      <c r="H16" s="108">
        <v>26</v>
      </c>
      <c r="I16" s="108">
        <v>38</v>
      </c>
      <c r="J16" s="108">
        <v>46</v>
      </c>
      <c r="K16" s="108">
        <v>13</v>
      </c>
      <c r="L16" s="108">
        <v>3.3530000000000002</v>
      </c>
      <c r="M16" s="108">
        <v>9.5519999999999996</v>
      </c>
      <c r="N16" s="108">
        <v>13</v>
      </c>
      <c r="O16" s="108">
        <v>25.905000000000001</v>
      </c>
      <c r="P16" s="108">
        <v>12.754999999999999</v>
      </c>
      <c r="Q16" s="108">
        <v>3.3959999999999999</v>
      </c>
      <c r="R16" s="108">
        <v>7.0269999999999992</v>
      </c>
      <c r="S16" s="108">
        <v>11.356999999999999</v>
      </c>
      <c r="T16" s="108">
        <v>31.138999999999999</v>
      </c>
      <c r="U16" s="108">
        <v>94.889689999999987</v>
      </c>
      <c r="V16" s="108">
        <v>68.783829999999995</v>
      </c>
      <c r="W16" s="109">
        <f t="shared" si="0"/>
        <v>0.68421052631578949</v>
      </c>
      <c r="X16" s="109">
        <f t="shared" si="1"/>
        <v>1.2105263157894737</v>
      </c>
      <c r="Y16" s="109">
        <f t="shared" si="2"/>
        <v>0.60526315789473684</v>
      </c>
      <c r="Z16" s="109">
        <f t="shared" si="3"/>
        <v>0.73476923076923073</v>
      </c>
      <c r="AA16" s="109">
        <f t="shared" si="4"/>
        <v>0.55092120736965899</v>
      </c>
      <c r="AB16" s="109">
        <f t="shared" si="5"/>
        <v>1.0192081536652293</v>
      </c>
      <c r="AC16" s="109">
        <f t="shared" si="6"/>
        <v>0.25792307692307692</v>
      </c>
      <c r="AD16" s="109">
        <f t="shared" si="7"/>
        <v>0.26624852998823995</v>
      </c>
      <c r="AE16" s="109">
        <f t="shared" si="8"/>
        <v>0.68171052631578954</v>
      </c>
      <c r="AF16" s="109">
        <f t="shared" si="9"/>
        <v>0.81944736842105259</v>
      </c>
      <c r="AG16" s="109">
        <f t="shared" si="10"/>
        <v>0.34210526315789475</v>
      </c>
      <c r="AH16" s="109">
        <f t="shared" si="11"/>
        <v>0.29886842105263156</v>
      </c>
      <c r="AI16" s="109">
        <f t="shared" si="12"/>
        <v>1.7810154085233076</v>
      </c>
      <c r="AJ16" s="109">
        <f t="shared" si="13"/>
        <v>1.875171083087406</v>
      </c>
      <c r="AK16" s="109">
        <f t="shared" si="14"/>
        <v>1.3795348412555684</v>
      </c>
    </row>
    <row r="17" spans="1:37" s="110" customFormat="1">
      <c r="A17" s="105" t="s">
        <v>459</v>
      </c>
      <c r="B17" s="110" t="s">
        <v>448</v>
      </c>
      <c r="C17" s="106" t="s">
        <v>438</v>
      </c>
      <c r="D17" s="110" t="s">
        <v>875</v>
      </c>
      <c r="E17" s="110" t="s">
        <v>898</v>
      </c>
      <c r="F17" s="107">
        <v>15.5</v>
      </c>
      <c r="G17" s="108">
        <v>4.7679999999999998</v>
      </c>
      <c r="H17" s="108">
        <v>1.6183000000000001</v>
      </c>
      <c r="I17" s="108">
        <v>10.739799999999999</v>
      </c>
      <c r="J17" s="108">
        <v>0.64260000000000006</v>
      </c>
      <c r="K17" s="108">
        <v>3.7229999999999999</v>
      </c>
      <c r="L17" s="108">
        <v>1.1060000000000001</v>
      </c>
      <c r="M17" s="108">
        <v>2.4929999999999999</v>
      </c>
      <c r="N17" s="108">
        <v>3.6159999999999997</v>
      </c>
      <c r="O17" s="108">
        <v>9.831999999999999</v>
      </c>
      <c r="P17" s="108">
        <v>7.4137000000000004</v>
      </c>
      <c r="Q17" s="108">
        <v>1.149</v>
      </c>
      <c r="R17" s="108">
        <v>6.9689999999999994</v>
      </c>
      <c r="S17" s="108">
        <v>10.7562</v>
      </c>
      <c r="T17" s="119">
        <v>25.1389</v>
      </c>
      <c r="U17" s="108">
        <v>6.6575899999999999</v>
      </c>
      <c r="V17" s="108">
        <v>19.918669999999999</v>
      </c>
      <c r="W17" s="109">
        <f t="shared" si="0"/>
        <v>0.15068250805415373</v>
      </c>
      <c r="X17" s="109">
        <f t="shared" si="1"/>
        <v>5.9833516452820361E-2</v>
      </c>
      <c r="Y17" s="109">
        <f t="shared" si="2"/>
        <v>0.44395612581239879</v>
      </c>
      <c r="Z17" s="109">
        <f t="shared" si="3"/>
        <v>0.66962127316680098</v>
      </c>
      <c r="AA17" s="109">
        <f t="shared" si="4"/>
        <v>0.94001645602061035</v>
      </c>
      <c r="AB17" s="109">
        <f t="shared" si="5"/>
        <v>0.50217839944966747</v>
      </c>
      <c r="AC17" s="109">
        <f t="shared" si="6"/>
        <v>0.29707225355895789</v>
      </c>
      <c r="AD17" s="109">
        <f t="shared" si="7"/>
        <v>0.15498334165126723</v>
      </c>
      <c r="AE17" s="109">
        <f t="shared" si="8"/>
        <v>0.91547328628093638</v>
      </c>
      <c r="AF17" s="109">
        <f t="shared" si="9"/>
        <v>2.3407232909365168</v>
      </c>
      <c r="AG17" s="109">
        <f t="shared" si="10"/>
        <v>0.33669155850202054</v>
      </c>
      <c r="AH17" s="109">
        <f t="shared" si="11"/>
        <v>1.001527030298516</v>
      </c>
      <c r="AI17" s="109">
        <f t="shared" si="12"/>
        <v>1.9639923756194055</v>
      </c>
      <c r="AJ17" s="109">
        <f t="shared" si="13"/>
        <v>5.8084118287014137</v>
      </c>
      <c r="AK17" s="109">
        <f t="shared" si="14"/>
        <v>0.33423868159872122</v>
      </c>
    </row>
    <row r="18" spans="1:37" s="110" customFormat="1">
      <c r="A18" s="105" t="s">
        <v>460</v>
      </c>
      <c r="B18" s="106" t="s">
        <v>434</v>
      </c>
      <c r="C18" s="106" t="s">
        <v>435</v>
      </c>
      <c r="D18" s="106" t="s">
        <v>876</v>
      </c>
      <c r="E18" s="106" t="s">
        <v>922</v>
      </c>
      <c r="F18" s="107">
        <v>214</v>
      </c>
      <c r="G18" s="108">
        <v>43</v>
      </c>
      <c r="H18" s="108">
        <v>26</v>
      </c>
      <c r="I18" s="108">
        <v>45</v>
      </c>
      <c r="J18" s="108">
        <v>103</v>
      </c>
      <c r="K18" s="108">
        <v>14.7</v>
      </c>
      <c r="L18" s="108">
        <v>4.0490000000000004</v>
      </c>
      <c r="M18" s="108">
        <v>10.692</v>
      </c>
      <c r="N18" s="108">
        <v>10.071</v>
      </c>
      <c r="O18" s="108">
        <v>35.463000000000001</v>
      </c>
      <c r="P18" s="108">
        <v>16.5</v>
      </c>
      <c r="Q18" s="108">
        <v>3.4200000000000004</v>
      </c>
      <c r="R18" s="108">
        <v>10.997</v>
      </c>
      <c r="S18" s="108">
        <v>19.5</v>
      </c>
      <c r="T18" s="108">
        <v>46.997</v>
      </c>
      <c r="U18" s="108">
        <v>47.012090000000001</v>
      </c>
      <c r="V18" s="108">
        <v>168.05511999999999</v>
      </c>
      <c r="W18" s="109">
        <f t="shared" si="0"/>
        <v>0.57777777777777772</v>
      </c>
      <c r="X18" s="109">
        <f t="shared" si="1"/>
        <v>2.2888888888888888</v>
      </c>
      <c r="Y18" s="109">
        <f t="shared" si="2"/>
        <v>0.9555555555555556</v>
      </c>
      <c r="Z18" s="109">
        <f t="shared" si="3"/>
        <v>0.72734693877551027</v>
      </c>
      <c r="AA18" s="109">
        <f t="shared" si="4"/>
        <v>0.66648484848484846</v>
      </c>
      <c r="AB18" s="109">
        <f t="shared" si="5"/>
        <v>0.89090909090909087</v>
      </c>
      <c r="AC18" s="109">
        <f t="shared" si="6"/>
        <v>0.27544217687074835</v>
      </c>
      <c r="AD18" s="109">
        <f t="shared" si="7"/>
        <v>0.2072727272727273</v>
      </c>
      <c r="AE18" s="109">
        <f t="shared" si="8"/>
        <v>0.78806666666666669</v>
      </c>
      <c r="AF18" s="109">
        <f t="shared" si="9"/>
        <v>1.0443777777777778</v>
      </c>
      <c r="AG18" s="109">
        <f t="shared" si="10"/>
        <v>0.2238</v>
      </c>
      <c r="AH18" s="109">
        <f t="shared" si="11"/>
        <v>0.43333333333333335</v>
      </c>
      <c r="AI18" s="109">
        <f t="shared" si="12"/>
        <v>2.1574246326849114</v>
      </c>
      <c r="AJ18" s="109">
        <f>+S18^2/V18</f>
        <v>2.262650492290863</v>
      </c>
      <c r="AK18" s="109">
        <f>+U18/V18</f>
        <v>0.27974208700097924</v>
      </c>
    </row>
    <row r="19" spans="1:37" s="110" customFormat="1">
      <c r="A19" s="116" t="s">
        <v>458</v>
      </c>
      <c r="B19" s="106" t="s">
        <v>434</v>
      </c>
      <c r="C19" s="106" t="s">
        <v>435</v>
      </c>
      <c r="D19" s="106" t="s">
        <v>876</v>
      </c>
      <c r="E19" s="110" t="s">
        <v>897</v>
      </c>
      <c r="F19" s="117">
        <v>155.5</v>
      </c>
      <c r="G19" s="118">
        <v>28.3</v>
      </c>
      <c r="H19" s="118">
        <v>14.7</v>
      </c>
      <c r="I19" s="118">
        <v>38.4</v>
      </c>
      <c r="J19" s="118">
        <v>77</v>
      </c>
      <c r="K19" s="118">
        <v>10.3</v>
      </c>
      <c r="L19" s="118">
        <v>2.85</v>
      </c>
      <c r="M19" s="118">
        <v>6.1</v>
      </c>
      <c r="N19" s="118">
        <v>6.6</v>
      </c>
      <c r="O19" s="115">
        <v>23</v>
      </c>
      <c r="P19" s="118">
        <v>11</v>
      </c>
      <c r="Q19" s="118">
        <v>2.74</v>
      </c>
      <c r="R19" s="118">
        <v>8.18</v>
      </c>
      <c r="S19" s="118">
        <v>13.169999999999998</v>
      </c>
      <c r="T19" s="115">
        <v>32.35</v>
      </c>
      <c r="U19" s="108">
        <v>16.540099999999999</v>
      </c>
      <c r="V19" s="108">
        <v>41.286549999999998</v>
      </c>
      <c r="W19" s="109">
        <f>+H19/I19</f>
        <v>0.3828125</v>
      </c>
      <c r="X19" s="109">
        <f>+J19/I19</f>
        <v>2.0052083333333335</v>
      </c>
      <c r="Y19" s="109">
        <f>+G19/I19</f>
        <v>0.73697916666666674</v>
      </c>
      <c r="Z19" s="109">
        <f>+M19/K19</f>
        <v>0.59223300970873782</v>
      </c>
      <c r="AA19" s="109">
        <f>+R19/P19</f>
        <v>0.74363636363636365</v>
      </c>
      <c r="AB19" s="109">
        <f>+K19/P19</f>
        <v>0.9363636363636364</v>
      </c>
      <c r="AC19" s="109">
        <f>+L19/K19</f>
        <v>0.27669902912621358</v>
      </c>
      <c r="AD19" s="109">
        <f>+Q19/P19</f>
        <v>0.24909090909090911</v>
      </c>
      <c r="AE19" s="109">
        <f>+O19/I19</f>
        <v>0.59895833333333337</v>
      </c>
      <c r="AF19" s="109">
        <f>+T19/I19</f>
        <v>0.84244791666666674</v>
      </c>
      <c r="AG19" s="109">
        <f>+N19/I19</f>
        <v>0.171875</v>
      </c>
      <c r="AH19" s="109">
        <f>+S19/I19</f>
        <v>0.34296874999999999</v>
      </c>
      <c r="AI19" s="109">
        <f>+N19^2/U19</f>
        <v>2.6335995550208282</v>
      </c>
      <c r="AJ19" s="109">
        <f>+S19^2/V19</f>
        <v>4.2010993895106266</v>
      </c>
      <c r="AK19" s="109">
        <f>+U19/V19</f>
        <v>0.40061715013727228</v>
      </c>
    </row>
    <row r="20" spans="1:37" s="110" customFormat="1">
      <c r="A20" s="105" t="s">
        <v>461</v>
      </c>
      <c r="B20" s="106" t="s">
        <v>434</v>
      </c>
      <c r="C20" s="106" t="s">
        <v>438</v>
      </c>
      <c r="D20" s="110" t="s">
        <v>873</v>
      </c>
      <c r="E20" s="110" t="s">
        <v>899</v>
      </c>
      <c r="F20" s="107">
        <v>40</v>
      </c>
      <c r="G20" s="108">
        <v>3.8540000000000001</v>
      </c>
      <c r="H20" s="108">
        <v>2.4239999999999999</v>
      </c>
      <c r="I20" s="108">
        <v>18.5</v>
      </c>
      <c r="J20" s="108">
        <v>15.5</v>
      </c>
      <c r="K20" s="108">
        <v>1.6329999999999998</v>
      </c>
      <c r="L20" s="108">
        <v>0.65199999999999991</v>
      </c>
      <c r="M20" s="108">
        <v>0.88400000000000001</v>
      </c>
      <c r="N20" s="108">
        <v>0.77800000000000002</v>
      </c>
      <c r="O20" s="108">
        <v>3.2949999999999995</v>
      </c>
      <c r="P20" s="108">
        <v>1.982</v>
      </c>
      <c r="Q20" s="108">
        <v>0.60299999999999998</v>
      </c>
      <c r="R20" s="108">
        <v>1.1080000000000001</v>
      </c>
      <c r="S20" s="108">
        <v>1.5539999999999998</v>
      </c>
      <c r="T20" s="108">
        <v>4.6440000000000001</v>
      </c>
      <c r="U20" s="108">
        <v>1.44184</v>
      </c>
      <c r="V20" s="108">
        <v>2.8402600000000002</v>
      </c>
      <c r="W20" s="109">
        <f t="shared" si="0"/>
        <v>0.13102702702702701</v>
      </c>
      <c r="X20" s="109">
        <f t="shared" si="1"/>
        <v>0.83783783783783783</v>
      </c>
      <c r="Y20" s="109">
        <f t="shared" si="2"/>
        <v>0.20832432432432432</v>
      </c>
      <c r="Z20" s="109">
        <f t="shared" si="3"/>
        <v>0.54133496631965716</v>
      </c>
      <c r="AA20" s="109">
        <f t="shared" si="4"/>
        <v>0.55903128153380433</v>
      </c>
      <c r="AB20" s="109">
        <f t="shared" si="5"/>
        <v>0.82391523713420778</v>
      </c>
      <c r="AC20" s="109">
        <f t="shared" si="6"/>
        <v>0.39926515615431718</v>
      </c>
      <c r="AD20" s="109">
        <f t="shared" si="7"/>
        <v>0.30423814328960647</v>
      </c>
      <c r="AE20" s="109">
        <f t="shared" si="8"/>
        <v>0.17810810810810809</v>
      </c>
      <c r="AF20" s="109">
        <f t="shared" si="9"/>
        <v>0.25102702702702706</v>
      </c>
      <c r="AG20" s="109">
        <f t="shared" si="10"/>
        <v>4.2054054054054053E-2</v>
      </c>
      <c r="AH20" s="109">
        <f t="shared" si="11"/>
        <v>8.3999999999999991E-2</v>
      </c>
      <c r="AI20" s="109">
        <f t="shared" si="12"/>
        <v>0.4197997003828442</v>
      </c>
      <c r="AJ20" s="109">
        <f t="shared" si="13"/>
        <v>0.8502446959081208</v>
      </c>
      <c r="AK20" s="109">
        <f t="shared" si="14"/>
        <v>0.50764366642490477</v>
      </c>
    </row>
    <row r="21" spans="1:37" s="110" customFormat="1">
      <c r="A21" s="105" t="s">
        <v>462</v>
      </c>
      <c r="B21" s="106" t="s">
        <v>440</v>
      </c>
      <c r="C21" s="106" t="s">
        <v>435</v>
      </c>
      <c r="D21" s="106" t="s">
        <v>463</v>
      </c>
      <c r="E21" s="106" t="s">
        <v>921</v>
      </c>
      <c r="F21" s="107">
        <v>242</v>
      </c>
      <c r="G21" s="108">
        <v>30</v>
      </c>
      <c r="H21" s="108">
        <v>31</v>
      </c>
      <c r="I21" s="108">
        <v>89</v>
      </c>
      <c r="J21" s="108">
        <v>97</v>
      </c>
      <c r="K21" s="108">
        <v>34</v>
      </c>
      <c r="L21" s="108">
        <v>17.5</v>
      </c>
      <c r="M21" s="108">
        <v>14</v>
      </c>
      <c r="N21" s="108">
        <v>58</v>
      </c>
      <c r="O21" s="108">
        <v>106</v>
      </c>
      <c r="P21" s="108">
        <v>18.899999999999999</v>
      </c>
      <c r="Q21" s="108">
        <v>8</v>
      </c>
      <c r="R21" s="108">
        <v>14.5</v>
      </c>
      <c r="S21" s="108">
        <v>38</v>
      </c>
      <c r="T21" s="108">
        <v>71.400000000000006</v>
      </c>
      <c r="U21" s="108">
        <v>1435.0162800000001</v>
      </c>
      <c r="V21" s="108">
        <v>710.90688</v>
      </c>
      <c r="W21" s="109">
        <f t="shared" si="0"/>
        <v>0.34831460674157305</v>
      </c>
      <c r="X21" s="109">
        <f t="shared" si="1"/>
        <v>1.0898876404494382</v>
      </c>
      <c r="Y21" s="109">
        <f t="shared" si="2"/>
        <v>0.33707865168539325</v>
      </c>
      <c r="Z21" s="109">
        <f t="shared" si="3"/>
        <v>0.41176470588235292</v>
      </c>
      <c r="AA21" s="109">
        <f t="shared" si="4"/>
        <v>0.76719576719576721</v>
      </c>
      <c r="AB21" s="109">
        <f t="shared" si="5"/>
        <v>1.7989417989417991</v>
      </c>
      <c r="AC21" s="109">
        <f t="shared" si="6"/>
        <v>0.51470588235294112</v>
      </c>
      <c r="AD21" s="109">
        <f t="shared" si="7"/>
        <v>0.42328042328042331</v>
      </c>
      <c r="AE21" s="109">
        <f t="shared" si="8"/>
        <v>1.1910112359550562</v>
      </c>
      <c r="AF21" s="109">
        <f t="shared" si="9"/>
        <v>0.80224719101123598</v>
      </c>
      <c r="AG21" s="109">
        <f t="shared" si="10"/>
        <v>0.651685393258427</v>
      </c>
      <c r="AH21" s="109">
        <f t="shared" si="11"/>
        <v>0.42696629213483145</v>
      </c>
      <c r="AI21" s="109">
        <f t="shared" si="12"/>
        <v>2.3442242759782488</v>
      </c>
      <c r="AJ21" s="109">
        <f t="shared" si="13"/>
        <v>2.0312083630418658</v>
      </c>
      <c r="AK21" s="109">
        <f t="shared" si="14"/>
        <v>2.0185713774496037</v>
      </c>
    </row>
    <row r="22" spans="1:37" s="110" customFormat="1">
      <c r="A22" s="113" t="s">
        <v>464</v>
      </c>
      <c r="B22" s="106" t="s">
        <v>445</v>
      </c>
      <c r="C22" s="106" t="s">
        <v>451</v>
      </c>
      <c r="D22" s="106" t="s">
        <v>874</v>
      </c>
      <c r="E22" s="106" t="s">
        <v>900</v>
      </c>
      <c r="F22" s="114">
        <v>34.200000000000003</v>
      </c>
      <c r="G22" s="115">
        <v>3.7</v>
      </c>
      <c r="H22" s="115">
        <v>1.1299999999999999</v>
      </c>
      <c r="I22" s="115">
        <v>8.5</v>
      </c>
      <c r="J22" s="115">
        <v>20.5</v>
      </c>
      <c r="K22" s="115">
        <v>2.12</v>
      </c>
      <c r="L22" s="115">
        <v>1.0900000000000001</v>
      </c>
      <c r="M22" s="115">
        <v>2.2999999999999998</v>
      </c>
      <c r="N22" s="115">
        <v>2.25</v>
      </c>
      <c r="O22" s="115">
        <v>6.67</v>
      </c>
      <c r="P22" s="115">
        <v>2.15</v>
      </c>
      <c r="Q22" s="115">
        <v>0.90999999999999992</v>
      </c>
      <c r="R22" s="115">
        <v>4.05</v>
      </c>
      <c r="S22" s="115">
        <v>5.4</v>
      </c>
      <c r="T22" s="115">
        <v>11.6</v>
      </c>
      <c r="U22" s="108">
        <v>3.2479100000000001</v>
      </c>
      <c r="V22" s="108">
        <v>8.8227399999999996</v>
      </c>
      <c r="W22" s="109">
        <f t="shared" si="0"/>
        <v>0.13294117647058823</v>
      </c>
      <c r="X22" s="109">
        <f t="shared" si="1"/>
        <v>2.4117647058823528</v>
      </c>
      <c r="Y22" s="109">
        <f t="shared" si="2"/>
        <v>0.43529411764705883</v>
      </c>
      <c r="Z22" s="109">
        <f t="shared" si="3"/>
        <v>1.0849056603773584</v>
      </c>
      <c r="AA22" s="109">
        <f t="shared" si="4"/>
        <v>1.8837209302325582</v>
      </c>
      <c r="AB22" s="109">
        <f t="shared" si="5"/>
        <v>0.98604651162790702</v>
      </c>
      <c r="AC22" s="109">
        <f t="shared" si="6"/>
        <v>0.51415094339622647</v>
      </c>
      <c r="AD22" s="109">
        <f t="shared" si="7"/>
        <v>0.42325581395348838</v>
      </c>
      <c r="AE22" s="109">
        <f t="shared" si="8"/>
        <v>0.78470588235294114</v>
      </c>
      <c r="AF22" s="109">
        <f t="shared" si="9"/>
        <v>1.3647058823529412</v>
      </c>
      <c r="AG22" s="109">
        <f t="shared" si="10"/>
        <v>0.26470588235294118</v>
      </c>
      <c r="AH22" s="109">
        <f t="shared" si="11"/>
        <v>0.6352941176470589</v>
      </c>
      <c r="AI22" s="109">
        <f t="shared" si="12"/>
        <v>1.5586946682635909</v>
      </c>
      <c r="AJ22" s="109">
        <f t="shared" si="13"/>
        <v>3.3050956958949267</v>
      </c>
      <c r="AK22" s="109">
        <f t="shared" si="14"/>
        <v>0.3681294019771636</v>
      </c>
    </row>
    <row r="23" spans="1:37" s="110" customFormat="1">
      <c r="A23" s="113" t="s">
        <v>465</v>
      </c>
      <c r="B23" s="106" t="s">
        <v>434</v>
      </c>
      <c r="C23" s="106" t="s">
        <v>451</v>
      </c>
      <c r="D23" s="106" t="s">
        <v>874</v>
      </c>
      <c r="E23" s="106" t="s">
        <v>901</v>
      </c>
      <c r="F23" s="114">
        <v>133</v>
      </c>
      <c r="G23" s="115">
        <v>7.8</v>
      </c>
      <c r="H23" s="115">
        <v>12</v>
      </c>
      <c r="I23" s="115">
        <v>55</v>
      </c>
      <c r="J23" s="115">
        <v>37.5</v>
      </c>
      <c r="K23" s="115">
        <v>11.8</v>
      </c>
      <c r="L23" s="115">
        <v>3.4</v>
      </c>
      <c r="M23" s="115">
        <v>9.0399999999999991</v>
      </c>
      <c r="N23" s="115">
        <v>6.9</v>
      </c>
      <c r="O23" s="115">
        <v>27.74</v>
      </c>
      <c r="P23" s="115">
        <v>11.98</v>
      </c>
      <c r="Q23" s="115">
        <v>3.4799999999999995</v>
      </c>
      <c r="R23" s="115">
        <v>14.1</v>
      </c>
      <c r="S23" s="115">
        <v>21</v>
      </c>
      <c r="T23" s="115">
        <v>47.08</v>
      </c>
      <c r="U23" s="108">
        <v>28.763729999999999</v>
      </c>
      <c r="V23" s="108">
        <v>125.02198</v>
      </c>
      <c r="W23" s="109">
        <f t="shared" si="0"/>
        <v>0.21818181818181817</v>
      </c>
      <c r="X23" s="109">
        <f t="shared" si="1"/>
        <v>0.68181818181818177</v>
      </c>
      <c r="Y23" s="109">
        <f t="shared" si="2"/>
        <v>0.14181818181818182</v>
      </c>
      <c r="Z23" s="109">
        <f t="shared" si="3"/>
        <v>0.76610169491525415</v>
      </c>
      <c r="AA23" s="109">
        <f t="shared" si="4"/>
        <v>1.1769616026711185</v>
      </c>
      <c r="AB23" s="109">
        <f t="shared" si="5"/>
        <v>0.98497495826377301</v>
      </c>
      <c r="AC23" s="109">
        <f t="shared" si="6"/>
        <v>0.28813559322033894</v>
      </c>
      <c r="AD23" s="109">
        <f t="shared" si="7"/>
        <v>0.29048414023372282</v>
      </c>
      <c r="AE23" s="109">
        <f t="shared" si="8"/>
        <v>0.50436363636363635</v>
      </c>
      <c r="AF23" s="109">
        <f t="shared" si="9"/>
        <v>0.85599999999999998</v>
      </c>
      <c r="AG23" s="109">
        <f t="shared" si="10"/>
        <v>0.12545454545454546</v>
      </c>
      <c r="AH23" s="109">
        <f t="shared" si="11"/>
        <v>0.38181818181818183</v>
      </c>
      <c r="AI23" s="109">
        <f t="shared" si="12"/>
        <v>1.6552095295012159</v>
      </c>
      <c r="AJ23" s="109">
        <f t="shared" si="13"/>
        <v>3.5273797455455433</v>
      </c>
      <c r="AK23" s="109">
        <f t="shared" si="14"/>
        <v>0.23006938459941204</v>
      </c>
    </row>
    <row r="24" spans="1:37" s="110" customFormat="1">
      <c r="A24" s="120" t="s">
        <v>466</v>
      </c>
      <c r="B24" s="106" t="s">
        <v>440</v>
      </c>
      <c r="C24" s="106" t="s">
        <v>435</v>
      </c>
      <c r="D24" s="110" t="s">
        <v>877</v>
      </c>
      <c r="E24" s="110" t="s">
        <v>897</v>
      </c>
      <c r="F24" s="117">
        <v>80.97</v>
      </c>
      <c r="G24" s="118">
        <v>7.2300000000000013</v>
      </c>
      <c r="H24" s="118">
        <v>21.5</v>
      </c>
      <c r="I24" s="118">
        <v>25.5</v>
      </c>
      <c r="J24" s="118">
        <v>11.5</v>
      </c>
      <c r="K24" s="118">
        <v>10</v>
      </c>
      <c r="L24" s="118">
        <v>3.8199999999999994</v>
      </c>
      <c r="M24" s="118">
        <v>7.0400000000000009</v>
      </c>
      <c r="N24" s="118">
        <v>18.2</v>
      </c>
      <c r="O24" s="115">
        <v>35.239999999999995</v>
      </c>
      <c r="P24" s="118">
        <v>7</v>
      </c>
      <c r="Q24" s="118">
        <v>2.46</v>
      </c>
      <c r="R24" s="118">
        <v>5.26</v>
      </c>
      <c r="S24" s="118">
        <v>9.8000000000000007</v>
      </c>
      <c r="T24" s="115">
        <v>22.06</v>
      </c>
      <c r="U24" s="108">
        <v>117.80406000000001</v>
      </c>
      <c r="V24" s="108">
        <v>55.789449999999995</v>
      </c>
      <c r="W24" s="109">
        <f t="shared" si="0"/>
        <v>0.84313725490196079</v>
      </c>
      <c r="X24" s="109">
        <f t="shared" si="1"/>
        <v>0.45098039215686275</v>
      </c>
      <c r="Y24" s="109">
        <f t="shared" si="2"/>
        <v>0.28352941176470592</v>
      </c>
      <c r="Z24" s="109">
        <f t="shared" si="3"/>
        <v>0.70400000000000007</v>
      </c>
      <c r="AA24" s="109">
        <f t="shared" si="4"/>
        <v>0.75142857142857145</v>
      </c>
      <c r="AB24" s="109">
        <f t="shared" si="5"/>
        <v>1.4285714285714286</v>
      </c>
      <c r="AC24" s="109">
        <f t="shared" si="6"/>
        <v>0.38199999999999995</v>
      </c>
      <c r="AD24" s="109">
        <f t="shared" si="7"/>
        <v>0.35142857142857142</v>
      </c>
      <c r="AE24" s="109">
        <f t="shared" si="8"/>
        <v>1.3819607843137254</v>
      </c>
      <c r="AF24" s="109">
        <f t="shared" si="9"/>
        <v>0.86509803921568618</v>
      </c>
      <c r="AG24" s="109">
        <f t="shared" si="10"/>
        <v>0.71372549019607845</v>
      </c>
      <c r="AH24" s="109">
        <f t="shared" si="11"/>
        <v>0.3843137254901961</v>
      </c>
      <c r="AI24" s="109">
        <f t="shared" si="12"/>
        <v>2.8117876412748419</v>
      </c>
      <c r="AJ24" s="109">
        <f t="shared" si="13"/>
        <v>1.7214724289269752</v>
      </c>
      <c r="AK24" s="109">
        <f t="shared" si="14"/>
        <v>2.1115831039739597</v>
      </c>
    </row>
    <row r="25" spans="1:37" s="110" customFormat="1">
      <c r="A25" s="105" t="s">
        <v>467</v>
      </c>
      <c r="B25" s="106" t="s">
        <v>440</v>
      </c>
      <c r="C25" s="106" t="s">
        <v>441</v>
      </c>
      <c r="D25" s="106" t="s">
        <v>883</v>
      </c>
      <c r="E25" s="106" t="s">
        <v>902</v>
      </c>
      <c r="F25" s="107">
        <v>58.314999999999998</v>
      </c>
      <c r="G25" s="108">
        <v>11.162000000000001</v>
      </c>
      <c r="H25" s="108">
        <v>16.478999999999999</v>
      </c>
      <c r="I25" s="108">
        <v>17.5</v>
      </c>
      <c r="J25" s="108">
        <v>12.162000000000001</v>
      </c>
      <c r="K25" s="108">
        <v>6.3020000000000005</v>
      </c>
      <c r="L25" s="108">
        <v>1.7589999999999999</v>
      </c>
      <c r="M25" s="108">
        <v>4.8600000000000003</v>
      </c>
      <c r="N25" s="108">
        <v>8.6189999999999998</v>
      </c>
      <c r="O25" s="108">
        <v>19.780999999999999</v>
      </c>
      <c r="P25" s="108">
        <v>7.5959999999999992</v>
      </c>
      <c r="Q25" s="108">
        <v>1.3759999999999999</v>
      </c>
      <c r="R25" s="108">
        <v>13.228999999999999</v>
      </c>
      <c r="S25" s="108">
        <v>9.1639999999999997</v>
      </c>
      <c r="T25" s="108">
        <v>29.988999999999997</v>
      </c>
      <c r="U25" s="108">
        <v>16.59515</v>
      </c>
      <c r="V25" s="108">
        <v>28.34948</v>
      </c>
      <c r="W25" s="109">
        <f t="shared" si="0"/>
        <v>0.94165714285714286</v>
      </c>
      <c r="X25" s="109">
        <f t="shared" si="1"/>
        <v>0.69497142857142857</v>
      </c>
      <c r="Y25" s="109">
        <f t="shared" si="2"/>
        <v>0.63782857142857152</v>
      </c>
      <c r="Z25" s="109">
        <f t="shared" si="3"/>
        <v>0.77118375119009841</v>
      </c>
      <c r="AA25" s="109">
        <f t="shared" si="4"/>
        <v>1.7415745129015272</v>
      </c>
      <c r="AB25" s="109">
        <f t="shared" si="5"/>
        <v>0.82964718272775162</v>
      </c>
      <c r="AC25" s="109">
        <f t="shared" si="6"/>
        <v>0.27911774039987303</v>
      </c>
      <c r="AD25" s="109">
        <f t="shared" si="7"/>
        <v>0.18114797261716695</v>
      </c>
      <c r="AE25" s="109">
        <f t="shared" si="8"/>
        <v>1.1303428571428571</v>
      </c>
      <c r="AF25" s="109">
        <f t="shared" si="9"/>
        <v>1.7136571428571428</v>
      </c>
      <c r="AG25" s="109">
        <f t="shared" si="10"/>
        <v>0.49251428571428568</v>
      </c>
      <c r="AH25" s="109">
        <f t="shared" si="11"/>
        <v>0.52365714285714282</v>
      </c>
      <c r="AI25" s="109">
        <f t="shared" si="12"/>
        <v>4.4764380556969954</v>
      </c>
      <c r="AJ25" s="109">
        <f t="shared" si="13"/>
        <v>2.9622728882505074</v>
      </c>
      <c r="AK25" s="109">
        <f t="shared" si="14"/>
        <v>0.58537758011787167</v>
      </c>
    </row>
    <row r="26" spans="1:37" s="110" customFormat="1">
      <c r="A26" s="105" t="s">
        <v>468</v>
      </c>
      <c r="B26" s="106" t="s">
        <v>440</v>
      </c>
      <c r="C26" s="106" t="s">
        <v>441</v>
      </c>
      <c r="D26" s="106" t="s">
        <v>884</v>
      </c>
      <c r="E26" s="106" t="s">
        <v>903</v>
      </c>
      <c r="F26" s="107">
        <v>28.286999999999999</v>
      </c>
      <c r="G26" s="108">
        <v>5.7439999999999998</v>
      </c>
      <c r="H26" s="108">
        <v>6.0190000000000001</v>
      </c>
      <c r="I26" s="108">
        <v>6.8989999999999991</v>
      </c>
      <c r="J26" s="108">
        <v>5.319</v>
      </c>
      <c r="K26" s="108">
        <v>6.1280000000000001</v>
      </c>
      <c r="L26" s="108">
        <v>0.83699999999999997</v>
      </c>
      <c r="M26" s="108">
        <v>5.1579999999999995</v>
      </c>
      <c r="N26" s="108">
        <v>6.2439999999999998</v>
      </c>
      <c r="O26" s="108">
        <v>17.53</v>
      </c>
      <c r="P26" s="108">
        <v>3.7560000000000002</v>
      </c>
      <c r="Q26" s="108">
        <v>0.64900000000000002</v>
      </c>
      <c r="R26" s="108">
        <v>6.7239999999999993</v>
      </c>
      <c r="S26" s="108">
        <v>7.2620000000000005</v>
      </c>
      <c r="T26" s="108">
        <v>17.742000000000001</v>
      </c>
      <c r="U26" s="108">
        <v>3.8282600000000002</v>
      </c>
      <c r="V26" s="108">
        <v>16.081769999999999</v>
      </c>
      <c r="W26" s="109">
        <f t="shared" si="0"/>
        <v>0.87244528192491677</v>
      </c>
      <c r="X26" s="109">
        <f t="shared" si="1"/>
        <v>0.77098130163791867</v>
      </c>
      <c r="Y26" s="109">
        <f t="shared" si="2"/>
        <v>0.8325844325264532</v>
      </c>
      <c r="Z26" s="109">
        <f t="shared" si="3"/>
        <v>0.84171018276762388</v>
      </c>
      <c r="AA26" s="109">
        <f t="shared" si="4"/>
        <v>1.7902023429179976</v>
      </c>
      <c r="AB26" s="109">
        <f t="shared" si="5"/>
        <v>1.6315228966986155</v>
      </c>
      <c r="AC26" s="109">
        <f t="shared" si="6"/>
        <v>0.13658616187989556</v>
      </c>
      <c r="AD26" s="109">
        <f t="shared" si="7"/>
        <v>0.172790202342918</v>
      </c>
      <c r="AE26" s="109">
        <f t="shared" si="8"/>
        <v>2.5409479634729677</v>
      </c>
      <c r="AF26" s="109">
        <f t="shared" si="9"/>
        <v>2.5716770546456011</v>
      </c>
      <c r="AG26" s="109">
        <f t="shared" si="10"/>
        <v>0.90505870416002332</v>
      </c>
      <c r="AH26" s="109">
        <f t="shared" si="11"/>
        <v>1.052616321205972</v>
      </c>
      <c r="AI26" s="109">
        <f t="shared" si="12"/>
        <v>10.18414005318343</v>
      </c>
      <c r="AJ26" s="109">
        <f t="shared" si="13"/>
        <v>3.27928107416037</v>
      </c>
      <c r="AK26" s="109">
        <f t="shared" si="14"/>
        <v>0.23804966741844963</v>
      </c>
    </row>
    <row r="27" spans="1:37" s="110" customFormat="1">
      <c r="A27" s="105" t="s">
        <v>469</v>
      </c>
      <c r="B27" s="106" t="s">
        <v>440</v>
      </c>
      <c r="C27" s="106" t="s">
        <v>470</v>
      </c>
      <c r="D27" s="106" t="s">
        <v>874</v>
      </c>
      <c r="E27" s="106" t="s">
        <v>923</v>
      </c>
      <c r="F27" s="107">
        <v>124</v>
      </c>
      <c r="G27" s="108">
        <v>16</v>
      </c>
      <c r="H27" s="108">
        <v>24</v>
      </c>
      <c r="I27" s="108">
        <v>58</v>
      </c>
      <c r="J27" s="108">
        <v>29</v>
      </c>
      <c r="K27" s="108">
        <v>10</v>
      </c>
      <c r="L27" s="108">
        <v>5</v>
      </c>
      <c r="M27" s="108">
        <v>11</v>
      </c>
      <c r="N27" s="108">
        <v>14</v>
      </c>
      <c r="O27" s="108">
        <v>35</v>
      </c>
      <c r="P27" s="108">
        <v>9</v>
      </c>
      <c r="Q27" s="108">
        <v>5.5</v>
      </c>
      <c r="R27" s="108">
        <v>19</v>
      </c>
      <c r="S27" s="108">
        <v>25</v>
      </c>
      <c r="T27" s="108">
        <v>53</v>
      </c>
      <c r="U27" s="108">
        <v>94.192019999999999</v>
      </c>
      <c r="V27" s="108">
        <v>153.0239</v>
      </c>
      <c r="W27" s="109">
        <f t="shared" si="0"/>
        <v>0.41379310344827586</v>
      </c>
      <c r="X27" s="109">
        <f t="shared" si="1"/>
        <v>0.5</v>
      </c>
      <c r="Y27" s="109">
        <f t="shared" si="2"/>
        <v>0.27586206896551724</v>
      </c>
      <c r="Z27" s="109">
        <f t="shared" si="3"/>
        <v>1.1000000000000001</v>
      </c>
      <c r="AA27" s="109">
        <f t="shared" si="4"/>
        <v>2.1111111111111112</v>
      </c>
      <c r="AB27" s="109">
        <f t="shared" si="5"/>
        <v>1.1111111111111112</v>
      </c>
      <c r="AC27" s="109">
        <f t="shared" si="6"/>
        <v>0.5</v>
      </c>
      <c r="AD27" s="109">
        <f t="shared" si="7"/>
        <v>0.61111111111111116</v>
      </c>
      <c r="AE27" s="109">
        <f t="shared" si="8"/>
        <v>0.60344827586206895</v>
      </c>
      <c r="AF27" s="109">
        <f t="shared" si="9"/>
        <v>0.91379310344827591</v>
      </c>
      <c r="AG27" s="109">
        <f t="shared" si="10"/>
        <v>0.2413793103448276</v>
      </c>
      <c r="AH27" s="109">
        <f t="shared" si="11"/>
        <v>0.43103448275862066</v>
      </c>
      <c r="AI27" s="109">
        <f t="shared" si="12"/>
        <v>2.0808556818295223</v>
      </c>
      <c r="AJ27" s="109">
        <f t="shared" si="13"/>
        <v>4.0843293106501664</v>
      </c>
      <c r="AK27" s="109">
        <f t="shared" si="14"/>
        <v>0.61553796498455471</v>
      </c>
    </row>
    <row r="28" spans="1:37" s="110" customFormat="1">
      <c r="A28" s="113" t="s">
        <v>471</v>
      </c>
      <c r="B28" s="106" t="s">
        <v>445</v>
      </c>
      <c r="C28" s="106" t="s">
        <v>451</v>
      </c>
      <c r="D28" s="106" t="s">
        <v>874</v>
      </c>
      <c r="E28" s="106" t="s">
        <v>904</v>
      </c>
      <c r="F28" s="114">
        <v>171</v>
      </c>
      <c r="G28" s="115">
        <v>25</v>
      </c>
      <c r="H28" s="115">
        <v>21.5</v>
      </c>
      <c r="I28" s="115">
        <v>85</v>
      </c>
      <c r="J28" s="115">
        <v>33</v>
      </c>
      <c r="K28" s="115">
        <v>24.8</v>
      </c>
      <c r="L28" s="115">
        <v>6.6</v>
      </c>
      <c r="M28" s="115">
        <v>16.3</v>
      </c>
      <c r="N28" s="115">
        <v>21.8</v>
      </c>
      <c r="O28" s="115">
        <v>62.9</v>
      </c>
      <c r="P28" s="115">
        <v>28.3</v>
      </c>
      <c r="Q28" s="115">
        <v>7.07</v>
      </c>
      <c r="R28" s="115">
        <v>21</v>
      </c>
      <c r="S28" s="115">
        <v>28.1</v>
      </c>
      <c r="T28" s="115">
        <v>77.400000000000006</v>
      </c>
      <c r="U28" s="108">
        <v>168.48445000000001</v>
      </c>
      <c r="V28" s="108">
        <v>225.28858</v>
      </c>
      <c r="W28" s="109">
        <f t="shared" si="0"/>
        <v>0.25294117647058822</v>
      </c>
      <c r="X28" s="109">
        <f t="shared" si="1"/>
        <v>0.38823529411764707</v>
      </c>
      <c r="Y28" s="109">
        <f t="shared" si="2"/>
        <v>0.29411764705882354</v>
      </c>
      <c r="Z28" s="109">
        <f t="shared" si="3"/>
        <v>0.657258064516129</v>
      </c>
      <c r="AA28" s="109">
        <f t="shared" si="4"/>
        <v>0.74204946996466425</v>
      </c>
      <c r="AB28" s="109">
        <f t="shared" si="5"/>
        <v>0.87632508833922262</v>
      </c>
      <c r="AC28" s="109">
        <f t="shared" si="6"/>
        <v>0.2661290322580645</v>
      </c>
      <c r="AD28" s="109">
        <f t="shared" si="7"/>
        <v>0.24982332155477033</v>
      </c>
      <c r="AE28" s="109">
        <f t="shared" si="8"/>
        <v>0.74</v>
      </c>
      <c r="AF28" s="109">
        <f t="shared" si="9"/>
        <v>0.9105882352941177</v>
      </c>
      <c r="AG28" s="109">
        <f t="shared" si="10"/>
        <v>0.25647058823529412</v>
      </c>
      <c r="AH28" s="109">
        <f t="shared" si="11"/>
        <v>0.33058823529411768</v>
      </c>
      <c r="AI28" s="109">
        <f t="shared" si="12"/>
        <v>2.8206757359507062</v>
      </c>
      <c r="AJ28" s="109">
        <f t="shared" si="13"/>
        <v>3.5048824933780494</v>
      </c>
      <c r="AK28" s="109">
        <f t="shared" si="14"/>
        <v>0.74786058840621217</v>
      </c>
    </row>
    <row r="29" spans="1:37" s="110" customFormat="1">
      <c r="A29" s="105" t="s">
        <v>472</v>
      </c>
      <c r="B29" s="106" t="s">
        <v>445</v>
      </c>
      <c r="C29" s="106" t="s">
        <v>451</v>
      </c>
      <c r="D29" s="106" t="s">
        <v>874</v>
      </c>
      <c r="E29" s="106" t="s">
        <v>905</v>
      </c>
      <c r="F29" s="107">
        <v>307</v>
      </c>
      <c r="G29" s="108">
        <v>49</v>
      </c>
      <c r="H29" s="108">
        <v>46</v>
      </c>
      <c r="I29" s="108">
        <v>166</v>
      </c>
      <c r="J29" s="108">
        <v>52</v>
      </c>
      <c r="K29" s="108">
        <v>39</v>
      </c>
      <c r="L29" s="108">
        <v>12.969999999999999</v>
      </c>
      <c r="M29" s="108">
        <v>39</v>
      </c>
      <c r="N29" s="108">
        <v>32</v>
      </c>
      <c r="O29" s="108">
        <v>110</v>
      </c>
      <c r="P29" s="108">
        <v>50</v>
      </c>
      <c r="Q29" s="108">
        <v>14.744999999999999</v>
      </c>
      <c r="R29" s="108">
        <v>32</v>
      </c>
      <c r="S29" s="108">
        <v>43</v>
      </c>
      <c r="T29" s="108">
        <v>114.25999999999999</v>
      </c>
      <c r="U29" s="108">
        <v>552.19482000000005</v>
      </c>
      <c r="V29" s="108">
        <v>449.82553000000001</v>
      </c>
      <c r="W29" s="109">
        <f t="shared" si="0"/>
        <v>0.27710843373493976</v>
      </c>
      <c r="X29" s="109">
        <f t="shared" si="1"/>
        <v>0.31325301204819278</v>
      </c>
      <c r="Y29" s="109">
        <f t="shared" si="2"/>
        <v>0.29518072289156627</v>
      </c>
      <c r="Z29" s="109">
        <f t="shared" si="3"/>
        <v>1</v>
      </c>
      <c r="AA29" s="109">
        <f t="shared" si="4"/>
        <v>0.64</v>
      </c>
      <c r="AB29" s="109">
        <f t="shared" si="5"/>
        <v>0.78</v>
      </c>
      <c r="AC29" s="109">
        <f t="shared" si="6"/>
        <v>0.33256410256410252</v>
      </c>
      <c r="AD29" s="109">
        <f t="shared" si="7"/>
        <v>0.2949</v>
      </c>
      <c r="AE29" s="109">
        <f t="shared" si="8"/>
        <v>0.66265060240963858</v>
      </c>
      <c r="AF29" s="109">
        <f t="shared" si="9"/>
        <v>0.68831325301204815</v>
      </c>
      <c r="AG29" s="109">
        <f t="shared" si="10"/>
        <v>0.19277108433734941</v>
      </c>
      <c r="AH29" s="109">
        <f t="shared" si="11"/>
        <v>0.25903614457831325</v>
      </c>
      <c r="AI29" s="109">
        <f t="shared" si="12"/>
        <v>1.854417975163186</v>
      </c>
      <c r="AJ29" s="109">
        <f t="shared" si="13"/>
        <v>4.1104825686527837</v>
      </c>
      <c r="AK29" s="109">
        <f t="shared" si="14"/>
        <v>1.2275755446784002</v>
      </c>
    </row>
    <row r="30" spans="1:37" s="110" customFormat="1">
      <c r="A30" s="105" t="s">
        <v>473</v>
      </c>
      <c r="B30" s="106" t="s">
        <v>445</v>
      </c>
      <c r="C30" s="106" t="s">
        <v>451</v>
      </c>
      <c r="D30" s="106" t="s">
        <v>874</v>
      </c>
      <c r="E30" s="106" t="s">
        <v>922</v>
      </c>
      <c r="F30" s="107">
        <v>97.344999999999999</v>
      </c>
      <c r="G30" s="108">
        <v>17</v>
      </c>
      <c r="H30" s="108">
        <v>16</v>
      </c>
      <c r="I30" s="108">
        <v>52</v>
      </c>
      <c r="J30" s="108">
        <v>10.344999999999999</v>
      </c>
      <c r="K30" s="108">
        <v>14</v>
      </c>
      <c r="L30" s="108">
        <v>3.371</v>
      </c>
      <c r="M30" s="108">
        <v>8</v>
      </c>
      <c r="N30" s="108">
        <v>10.745999999999999</v>
      </c>
      <c r="O30" s="108">
        <v>32.745999999999995</v>
      </c>
      <c r="P30" s="108">
        <v>18</v>
      </c>
      <c r="Q30" s="108">
        <v>4.4950000000000001</v>
      </c>
      <c r="R30" s="108">
        <v>15</v>
      </c>
      <c r="S30" s="108">
        <v>19.5</v>
      </c>
      <c r="T30" s="108">
        <v>52.5</v>
      </c>
      <c r="U30" s="108">
        <v>64.176109999999994</v>
      </c>
      <c r="V30" s="108">
        <v>74.382159999999999</v>
      </c>
      <c r="W30" s="109">
        <f t="shared" si="0"/>
        <v>0.30769230769230771</v>
      </c>
      <c r="X30" s="109">
        <f t="shared" si="1"/>
        <v>0.19894230769230767</v>
      </c>
      <c r="Y30" s="109">
        <f t="shared" si="2"/>
        <v>0.32692307692307693</v>
      </c>
      <c r="Z30" s="109">
        <f t="shared" si="3"/>
        <v>0.5714285714285714</v>
      </c>
      <c r="AA30" s="109">
        <f t="shared" si="4"/>
        <v>0.83333333333333337</v>
      </c>
      <c r="AB30" s="109">
        <f t="shared" si="5"/>
        <v>0.77777777777777779</v>
      </c>
      <c r="AC30" s="109">
        <f t="shared" si="6"/>
        <v>0.2407857142857143</v>
      </c>
      <c r="AD30" s="109">
        <f t="shared" si="7"/>
        <v>0.24972222222222223</v>
      </c>
      <c r="AE30" s="109">
        <f t="shared" si="8"/>
        <v>0.62973076923076909</v>
      </c>
      <c r="AF30" s="109">
        <f t="shared" si="9"/>
        <v>1.0096153846153846</v>
      </c>
      <c r="AG30" s="109">
        <f t="shared" si="10"/>
        <v>0.20665384615384613</v>
      </c>
      <c r="AH30" s="109">
        <f t="shared" si="11"/>
        <v>0.375</v>
      </c>
      <c r="AI30" s="109">
        <f t="shared" si="12"/>
        <v>1.7993692045217446</v>
      </c>
      <c r="AJ30" s="109">
        <f t="shared" si="13"/>
        <v>5.1121129044921521</v>
      </c>
      <c r="AK30" s="109">
        <f t="shared" si="14"/>
        <v>0.86278900747168397</v>
      </c>
    </row>
    <row r="31" spans="1:37" s="110" customFormat="1">
      <c r="A31" s="105" t="s">
        <v>474</v>
      </c>
      <c r="B31" s="106" t="s">
        <v>445</v>
      </c>
      <c r="C31" s="106" t="s">
        <v>451</v>
      </c>
      <c r="D31" s="106" t="s">
        <v>882</v>
      </c>
      <c r="E31" s="106" t="s">
        <v>906</v>
      </c>
      <c r="F31" s="107">
        <v>42</v>
      </c>
      <c r="G31" s="108">
        <v>2.8050000000000002</v>
      </c>
      <c r="H31" s="108">
        <v>4.423</v>
      </c>
      <c r="I31" s="108">
        <v>9.0440000000000005</v>
      </c>
      <c r="J31" s="108">
        <v>26</v>
      </c>
      <c r="K31" s="108">
        <v>2.6459999999999999</v>
      </c>
      <c r="L31" s="108">
        <v>0.76700000000000002</v>
      </c>
      <c r="M31" s="108">
        <v>2.8489999999999998</v>
      </c>
      <c r="N31" s="108">
        <v>1.9929999999999999</v>
      </c>
      <c r="O31" s="108">
        <v>7.4880000000000013</v>
      </c>
      <c r="P31" s="108">
        <v>3.9340000000000002</v>
      </c>
      <c r="Q31" s="108">
        <v>1.026</v>
      </c>
      <c r="R31" s="108">
        <v>4.83</v>
      </c>
      <c r="S31" s="108">
        <v>5.335</v>
      </c>
      <c r="T31" s="108">
        <v>11.495000000000001</v>
      </c>
      <c r="U31" s="108">
        <v>1.94947</v>
      </c>
      <c r="V31" s="108">
        <v>6.1910400000000001</v>
      </c>
      <c r="W31" s="109">
        <f t="shared" si="0"/>
        <v>0.48905351614329939</v>
      </c>
      <c r="X31" s="109">
        <f t="shared" si="1"/>
        <v>2.8748341441839891</v>
      </c>
      <c r="Y31" s="109">
        <f t="shared" si="2"/>
        <v>0.31015037593984962</v>
      </c>
      <c r="Z31" s="109">
        <f t="shared" si="3"/>
        <v>1.0767195767195767</v>
      </c>
      <c r="AA31" s="109">
        <f t="shared" si="4"/>
        <v>1.2277580071174377</v>
      </c>
      <c r="AB31" s="109">
        <f t="shared" si="5"/>
        <v>0.67259786476868322</v>
      </c>
      <c r="AC31" s="109">
        <f t="shared" si="6"/>
        <v>0.28987150415721846</v>
      </c>
      <c r="AD31" s="109">
        <f t="shared" si="7"/>
        <v>0.26080325368581597</v>
      </c>
      <c r="AE31" s="109">
        <f t="shared" si="8"/>
        <v>0.82795223352498903</v>
      </c>
      <c r="AF31" s="109">
        <f t="shared" si="9"/>
        <v>1.2710084033613447</v>
      </c>
      <c r="AG31" s="109">
        <f t="shared" si="10"/>
        <v>0.22036709420610348</v>
      </c>
      <c r="AH31" s="109">
        <f t="shared" si="11"/>
        <v>0.58989385227775315</v>
      </c>
      <c r="AI31" s="109">
        <f t="shared" si="12"/>
        <v>2.0375019877197391</v>
      </c>
      <c r="AJ31" s="109">
        <f t="shared" si="13"/>
        <v>4.5973253282162609</v>
      </c>
      <c r="AK31" s="109">
        <f t="shared" si="14"/>
        <v>0.31488570579417996</v>
      </c>
    </row>
    <row r="32" spans="1:37" s="110" customFormat="1">
      <c r="A32" s="116" t="s">
        <v>475</v>
      </c>
      <c r="B32" s="106" t="s">
        <v>448</v>
      </c>
      <c r="C32" s="106" t="s">
        <v>435</v>
      </c>
      <c r="D32" s="106" t="s">
        <v>878</v>
      </c>
      <c r="E32" s="106" t="s">
        <v>907</v>
      </c>
      <c r="F32" s="117">
        <v>15.65</v>
      </c>
      <c r="G32" s="118">
        <v>1.3</v>
      </c>
      <c r="H32" s="118">
        <v>5.0999999999999996</v>
      </c>
      <c r="I32" s="118">
        <v>6.02</v>
      </c>
      <c r="J32" s="118">
        <v>2.0499999999999998</v>
      </c>
      <c r="K32" s="118">
        <v>1.6200000000000003</v>
      </c>
      <c r="L32" s="118">
        <v>0.39</v>
      </c>
      <c r="M32" s="118">
        <v>1.04</v>
      </c>
      <c r="N32" s="118">
        <v>1.1200000000000001</v>
      </c>
      <c r="O32" s="115">
        <v>3.7800000000000002</v>
      </c>
      <c r="P32" s="118">
        <v>1.52</v>
      </c>
      <c r="Q32" s="118">
        <v>0.31</v>
      </c>
      <c r="R32" s="118">
        <v>1.25</v>
      </c>
      <c r="S32" s="118">
        <v>1.31</v>
      </c>
      <c r="T32" s="115">
        <v>4.08</v>
      </c>
      <c r="U32" s="108">
        <v>0.68230999999999997</v>
      </c>
      <c r="V32" s="108">
        <v>0.53408</v>
      </c>
      <c r="W32" s="109">
        <f t="shared" si="0"/>
        <v>0.84717607973421927</v>
      </c>
      <c r="X32" s="109">
        <f t="shared" si="1"/>
        <v>0.34053156146179403</v>
      </c>
      <c r="Y32" s="109">
        <f t="shared" si="2"/>
        <v>0.21594684385382062</v>
      </c>
      <c r="Z32" s="109">
        <f t="shared" si="3"/>
        <v>0.64197530864197516</v>
      </c>
      <c r="AA32" s="109">
        <f t="shared" si="4"/>
        <v>0.82236842105263153</v>
      </c>
      <c r="AB32" s="109">
        <f t="shared" si="5"/>
        <v>1.0657894736842106</v>
      </c>
      <c r="AC32" s="109">
        <f t="shared" si="6"/>
        <v>0.2407407407407407</v>
      </c>
      <c r="AD32" s="109">
        <f t="shared" si="7"/>
        <v>0.20394736842105263</v>
      </c>
      <c r="AE32" s="109">
        <f t="shared" si="8"/>
        <v>0.62790697674418616</v>
      </c>
      <c r="AF32" s="109">
        <f t="shared" si="9"/>
        <v>0.67774086378737552</v>
      </c>
      <c r="AG32" s="109">
        <f t="shared" si="10"/>
        <v>0.186046511627907</v>
      </c>
      <c r="AH32" s="109">
        <f t="shared" si="11"/>
        <v>0.21760797342192695</v>
      </c>
      <c r="AI32" s="109">
        <f t="shared" si="12"/>
        <v>1.8384605238088263</v>
      </c>
      <c r="AJ32" s="109">
        <f t="shared" si="13"/>
        <v>3.2131890353505095</v>
      </c>
      <c r="AK32" s="109">
        <f t="shared" si="14"/>
        <v>1.2775426902336728</v>
      </c>
    </row>
    <row r="33" spans="1:37" s="110" customFormat="1">
      <c r="A33" s="116" t="s">
        <v>476</v>
      </c>
      <c r="B33" s="106" t="s">
        <v>448</v>
      </c>
      <c r="C33" s="106" t="s">
        <v>435</v>
      </c>
      <c r="D33" s="106" t="s">
        <v>878</v>
      </c>
      <c r="E33" s="106" t="s">
        <v>908</v>
      </c>
      <c r="F33" s="117">
        <v>23.5</v>
      </c>
      <c r="G33" s="118">
        <v>2.2999999999999998</v>
      </c>
      <c r="H33" s="118">
        <v>7.4</v>
      </c>
      <c r="I33" s="118">
        <v>8.1</v>
      </c>
      <c r="J33" s="118">
        <v>2.8</v>
      </c>
      <c r="K33" s="118">
        <v>2.31</v>
      </c>
      <c r="L33" s="118">
        <v>0.67</v>
      </c>
      <c r="M33" s="118">
        <v>1.58</v>
      </c>
      <c r="N33" s="118">
        <v>2</v>
      </c>
      <c r="O33" s="115">
        <v>5.89</v>
      </c>
      <c r="P33" s="118">
        <v>2.4300000000000002</v>
      </c>
      <c r="Q33" s="118">
        <v>0.61</v>
      </c>
      <c r="R33" s="118">
        <v>1.8700000000000003</v>
      </c>
      <c r="S33" s="118">
        <v>1.58</v>
      </c>
      <c r="T33" s="115">
        <v>5.88</v>
      </c>
      <c r="U33" s="108">
        <v>3.0289899999999998</v>
      </c>
      <c r="V33" s="108">
        <v>1.6344800000000002</v>
      </c>
      <c r="W33" s="109">
        <f t="shared" ref="W33:W59" si="15">+H33/I33</f>
        <v>0.91358024691358031</v>
      </c>
      <c r="X33" s="109">
        <f t="shared" ref="X33:X59" si="16">+J33/I33</f>
        <v>0.34567901234567899</v>
      </c>
      <c r="Y33" s="109">
        <f t="shared" ref="Y33:Y59" si="17">+G33/I33</f>
        <v>0.2839506172839506</v>
      </c>
      <c r="Z33" s="109">
        <f t="shared" ref="Z33:Z59" si="18">+M33/K33</f>
        <v>0.68398268398268403</v>
      </c>
      <c r="AA33" s="109">
        <f t="shared" ref="AA33:AA53" si="19">+R33/P33</f>
        <v>0.76954732510288071</v>
      </c>
      <c r="AB33" s="109">
        <f t="shared" ref="AB33:AB53" si="20">+K33/P33</f>
        <v>0.95061728395061729</v>
      </c>
      <c r="AC33" s="109">
        <f t="shared" ref="AC33:AC59" si="21">+L33/K33</f>
        <v>0.29004329004329005</v>
      </c>
      <c r="AD33" s="109">
        <f t="shared" ref="AD33:AD53" si="22">+Q33/P33</f>
        <v>0.25102880658436211</v>
      </c>
      <c r="AE33" s="109">
        <f t="shared" ref="AE33:AE59" si="23">+O33/I33</f>
        <v>0.72716049382716053</v>
      </c>
      <c r="AF33" s="109">
        <f t="shared" ref="AF33:AF53" si="24">+T33/I33</f>
        <v>0.72592592592592597</v>
      </c>
      <c r="AG33" s="109">
        <f t="shared" ref="AG33:AG59" si="25">+N33/I33</f>
        <v>0.24691358024691359</v>
      </c>
      <c r="AH33" s="109">
        <f t="shared" ref="AH33:AH53" si="26">+S33/I33</f>
        <v>0.19506172839506175</v>
      </c>
      <c r="AI33" s="109">
        <f t="shared" ref="AI33:AI59" si="27">+N33^2/U33</f>
        <v>1.3205722039359655</v>
      </c>
      <c r="AJ33" s="109">
        <f t="shared" si="13"/>
        <v>1.5273359111154619</v>
      </c>
      <c r="AK33" s="109">
        <f t="shared" si="14"/>
        <v>1.853182663599432</v>
      </c>
    </row>
    <row r="34" spans="1:37" s="110" customFormat="1">
      <c r="A34" s="116" t="s">
        <v>477</v>
      </c>
      <c r="B34" s="110" t="s">
        <v>448</v>
      </c>
      <c r="C34" s="106" t="s">
        <v>435</v>
      </c>
      <c r="D34" s="110" t="s">
        <v>879</v>
      </c>
      <c r="E34" s="110" t="s">
        <v>909</v>
      </c>
      <c r="F34" s="117">
        <v>53.3</v>
      </c>
      <c r="G34" s="118">
        <v>5.7</v>
      </c>
      <c r="H34" s="118">
        <v>22.5</v>
      </c>
      <c r="I34" s="118">
        <v>17.5</v>
      </c>
      <c r="J34" s="118">
        <v>6.2</v>
      </c>
      <c r="K34" s="118">
        <v>5.2</v>
      </c>
      <c r="L34" s="118">
        <v>1.72</v>
      </c>
      <c r="M34" s="118">
        <v>2.5499999999999998</v>
      </c>
      <c r="N34" s="118">
        <v>5.38</v>
      </c>
      <c r="O34" s="115">
        <v>13.13</v>
      </c>
      <c r="P34" s="118">
        <v>5.99</v>
      </c>
      <c r="Q34" s="118">
        <v>1.52</v>
      </c>
      <c r="R34" s="118">
        <v>3.55</v>
      </c>
      <c r="S34" s="118">
        <v>5.91</v>
      </c>
      <c r="T34" s="115">
        <v>15.45</v>
      </c>
      <c r="U34" s="108">
        <v>12.722100000000001</v>
      </c>
      <c r="V34" s="108">
        <v>14.734480000000001</v>
      </c>
      <c r="W34" s="109">
        <f t="shared" si="15"/>
        <v>1.2857142857142858</v>
      </c>
      <c r="X34" s="109">
        <f t="shared" si="16"/>
        <v>0.35428571428571431</v>
      </c>
      <c r="Y34" s="109">
        <f t="shared" si="17"/>
        <v>0.32571428571428573</v>
      </c>
      <c r="Z34" s="109">
        <f t="shared" si="18"/>
        <v>0.49038461538461531</v>
      </c>
      <c r="AA34" s="109">
        <f t="shared" si="19"/>
        <v>0.59265442404006674</v>
      </c>
      <c r="AB34" s="109">
        <f t="shared" si="20"/>
        <v>0.86811352253756258</v>
      </c>
      <c r="AC34" s="109">
        <f t="shared" si="21"/>
        <v>0.33076923076923076</v>
      </c>
      <c r="AD34" s="109">
        <f t="shared" si="22"/>
        <v>0.25375626043405675</v>
      </c>
      <c r="AE34" s="109">
        <f t="shared" si="23"/>
        <v>0.75028571428571433</v>
      </c>
      <c r="AF34" s="109">
        <f t="shared" si="24"/>
        <v>0.88285714285714278</v>
      </c>
      <c r="AG34" s="109">
        <f t="shared" si="25"/>
        <v>0.30742857142857144</v>
      </c>
      <c r="AH34" s="109">
        <f t="shared" si="26"/>
        <v>0.33771428571428574</v>
      </c>
      <c r="AI34" s="109">
        <f t="shared" si="27"/>
        <v>2.2751275339763084</v>
      </c>
      <c r="AJ34" s="109">
        <f t="shared" si="13"/>
        <v>2.3705010288792003</v>
      </c>
      <c r="AK34" s="109">
        <f t="shared" si="14"/>
        <v>0.86342375163561935</v>
      </c>
    </row>
    <row r="35" spans="1:37" s="110" customFormat="1">
      <c r="A35" s="113" t="s">
        <v>478</v>
      </c>
      <c r="B35" s="106" t="s">
        <v>434</v>
      </c>
      <c r="C35" s="106" t="s">
        <v>451</v>
      </c>
      <c r="D35" s="106" t="s">
        <v>874</v>
      </c>
      <c r="E35" s="106" t="s">
        <v>910</v>
      </c>
      <c r="F35" s="114">
        <v>58.6</v>
      </c>
      <c r="G35" s="115">
        <v>5.54</v>
      </c>
      <c r="H35" s="115">
        <v>5.59</v>
      </c>
      <c r="I35" s="115">
        <v>22.5</v>
      </c>
      <c r="J35" s="115">
        <v>21</v>
      </c>
      <c r="K35" s="115">
        <v>5.38</v>
      </c>
      <c r="L35" s="115">
        <v>2.0299999999999998</v>
      </c>
      <c r="M35" s="115">
        <v>4.03</v>
      </c>
      <c r="N35" s="115">
        <v>4.67</v>
      </c>
      <c r="O35" s="115">
        <v>14.080000000000002</v>
      </c>
      <c r="P35" s="115">
        <v>4.42</v>
      </c>
      <c r="Q35" s="115">
        <v>1.02</v>
      </c>
      <c r="R35" s="115">
        <v>4.82</v>
      </c>
      <c r="S35" s="115">
        <v>7.93</v>
      </c>
      <c r="T35" s="115">
        <v>17.169999999999998</v>
      </c>
      <c r="U35" s="108">
        <v>12.593250000000001</v>
      </c>
      <c r="V35" s="108">
        <v>20.177499999999998</v>
      </c>
      <c r="W35" s="109">
        <f t="shared" si="15"/>
        <v>0.24844444444444444</v>
      </c>
      <c r="X35" s="109">
        <f t="shared" si="16"/>
        <v>0.93333333333333335</v>
      </c>
      <c r="Y35" s="109">
        <f t="shared" si="17"/>
        <v>0.24622222222222223</v>
      </c>
      <c r="Z35" s="109">
        <f t="shared" si="18"/>
        <v>0.74907063197026025</v>
      </c>
      <c r="AA35" s="109">
        <f t="shared" si="19"/>
        <v>1.0904977375565612</v>
      </c>
      <c r="AB35" s="109">
        <f t="shared" si="20"/>
        <v>1.2171945701357465</v>
      </c>
      <c r="AC35" s="109">
        <f t="shared" si="21"/>
        <v>0.37732342007434944</v>
      </c>
      <c r="AD35" s="109">
        <f t="shared" si="22"/>
        <v>0.23076923076923078</v>
      </c>
      <c r="AE35" s="109">
        <f t="shared" si="23"/>
        <v>0.62577777777777788</v>
      </c>
      <c r="AF35" s="109">
        <f t="shared" si="24"/>
        <v>0.76311111111111107</v>
      </c>
      <c r="AG35" s="109">
        <f t="shared" si="25"/>
        <v>0.20755555555555555</v>
      </c>
      <c r="AH35" s="109">
        <f t="shared" si="26"/>
        <v>0.35244444444444445</v>
      </c>
      <c r="AI35" s="109">
        <f t="shared" si="27"/>
        <v>1.7317928255216084</v>
      </c>
      <c r="AJ35" s="109">
        <f t="shared" si="13"/>
        <v>3.1165853054144468</v>
      </c>
      <c r="AK35" s="109">
        <f t="shared" si="14"/>
        <v>0.6241234047825549</v>
      </c>
    </row>
    <row r="36" spans="1:37" s="110" customFormat="1">
      <c r="A36" s="110" t="s">
        <v>479</v>
      </c>
      <c r="B36" s="110" t="s">
        <v>448</v>
      </c>
      <c r="C36" s="106" t="s">
        <v>435</v>
      </c>
      <c r="D36" s="106" t="s">
        <v>878</v>
      </c>
      <c r="E36" s="106" t="s">
        <v>915</v>
      </c>
      <c r="F36" s="117">
        <v>44</v>
      </c>
      <c r="G36" s="118">
        <v>6.18</v>
      </c>
      <c r="H36" s="118">
        <v>11.5</v>
      </c>
      <c r="I36" s="118">
        <v>13.3</v>
      </c>
      <c r="J36" s="118">
        <v>8.5</v>
      </c>
      <c r="K36" s="118">
        <v>5.82</v>
      </c>
      <c r="L36" s="118">
        <v>1.42</v>
      </c>
      <c r="M36" s="118">
        <v>3.4</v>
      </c>
      <c r="N36" s="118">
        <v>5.01</v>
      </c>
      <c r="O36" s="115">
        <v>14.23</v>
      </c>
      <c r="P36" s="118">
        <v>6.58</v>
      </c>
      <c r="Q36" s="118">
        <v>1.7100000000000002</v>
      </c>
      <c r="R36" s="118">
        <v>4.2699999999999996</v>
      </c>
      <c r="S36" s="118">
        <v>7</v>
      </c>
      <c r="T36" s="115">
        <v>17.850000000000001</v>
      </c>
      <c r="U36" s="108">
        <v>13.924429999999999</v>
      </c>
      <c r="V36" s="108">
        <v>17.499369999999999</v>
      </c>
      <c r="W36" s="109">
        <f t="shared" si="15"/>
        <v>0.86466165413533835</v>
      </c>
      <c r="X36" s="109">
        <f t="shared" si="16"/>
        <v>0.63909774436090228</v>
      </c>
      <c r="Y36" s="109">
        <f t="shared" si="17"/>
        <v>0.46466165413533828</v>
      </c>
      <c r="Z36" s="109">
        <f t="shared" si="18"/>
        <v>0.58419243986254288</v>
      </c>
      <c r="AA36" s="109">
        <f t="shared" si="19"/>
        <v>0.64893617021276584</v>
      </c>
      <c r="AB36" s="109">
        <f t="shared" si="20"/>
        <v>0.88449848024316113</v>
      </c>
      <c r="AC36" s="109">
        <f t="shared" si="21"/>
        <v>0.24398625429553261</v>
      </c>
      <c r="AD36" s="109">
        <f t="shared" si="22"/>
        <v>0.25987841945288759</v>
      </c>
      <c r="AE36" s="109">
        <f t="shared" si="23"/>
        <v>1.0699248120300751</v>
      </c>
      <c r="AF36" s="109">
        <f t="shared" si="24"/>
        <v>1.3421052631578947</v>
      </c>
      <c r="AG36" s="109">
        <f t="shared" si="25"/>
        <v>0.37669172932330824</v>
      </c>
      <c r="AH36" s="109">
        <f t="shared" si="26"/>
        <v>0.52631578947368418</v>
      </c>
      <c r="AI36" s="109">
        <f t="shared" si="27"/>
        <v>1.8025944329498587</v>
      </c>
      <c r="AJ36" s="109">
        <f t="shared" si="13"/>
        <v>2.800100803628931</v>
      </c>
      <c r="AK36" s="109">
        <f t="shared" si="14"/>
        <v>0.79571035985866923</v>
      </c>
    </row>
    <row r="37" spans="1:37" s="110" customFormat="1">
      <c r="A37" s="113" t="s">
        <v>1263</v>
      </c>
      <c r="B37" s="106" t="s">
        <v>434</v>
      </c>
      <c r="C37" s="106" t="s">
        <v>470</v>
      </c>
      <c r="D37" s="106" t="s">
        <v>874</v>
      </c>
      <c r="E37" s="106" t="s">
        <v>911</v>
      </c>
      <c r="F37" s="114">
        <v>272.5</v>
      </c>
      <c r="G37" s="115">
        <v>33</v>
      </c>
      <c r="H37" s="115">
        <v>39</v>
      </c>
      <c r="I37" s="115">
        <v>184.5</v>
      </c>
      <c r="J37" s="115">
        <v>52.5</v>
      </c>
      <c r="K37" s="115">
        <v>27</v>
      </c>
      <c r="L37" s="115">
        <v>9.6999999999999993</v>
      </c>
      <c r="M37" s="115">
        <v>29.5</v>
      </c>
      <c r="N37" s="115">
        <v>42.5</v>
      </c>
      <c r="O37" s="115">
        <v>99</v>
      </c>
      <c r="P37" s="115">
        <v>16.3</v>
      </c>
      <c r="Q37" s="115">
        <v>10.9</v>
      </c>
      <c r="R37" s="115">
        <v>36.700000000000003</v>
      </c>
      <c r="S37" s="115">
        <v>55</v>
      </c>
      <c r="T37" s="115">
        <v>108</v>
      </c>
      <c r="U37" s="108">
        <v>869.31653000000006</v>
      </c>
      <c r="V37" s="108">
        <v>1050.7127399999999</v>
      </c>
      <c r="W37" s="109">
        <f t="shared" si="15"/>
        <v>0.21138211382113822</v>
      </c>
      <c r="X37" s="109">
        <f t="shared" si="16"/>
        <v>0.28455284552845528</v>
      </c>
      <c r="Y37" s="109">
        <f t="shared" si="17"/>
        <v>0.17886178861788618</v>
      </c>
      <c r="Z37" s="109">
        <f t="shared" si="18"/>
        <v>1.0925925925925926</v>
      </c>
      <c r="AA37" s="109">
        <f t="shared" si="19"/>
        <v>2.2515337423312882</v>
      </c>
      <c r="AB37" s="109">
        <f t="shared" si="20"/>
        <v>1.656441717791411</v>
      </c>
      <c r="AC37" s="109">
        <f t="shared" si="21"/>
        <v>0.35925925925925922</v>
      </c>
      <c r="AD37" s="109">
        <f t="shared" si="22"/>
        <v>0.66871165644171782</v>
      </c>
      <c r="AE37" s="109">
        <f t="shared" si="23"/>
        <v>0.53658536585365857</v>
      </c>
      <c r="AF37" s="109">
        <f t="shared" si="24"/>
        <v>0.58536585365853655</v>
      </c>
      <c r="AG37" s="109">
        <f t="shared" si="25"/>
        <v>0.23035230352303523</v>
      </c>
      <c r="AH37" s="109">
        <f t="shared" si="26"/>
        <v>0.29810298102981031</v>
      </c>
      <c r="AI37" s="109">
        <f t="shared" si="27"/>
        <v>2.077781725834662</v>
      </c>
      <c r="AJ37" s="109">
        <f t="shared" si="13"/>
        <v>2.878998117030541</v>
      </c>
      <c r="AK37" s="109">
        <f t="shared" si="14"/>
        <v>0.8273588935449665</v>
      </c>
    </row>
    <row r="38" spans="1:37" s="110" customFormat="1">
      <c r="A38" s="113" t="s">
        <v>480</v>
      </c>
      <c r="B38" s="106" t="s">
        <v>445</v>
      </c>
      <c r="C38" s="106" t="s">
        <v>451</v>
      </c>
      <c r="D38" s="106" t="s">
        <v>874</v>
      </c>
      <c r="E38" s="106" t="s">
        <v>913</v>
      </c>
      <c r="F38" s="114">
        <v>67.25</v>
      </c>
      <c r="G38" s="115">
        <v>7.2</v>
      </c>
      <c r="H38" s="115">
        <v>4.38</v>
      </c>
      <c r="I38" s="115">
        <v>18.3</v>
      </c>
      <c r="J38" s="115">
        <v>36.700000000000003</v>
      </c>
      <c r="K38" s="115">
        <v>5.52</v>
      </c>
      <c r="L38" s="115">
        <v>1.37</v>
      </c>
      <c r="M38" s="115">
        <v>5.75</v>
      </c>
      <c r="N38" s="115">
        <v>4.63</v>
      </c>
      <c r="O38" s="115">
        <v>15.9</v>
      </c>
      <c r="P38" s="115">
        <v>7.33</v>
      </c>
      <c r="Q38" s="115">
        <v>1.86</v>
      </c>
      <c r="R38" s="115">
        <v>8.59</v>
      </c>
      <c r="S38" s="115">
        <v>10.7</v>
      </c>
      <c r="T38" s="115">
        <v>26.619999999999997</v>
      </c>
      <c r="U38" s="108">
        <v>9.9569100000000006</v>
      </c>
      <c r="V38" s="108">
        <v>32.078519999999997</v>
      </c>
      <c r="W38" s="109">
        <f t="shared" si="15"/>
        <v>0.23934426229508196</v>
      </c>
      <c r="X38" s="109">
        <f t="shared" si="16"/>
        <v>2.0054644808743172</v>
      </c>
      <c r="Y38" s="109">
        <f t="shared" si="17"/>
        <v>0.39344262295081966</v>
      </c>
      <c r="Z38" s="109">
        <f t="shared" si="18"/>
        <v>1.0416666666666667</v>
      </c>
      <c r="AA38" s="109">
        <f t="shared" si="19"/>
        <v>1.1718963165075034</v>
      </c>
      <c r="AB38" s="109">
        <f t="shared" si="20"/>
        <v>0.75306957708049105</v>
      </c>
      <c r="AC38" s="109">
        <f t="shared" si="21"/>
        <v>0.2481884057971015</v>
      </c>
      <c r="AD38" s="109">
        <f t="shared" si="22"/>
        <v>0.25375170532060026</v>
      </c>
      <c r="AE38" s="109">
        <f t="shared" si="23"/>
        <v>0.86885245901639341</v>
      </c>
      <c r="AF38" s="109">
        <f t="shared" si="24"/>
        <v>1.4546448087431691</v>
      </c>
      <c r="AG38" s="109">
        <f t="shared" si="25"/>
        <v>0.2530054644808743</v>
      </c>
      <c r="AH38" s="109">
        <f t="shared" si="26"/>
        <v>0.58469945355191255</v>
      </c>
      <c r="AI38" s="109">
        <f t="shared" si="27"/>
        <v>2.1529671353863797</v>
      </c>
      <c r="AJ38" s="109">
        <f t="shared" si="13"/>
        <v>3.5690549314619249</v>
      </c>
      <c r="AK38" s="109">
        <f t="shared" si="14"/>
        <v>0.31039181358740991</v>
      </c>
    </row>
    <row r="39" spans="1:37" s="110" customFormat="1">
      <c r="A39" s="113" t="s">
        <v>481</v>
      </c>
      <c r="B39" s="106" t="s">
        <v>445</v>
      </c>
      <c r="C39" s="106" t="s">
        <v>451</v>
      </c>
      <c r="D39" s="106" t="s">
        <v>874</v>
      </c>
      <c r="E39" s="106" t="s">
        <v>912</v>
      </c>
      <c r="F39" s="114">
        <v>49</v>
      </c>
      <c r="G39" s="115">
        <v>3.5</v>
      </c>
      <c r="H39" s="115">
        <v>7.8</v>
      </c>
      <c r="I39" s="115">
        <v>19</v>
      </c>
      <c r="J39" s="115">
        <v>13</v>
      </c>
      <c r="K39" s="115">
        <v>4.5</v>
      </c>
      <c r="L39" s="115">
        <v>0.82999999999999985</v>
      </c>
      <c r="M39" s="115">
        <v>3.1</v>
      </c>
      <c r="N39" s="115">
        <v>3.7</v>
      </c>
      <c r="O39" s="115">
        <v>11.3</v>
      </c>
      <c r="P39" s="115">
        <v>4.59</v>
      </c>
      <c r="Q39" s="115">
        <v>0.95</v>
      </c>
      <c r="R39" s="115">
        <v>4.9000000000000004</v>
      </c>
      <c r="S39" s="115">
        <v>5.2</v>
      </c>
      <c r="T39" s="115">
        <v>14.690000000000001</v>
      </c>
      <c r="U39" s="108">
        <v>3.3244099999999999</v>
      </c>
      <c r="V39" s="108">
        <v>4.8500100000000002</v>
      </c>
      <c r="W39" s="109">
        <f t="shared" si="15"/>
        <v>0.41052631578947368</v>
      </c>
      <c r="X39" s="109">
        <f t="shared" si="16"/>
        <v>0.68421052631578949</v>
      </c>
      <c r="Y39" s="109">
        <f t="shared" si="17"/>
        <v>0.18421052631578946</v>
      </c>
      <c r="Z39" s="109">
        <f t="shared" si="18"/>
        <v>0.68888888888888888</v>
      </c>
      <c r="AA39" s="109">
        <f t="shared" si="19"/>
        <v>1.0675381263616559</v>
      </c>
      <c r="AB39" s="109">
        <f t="shared" si="20"/>
        <v>0.98039215686274517</v>
      </c>
      <c r="AC39" s="109">
        <f t="shared" si="21"/>
        <v>0.18444444444444441</v>
      </c>
      <c r="AD39" s="109">
        <f t="shared" si="22"/>
        <v>0.20697167755991286</v>
      </c>
      <c r="AE39" s="109">
        <f t="shared" si="23"/>
        <v>0.59473684210526323</v>
      </c>
      <c r="AF39" s="109">
        <f t="shared" si="24"/>
        <v>0.77315789473684216</v>
      </c>
      <c r="AG39" s="109">
        <f t="shared" si="25"/>
        <v>0.19473684210526318</v>
      </c>
      <c r="AH39" s="109">
        <f t="shared" si="26"/>
        <v>0.27368421052631581</v>
      </c>
      <c r="AI39" s="109">
        <f t="shared" si="27"/>
        <v>4.1180239501144573</v>
      </c>
      <c r="AJ39" s="109">
        <f t="shared" si="13"/>
        <v>5.5752462366056985</v>
      </c>
      <c r="AK39" s="109">
        <f t="shared" si="14"/>
        <v>0.68544394753825244</v>
      </c>
    </row>
    <row r="40" spans="1:37" s="110" customFormat="1">
      <c r="A40" s="113" t="s">
        <v>482</v>
      </c>
      <c r="B40" s="106" t="s">
        <v>434</v>
      </c>
      <c r="C40" s="106" t="s">
        <v>483</v>
      </c>
      <c r="D40" s="106" t="s">
        <v>874</v>
      </c>
      <c r="E40" s="106" t="s">
        <v>920</v>
      </c>
      <c r="F40" s="114">
        <v>264</v>
      </c>
      <c r="G40" s="115">
        <v>24</v>
      </c>
      <c r="H40" s="115">
        <v>34</v>
      </c>
      <c r="I40" s="115">
        <v>150</v>
      </c>
      <c r="J40" s="115">
        <v>33</v>
      </c>
      <c r="K40" s="115">
        <v>35.5</v>
      </c>
      <c r="L40" s="115">
        <v>12.1</v>
      </c>
      <c r="M40" s="115">
        <v>24.5</v>
      </c>
      <c r="N40" s="115">
        <v>31.8</v>
      </c>
      <c r="O40" s="115">
        <v>91.8</v>
      </c>
      <c r="P40" s="115">
        <v>21</v>
      </c>
      <c r="Q40" s="115">
        <v>10.7</v>
      </c>
      <c r="R40" s="115">
        <v>35.5</v>
      </c>
      <c r="S40" s="115">
        <v>53.5</v>
      </c>
      <c r="T40" s="115">
        <v>110</v>
      </c>
      <c r="U40" s="108">
        <v>525.98149999999998</v>
      </c>
      <c r="V40" s="108">
        <v>658.59751000000006</v>
      </c>
      <c r="W40" s="109">
        <f t="shared" si="15"/>
        <v>0.22666666666666666</v>
      </c>
      <c r="X40" s="109">
        <f t="shared" si="16"/>
        <v>0.22</v>
      </c>
      <c r="Y40" s="109">
        <f t="shared" si="17"/>
        <v>0.16</v>
      </c>
      <c r="Z40" s="109">
        <f t="shared" si="18"/>
        <v>0.6901408450704225</v>
      </c>
      <c r="AA40" s="109">
        <f t="shared" si="19"/>
        <v>1.6904761904761905</v>
      </c>
      <c r="AB40" s="109">
        <f t="shared" si="20"/>
        <v>1.6904761904761905</v>
      </c>
      <c r="AC40" s="109">
        <f t="shared" si="21"/>
        <v>0.3408450704225352</v>
      </c>
      <c r="AD40" s="109">
        <f t="shared" si="22"/>
        <v>0.50952380952380949</v>
      </c>
      <c r="AE40" s="109">
        <f t="shared" si="23"/>
        <v>0.61199999999999999</v>
      </c>
      <c r="AF40" s="109">
        <f t="shared" si="24"/>
        <v>0.73333333333333328</v>
      </c>
      <c r="AG40" s="109">
        <f t="shared" si="25"/>
        <v>0.21199999999999999</v>
      </c>
      <c r="AH40" s="109">
        <f t="shared" si="26"/>
        <v>0.35666666666666669</v>
      </c>
      <c r="AI40" s="109">
        <f t="shared" si="27"/>
        <v>1.9225771248608554</v>
      </c>
      <c r="AJ40" s="109">
        <f t="shared" si="13"/>
        <v>4.3459775607107893</v>
      </c>
      <c r="AK40" s="109">
        <f t="shared" si="14"/>
        <v>0.79863876193519157</v>
      </c>
    </row>
    <row r="41" spans="1:37" s="110" customFormat="1">
      <c r="A41" s="113" t="s">
        <v>484</v>
      </c>
      <c r="B41" s="106" t="s">
        <v>445</v>
      </c>
      <c r="C41" s="106" t="s">
        <v>451</v>
      </c>
      <c r="D41" s="106" t="s">
        <v>874</v>
      </c>
      <c r="E41" s="106" t="s">
        <v>914</v>
      </c>
      <c r="F41" s="114">
        <v>41.2</v>
      </c>
      <c r="G41" s="115">
        <v>4.0999999999999996</v>
      </c>
      <c r="H41" s="115">
        <v>2.65</v>
      </c>
      <c r="I41" s="115">
        <v>13</v>
      </c>
      <c r="J41" s="115">
        <v>20.100000000000001</v>
      </c>
      <c r="K41" s="115">
        <v>3.1</v>
      </c>
      <c r="L41" s="115">
        <v>1.07</v>
      </c>
      <c r="M41" s="115">
        <v>3.5</v>
      </c>
      <c r="N41" s="115">
        <v>3</v>
      </c>
      <c r="O41" s="115">
        <v>9.6</v>
      </c>
      <c r="P41" s="115">
        <v>3.5</v>
      </c>
      <c r="Q41" s="115">
        <v>0.8</v>
      </c>
      <c r="R41" s="115">
        <v>5.8</v>
      </c>
      <c r="S41" s="115">
        <v>6.17</v>
      </c>
      <c r="T41" s="115">
        <v>15.469999999999999</v>
      </c>
      <c r="U41" s="108">
        <v>3.9349599999999998</v>
      </c>
      <c r="V41" s="108">
        <v>9.0905799999999992</v>
      </c>
      <c r="W41" s="109">
        <f t="shared" si="15"/>
        <v>0.20384615384615384</v>
      </c>
      <c r="X41" s="109">
        <f t="shared" si="16"/>
        <v>1.5461538461538462</v>
      </c>
      <c r="Y41" s="109">
        <f t="shared" si="17"/>
        <v>0.31538461538461537</v>
      </c>
      <c r="Z41" s="109">
        <f t="shared" si="18"/>
        <v>1.129032258064516</v>
      </c>
      <c r="AA41" s="109">
        <f t="shared" si="19"/>
        <v>1.657142857142857</v>
      </c>
      <c r="AB41" s="109">
        <f t="shared" si="20"/>
        <v>0.88571428571428579</v>
      </c>
      <c r="AC41" s="109">
        <f t="shared" si="21"/>
        <v>0.34516129032258064</v>
      </c>
      <c r="AD41" s="109">
        <f t="shared" si="22"/>
        <v>0.22857142857142859</v>
      </c>
      <c r="AE41" s="109">
        <f t="shared" si="23"/>
        <v>0.73846153846153839</v>
      </c>
      <c r="AF41" s="109">
        <f t="shared" si="24"/>
        <v>1.19</v>
      </c>
      <c r="AG41" s="109">
        <f t="shared" si="25"/>
        <v>0.23076923076923078</v>
      </c>
      <c r="AH41" s="109">
        <f t="shared" si="26"/>
        <v>0.47461538461538461</v>
      </c>
      <c r="AI41" s="109">
        <f t="shared" si="27"/>
        <v>2.2871897045967433</v>
      </c>
      <c r="AJ41" s="109">
        <f t="shared" si="13"/>
        <v>4.1877305958475697</v>
      </c>
      <c r="AK41" s="109">
        <f t="shared" si="14"/>
        <v>0.43286126957795873</v>
      </c>
    </row>
    <row r="42" spans="1:37" s="110" customFormat="1">
      <c r="A42" s="113" t="s">
        <v>485</v>
      </c>
      <c r="B42" s="106" t="s">
        <v>448</v>
      </c>
      <c r="C42" s="106" t="s">
        <v>451</v>
      </c>
      <c r="D42" s="110" t="s">
        <v>882</v>
      </c>
      <c r="E42" s="110" t="s">
        <v>924</v>
      </c>
      <c r="F42" s="114">
        <v>34.659999999999997</v>
      </c>
      <c r="G42" s="115">
        <v>7.45</v>
      </c>
      <c r="H42" s="115">
        <v>2.4</v>
      </c>
      <c r="I42" s="115">
        <v>12</v>
      </c>
      <c r="J42" s="115">
        <v>11</v>
      </c>
      <c r="K42" s="115">
        <v>2.86</v>
      </c>
      <c r="L42" s="115">
        <v>1.1499999999999999</v>
      </c>
      <c r="M42" s="115">
        <v>2.98</v>
      </c>
      <c r="N42" s="115">
        <v>3.95</v>
      </c>
      <c r="O42" s="115">
        <v>9.7900000000000009</v>
      </c>
      <c r="P42" s="115">
        <v>2.65</v>
      </c>
      <c r="Q42" s="115">
        <v>1.65</v>
      </c>
      <c r="R42" s="115">
        <v>4.1500000000000004</v>
      </c>
      <c r="S42" s="115">
        <v>4.78</v>
      </c>
      <c r="T42" s="115">
        <v>11.58</v>
      </c>
      <c r="U42" s="108">
        <v>7.1269500000000008</v>
      </c>
      <c r="V42" s="108">
        <v>6.9736099999999999</v>
      </c>
      <c r="W42" s="109">
        <f t="shared" si="15"/>
        <v>0.19999999999999998</v>
      </c>
      <c r="X42" s="109">
        <f t="shared" si="16"/>
        <v>0.91666666666666663</v>
      </c>
      <c r="Y42" s="109">
        <f t="shared" si="17"/>
        <v>0.62083333333333335</v>
      </c>
      <c r="Z42" s="109">
        <f t="shared" si="18"/>
        <v>1.0419580419580421</v>
      </c>
      <c r="AA42" s="109">
        <f t="shared" si="19"/>
        <v>1.5660377358490567</v>
      </c>
      <c r="AB42" s="109">
        <f t="shared" si="20"/>
        <v>1.0792452830188679</v>
      </c>
      <c r="AC42" s="109">
        <f t="shared" si="21"/>
        <v>0.40209790209790208</v>
      </c>
      <c r="AD42" s="109">
        <f t="shared" si="22"/>
        <v>0.62264150943396224</v>
      </c>
      <c r="AE42" s="109">
        <f t="shared" si="23"/>
        <v>0.81583333333333341</v>
      </c>
      <c r="AF42" s="109">
        <f t="shared" si="24"/>
        <v>0.96499999999999997</v>
      </c>
      <c r="AG42" s="109">
        <f t="shared" si="25"/>
        <v>0.32916666666666666</v>
      </c>
      <c r="AH42" s="109">
        <f t="shared" si="26"/>
        <v>0.39833333333333337</v>
      </c>
      <c r="AI42" s="109">
        <f t="shared" si="27"/>
        <v>2.1892254049768836</v>
      </c>
      <c r="AJ42" s="109">
        <f t="shared" si="13"/>
        <v>3.2764092055621123</v>
      </c>
      <c r="AK42" s="109">
        <f t="shared" si="14"/>
        <v>1.0219886113505059</v>
      </c>
    </row>
    <row r="43" spans="1:37" s="110" customFormat="1">
      <c r="A43" s="113" t="s">
        <v>486</v>
      </c>
      <c r="B43" s="106" t="s">
        <v>487</v>
      </c>
      <c r="C43" s="106" t="s">
        <v>443</v>
      </c>
      <c r="D43" s="106" t="s">
        <v>874</v>
      </c>
      <c r="E43" s="106" t="s">
        <v>897</v>
      </c>
      <c r="F43" s="114">
        <v>183</v>
      </c>
      <c r="G43" s="115">
        <v>20</v>
      </c>
      <c r="H43" s="115">
        <v>36</v>
      </c>
      <c r="I43" s="115">
        <v>81.5</v>
      </c>
      <c r="J43" s="115">
        <v>13.4</v>
      </c>
      <c r="K43" s="115">
        <v>19.8</v>
      </c>
      <c r="L43" s="115">
        <v>8.3000000000000007</v>
      </c>
      <c r="M43" s="115">
        <v>19</v>
      </c>
      <c r="N43" s="115">
        <v>27.7</v>
      </c>
      <c r="O43" s="115">
        <v>66.5</v>
      </c>
      <c r="P43" s="115">
        <v>11.23</v>
      </c>
      <c r="Q43" s="115">
        <v>5.71</v>
      </c>
      <c r="R43" s="115">
        <v>21.7</v>
      </c>
      <c r="S43" s="115">
        <v>30.3</v>
      </c>
      <c r="T43" s="115">
        <v>63.23</v>
      </c>
      <c r="U43" s="107">
        <v>234.14150000000001</v>
      </c>
      <c r="V43" s="107">
        <v>251.6345</v>
      </c>
      <c r="W43" s="109">
        <f t="shared" si="15"/>
        <v>0.44171779141104295</v>
      </c>
      <c r="X43" s="109">
        <f t="shared" si="16"/>
        <v>0.16441717791411042</v>
      </c>
      <c r="Y43" s="109">
        <f t="shared" si="17"/>
        <v>0.24539877300613497</v>
      </c>
      <c r="Z43" s="109">
        <f t="shared" si="18"/>
        <v>0.95959595959595956</v>
      </c>
      <c r="AA43" s="109">
        <f t="shared" si="19"/>
        <v>1.9323241317898485</v>
      </c>
      <c r="AB43" s="109">
        <f t="shared" si="20"/>
        <v>1.7631344612644702</v>
      </c>
      <c r="AC43" s="109">
        <f t="shared" si="21"/>
        <v>0.41919191919191923</v>
      </c>
      <c r="AD43" s="109">
        <f t="shared" si="22"/>
        <v>0.50845948352626891</v>
      </c>
      <c r="AE43" s="109">
        <f t="shared" si="23"/>
        <v>0.81595092024539873</v>
      </c>
      <c r="AF43" s="109">
        <f t="shared" si="24"/>
        <v>0.77582822085889569</v>
      </c>
      <c r="AG43" s="109">
        <f t="shared" si="25"/>
        <v>0.33987730061349691</v>
      </c>
      <c r="AH43" s="109">
        <f t="shared" si="26"/>
        <v>0.3717791411042945</v>
      </c>
      <c r="AI43" s="109">
        <f t="shared" si="27"/>
        <v>3.2770354678687883</v>
      </c>
      <c r="AJ43" s="109">
        <f t="shared" si="13"/>
        <v>3.6485060673317848</v>
      </c>
      <c r="AK43" s="109">
        <f t="shared" si="14"/>
        <v>0.93048250537982669</v>
      </c>
    </row>
    <row r="44" spans="1:37" s="110" customFormat="1">
      <c r="A44" s="113" t="s">
        <v>488</v>
      </c>
      <c r="B44" s="106" t="s">
        <v>434</v>
      </c>
      <c r="C44" s="106" t="s">
        <v>470</v>
      </c>
      <c r="D44" s="106" t="s">
        <v>874</v>
      </c>
      <c r="E44" s="106" t="s">
        <v>920</v>
      </c>
      <c r="F44" s="114">
        <v>129.5</v>
      </c>
      <c r="G44" s="115">
        <v>12.5</v>
      </c>
      <c r="H44" s="115">
        <v>20.5</v>
      </c>
      <c r="I44" s="115">
        <v>62</v>
      </c>
      <c r="J44" s="115">
        <v>29.5</v>
      </c>
      <c r="K44" s="115">
        <v>9.19</v>
      </c>
      <c r="L44" s="115">
        <v>3.6399999999999997</v>
      </c>
      <c r="M44" s="115">
        <v>7.5</v>
      </c>
      <c r="N44" s="115">
        <v>15</v>
      </c>
      <c r="O44" s="115">
        <v>31.69</v>
      </c>
      <c r="P44" s="115">
        <v>7.7</v>
      </c>
      <c r="Q44" s="115">
        <v>4.2699999999999996</v>
      </c>
      <c r="R44" s="115">
        <v>17</v>
      </c>
      <c r="S44" s="115">
        <v>27</v>
      </c>
      <c r="T44" s="115">
        <v>51.7</v>
      </c>
      <c r="U44" s="108">
        <v>68.996160000000003</v>
      </c>
      <c r="V44" s="108">
        <v>135.23941000000002</v>
      </c>
      <c r="W44" s="109">
        <f t="shared" si="15"/>
        <v>0.33064516129032256</v>
      </c>
      <c r="X44" s="109">
        <f t="shared" si="16"/>
        <v>0.47580645161290325</v>
      </c>
      <c r="Y44" s="109">
        <f t="shared" si="17"/>
        <v>0.20161290322580644</v>
      </c>
      <c r="Z44" s="109">
        <f t="shared" si="18"/>
        <v>0.81610446137105552</v>
      </c>
      <c r="AA44" s="109">
        <f t="shared" si="19"/>
        <v>2.2077922077922079</v>
      </c>
      <c r="AB44" s="109">
        <f t="shared" si="20"/>
        <v>1.1935064935064934</v>
      </c>
      <c r="AC44" s="109">
        <f t="shared" si="21"/>
        <v>0.39608269858541895</v>
      </c>
      <c r="AD44" s="109">
        <f t="shared" si="22"/>
        <v>0.55454545454545445</v>
      </c>
      <c r="AE44" s="109">
        <f t="shared" si="23"/>
        <v>0.5111290322580645</v>
      </c>
      <c r="AF44" s="109">
        <f t="shared" si="24"/>
        <v>0.83387096774193548</v>
      </c>
      <c r="AG44" s="109">
        <f t="shared" si="25"/>
        <v>0.24193548387096775</v>
      </c>
      <c r="AH44" s="109">
        <f t="shared" si="26"/>
        <v>0.43548387096774194</v>
      </c>
      <c r="AI44" s="109">
        <f t="shared" si="27"/>
        <v>3.2610510497975538</v>
      </c>
      <c r="AJ44" s="109">
        <f t="shared" si="13"/>
        <v>5.3904405527944839</v>
      </c>
      <c r="AK44" s="109">
        <f t="shared" si="14"/>
        <v>0.51017791337598994</v>
      </c>
    </row>
    <row r="45" spans="1:37" s="110" customFormat="1">
      <c r="A45" s="105" t="s">
        <v>489</v>
      </c>
      <c r="B45" s="106" t="s">
        <v>445</v>
      </c>
      <c r="C45" s="106" t="s">
        <v>451</v>
      </c>
      <c r="D45" s="106" t="s">
        <v>874</v>
      </c>
      <c r="E45" s="106" t="s">
        <v>925</v>
      </c>
      <c r="F45" s="107">
        <v>39.5</v>
      </c>
      <c r="G45" s="108">
        <v>3.7880000000000003</v>
      </c>
      <c r="H45" s="108">
        <v>4.51</v>
      </c>
      <c r="I45" s="108">
        <v>10.734</v>
      </c>
      <c r="J45" s="108">
        <v>17.899999999999999</v>
      </c>
      <c r="K45" s="108">
        <v>3.3220000000000001</v>
      </c>
      <c r="L45" s="108">
        <v>0.39400000000000002</v>
      </c>
      <c r="M45" s="108">
        <v>1.998</v>
      </c>
      <c r="N45" s="108">
        <v>2.3280000000000003</v>
      </c>
      <c r="O45" s="108">
        <v>7.6480000000000006</v>
      </c>
      <c r="P45" s="108">
        <v>3.0739999999999998</v>
      </c>
      <c r="Q45" s="108">
        <v>0.71599999999999997</v>
      </c>
      <c r="R45" s="108">
        <v>3.2570000000000001</v>
      </c>
      <c r="S45" s="108">
        <v>3.5020000000000002</v>
      </c>
      <c r="T45" s="108">
        <v>10.517000000000001</v>
      </c>
      <c r="U45" s="108">
        <v>1.4547099999999999</v>
      </c>
      <c r="V45" s="108">
        <v>2.3325200000000001</v>
      </c>
      <c r="W45" s="109">
        <f t="shared" si="15"/>
        <v>0.4201602384945034</v>
      </c>
      <c r="X45" s="109">
        <f t="shared" si="16"/>
        <v>1.6675982858207563</v>
      </c>
      <c r="Y45" s="109">
        <f t="shared" si="17"/>
        <v>0.35289733556921932</v>
      </c>
      <c r="Z45" s="109">
        <f t="shared" si="18"/>
        <v>0.60144491270319078</v>
      </c>
      <c r="AA45" s="109">
        <f t="shared" si="19"/>
        <v>1.0595315549772284</v>
      </c>
      <c r="AB45" s="109">
        <f t="shared" si="20"/>
        <v>1.0806766428106702</v>
      </c>
      <c r="AC45" s="109">
        <f t="shared" si="21"/>
        <v>0.11860325105358219</v>
      </c>
      <c r="AD45" s="109">
        <f t="shared" si="22"/>
        <v>0.23292127521145087</v>
      </c>
      <c r="AE45" s="109">
        <f t="shared" si="23"/>
        <v>0.71250232904788524</v>
      </c>
      <c r="AF45" s="109">
        <f t="shared" si="24"/>
        <v>0.97978386435625131</v>
      </c>
      <c r="AG45" s="109">
        <f t="shared" si="25"/>
        <v>0.21688093907210734</v>
      </c>
      <c r="AH45" s="109">
        <f t="shared" si="26"/>
        <v>0.32625302776225079</v>
      </c>
      <c r="AI45" s="109">
        <f t="shared" si="27"/>
        <v>3.7255425479992588</v>
      </c>
      <c r="AJ45" s="109">
        <f t="shared" si="13"/>
        <v>5.2578344451494523</v>
      </c>
      <c r="AK45" s="109">
        <f t="shared" si="14"/>
        <v>0.62366453449488102</v>
      </c>
    </row>
    <row r="46" spans="1:37" s="110" customFormat="1">
      <c r="A46" s="113" t="s">
        <v>490</v>
      </c>
      <c r="B46" s="106" t="s">
        <v>434</v>
      </c>
      <c r="C46" s="106" t="s">
        <v>451</v>
      </c>
      <c r="D46" s="106" t="s">
        <v>874</v>
      </c>
      <c r="E46" s="106" t="s">
        <v>926</v>
      </c>
      <c r="F46" s="114">
        <v>154.5</v>
      </c>
      <c r="G46" s="115">
        <v>10.06</v>
      </c>
      <c r="H46" s="115">
        <v>17</v>
      </c>
      <c r="I46" s="115">
        <v>55.5</v>
      </c>
      <c r="J46" s="115">
        <v>63.5</v>
      </c>
      <c r="K46" s="115">
        <v>10.1</v>
      </c>
      <c r="L46" s="115">
        <v>3.85</v>
      </c>
      <c r="M46" s="115">
        <v>7.8</v>
      </c>
      <c r="N46" s="115">
        <v>11.3</v>
      </c>
      <c r="O46" s="115">
        <v>29.2</v>
      </c>
      <c r="P46" s="115">
        <v>10.24</v>
      </c>
      <c r="Q46" s="115">
        <v>3.21</v>
      </c>
      <c r="R46" s="115">
        <v>12.7</v>
      </c>
      <c r="S46" s="115">
        <v>18.2</v>
      </c>
      <c r="T46" s="121">
        <v>41.14</v>
      </c>
      <c r="U46" s="108">
        <v>45.194780000000002</v>
      </c>
      <c r="V46" s="108">
        <v>88.742549999999994</v>
      </c>
      <c r="W46" s="109">
        <f t="shared" si="15"/>
        <v>0.30630630630630629</v>
      </c>
      <c r="X46" s="109">
        <f t="shared" si="16"/>
        <v>1.1441441441441442</v>
      </c>
      <c r="Y46" s="109">
        <f t="shared" si="17"/>
        <v>0.18126126126126127</v>
      </c>
      <c r="Z46" s="109">
        <f t="shared" si="18"/>
        <v>0.7722772277227723</v>
      </c>
      <c r="AA46" s="109">
        <f t="shared" si="19"/>
        <v>1.240234375</v>
      </c>
      <c r="AB46" s="109">
        <f t="shared" si="20"/>
        <v>0.986328125</v>
      </c>
      <c r="AC46" s="109">
        <f t="shared" si="21"/>
        <v>0.38118811881188119</v>
      </c>
      <c r="AD46" s="109">
        <f t="shared" si="22"/>
        <v>0.3134765625</v>
      </c>
      <c r="AE46" s="109">
        <f t="shared" si="23"/>
        <v>0.52612612612612608</v>
      </c>
      <c r="AF46" s="109">
        <f t="shared" si="24"/>
        <v>0.74126126126126124</v>
      </c>
      <c r="AG46" s="109">
        <f t="shared" si="25"/>
        <v>0.20360360360360361</v>
      </c>
      <c r="AH46" s="109">
        <f t="shared" si="26"/>
        <v>0.32792792792792791</v>
      </c>
      <c r="AI46" s="109">
        <f t="shared" si="27"/>
        <v>2.8253262876818961</v>
      </c>
      <c r="AJ46" s="109">
        <f t="shared" si="13"/>
        <v>3.7325950178352998</v>
      </c>
      <c r="AK46" s="109">
        <f t="shared" si="14"/>
        <v>0.50927970855018256</v>
      </c>
    </row>
    <row r="47" spans="1:37" s="110" customFormat="1">
      <c r="A47" s="122" t="s">
        <v>491</v>
      </c>
      <c r="B47" s="110" t="s">
        <v>448</v>
      </c>
      <c r="C47" s="106" t="s">
        <v>438</v>
      </c>
      <c r="D47" s="110" t="s">
        <v>875</v>
      </c>
      <c r="E47" s="110" t="s">
        <v>927</v>
      </c>
      <c r="F47" s="107">
        <v>4.4550000000000001</v>
      </c>
      <c r="G47" s="108">
        <v>1.3140000000000001</v>
      </c>
      <c r="H47" s="108">
        <v>0.38900000000000001</v>
      </c>
      <c r="I47" s="108">
        <v>2.806</v>
      </c>
      <c r="J47" s="108">
        <v>0.01</v>
      </c>
      <c r="K47" s="108">
        <v>1.3180000000000001</v>
      </c>
      <c r="L47" s="108">
        <v>0.30199999999999999</v>
      </c>
      <c r="M47" s="108">
        <v>1.105</v>
      </c>
      <c r="N47" s="108">
        <v>0.96400000000000008</v>
      </c>
      <c r="O47" s="108">
        <v>3.3870000000000005</v>
      </c>
      <c r="P47" s="108">
        <v>2.21</v>
      </c>
      <c r="Q47" s="108">
        <v>0.39500000000000002</v>
      </c>
      <c r="R47" s="108">
        <v>2.3210000000000002</v>
      </c>
      <c r="S47" s="108">
        <v>3.5140000000000002</v>
      </c>
      <c r="T47" s="108">
        <v>8.0449999999999999</v>
      </c>
      <c r="U47" s="108">
        <v>0.59606999999999999</v>
      </c>
      <c r="V47" s="108">
        <v>2.2149299999999998</v>
      </c>
      <c r="W47" s="109">
        <f t="shared" si="15"/>
        <v>0.13863150392017107</v>
      </c>
      <c r="X47" s="109">
        <f t="shared" si="16"/>
        <v>3.5637918745545262E-3</v>
      </c>
      <c r="Y47" s="109">
        <f t="shared" si="17"/>
        <v>0.46828225231646475</v>
      </c>
      <c r="Z47" s="109">
        <f t="shared" si="18"/>
        <v>0.83839150227617598</v>
      </c>
      <c r="AA47" s="109">
        <f t="shared" si="19"/>
        <v>1.0502262443438914</v>
      </c>
      <c r="AB47" s="109">
        <f t="shared" si="20"/>
        <v>0.59638009049773755</v>
      </c>
      <c r="AC47" s="109">
        <f t="shared" si="21"/>
        <v>0.2291350531107739</v>
      </c>
      <c r="AD47" s="109">
        <f t="shared" si="22"/>
        <v>0.17873303167420815</v>
      </c>
      <c r="AE47" s="109">
        <f t="shared" si="23"/>
        <v>1.2070563079116181</v>
      </c>
      <c r="AF47" s="109">
        <f t="shared" si="24"/>
        <v>2.8670705630791162</v>
      </c>
      <c r="AG47" s="109">
        <f t="shared" si="25"/>
        <v>0.34354953670705635</v>
      </c>
      <c r="AH47" s="109">
        <f t="shared" si="26"/>
        <v>1.2523164647184606</v>
      </c>
      <c r="AI47" s="109">
        <f t="shared" si="27"/>
        <v>1.5590383679769158</v>
      </c>
      <c r="AJ47" s="109">
        <f t="shared" si="13"/>
        <v>5.5749825050904551</v>
      </c>
      <c r="AK47" s="109">
        <f t="shared" si="14"/>
        <v>0.26911459955845107</v>
      </c>
    </row>
    <row r="48" spans="1:37" s="110" customFormat="1">
      <c r="A48" s="105" t="s">
        <v>492</v>
      </c>
      <c r="B48" s="106" t="s">
        <v>487</v>
      </c>
      <c r="C48" s="106" t="s">
        <v>441</v>
      </c>
      <c r="D48" s="106" t="s">
        <v>883</v>
      </c>
      <c r="E48" s="106" t="s">
        <v>928</v>
      </c>
      <c r="F48" s="107">
        <v>62</v>
      </c>
      <c r="G48" s="108">
        <v>12.129999999999999</v>
      </c>
      <c r="H48" s="108">
        <v>18</v>
      </c>
      <c r="I48" s="108">
        <v>20</v>
      </c>
      <c r="J48" s="108">
        <v>12</v>
      </c>
      <c r="K48" s="108">
        <v>7.2690000000000001</v>
      </c>
      <c r="L48" s="108">
        <v>2.6160000000000001</v>
      </c>
      <c r="M48" s="108">
        <v>5.37</v>
      </c>
      <c r="N48" s="108">
        <v>9.2949999999999999</v>
      </c>
      <c r="O48" s="108">
        <v>21.934000000000001</v>
      </c>
      <c r="P48" s="108">
        <v>7.7760000000000007</v>
      </c>
      <c r="Q48" s="108">
        <v>1.5569999999999999</v>
      </c>
      <c r="R48" s="108">
        <v>10.797000000000001</v>
      </c>
      <c r="S48" s="108">
        <v>9.298</v>
      </c>
      <c r="T48" s="108">
        <v>27.871000000000002</v>
      </c>
      <c r="U48" s="108">
        <v>21.901410000000002</v>
      </c>
      <c r="V48" s="108">
        <v>36.778210000000001</v>
      </c>
      <c r="W48" s="109">
        <f t="shared" si="15"/>
        <v>0.9</v>
      </c>
      <c r="X48" s="109">
        <f t="shared" si="16"/>
        <v>0.6</v>
      </c>
      <c r="Y48" s="109">
        <f t="shared" si="17"/>
        <v>0.60649999999999993</v>
      </c>
      <c r="Z48" s="109">
        <f t="shared" si="18"/>
        <v>0.73875361122575323</v>
      </c>
      <c r="AA48" s="109">
        <f t="shared" si="19"/>
        <v>1.388503086419753</v>
      </c>
      <c r="AB48" s="109">
        <f t="shared" si="20"/>
        <v>0.93479938271604934</v>
      </c>
      <c r="AC48" s="109">
        <f t="shared" si="21"/>
        <v>0.35988444077589765</v>
      </c>
      <c r="AD48" s="109">
        <f t="shared" si="22"/>
        <v>0.20023148148148145</v>
      </c>
      <c r="AE48" s="109">
        <f t="shared" si="23"/>
        <v>1.0967</v>
      </c>
      <c r="AF48" s="109">
        <f t="shared" si="24"/>
        <v>1.3935500000000001</v>
      </c>
      <c r="AG48" s="109">
        <f t="shared" si="25"/>
        <v>0.46475</v>
      </c>
      <c r="AH48" s="109">
        <f t="shared" si="26"/>
        <v>0.46489999999999998</v>
      </c>
      <c r="AI48" s="109">
        <f t="shared" si="27"/>
        <v>3.9448156534214003</v>
      </c>
      <c r="AJ48" s="109">
        <f t="shared" si="13"/>
        <v>2.3506528458019029</v>
      </c>
      <c r="AK48" s="109">
        <f t="shared" si="14"/>
        <v>0.59549961784437033</v>
      </c>
    </row>
    <row r="49" spans="1:37" s="110" customFormat="1">
      <c r="A49" s="116" t="s">
        <v>493</v>
      </c>
      <c r="B49" s="106" t="s">
        <v>448</v>
      </c>
      <c r="C49" s="106" t="s">
        <v>435</v>
      </c>
      <c r="D49" s="106" t="s">
        <v>878</v>
      </c>
      <c r="E49" s="106" t="s">
        <v>929</v>
      </c>
      <c r="F49" s="117">
        <v>62.8</v>
      </c>
      <c r="G49" s="118">
        <v>8.93</v>
      </c>
      <c r="H49" s="118">
        <v>18</v>
      </c>
      <c r="I49" s="118">
        <v>22.1</v>
      </c>
      <c r="J49" s="118">
        <v>11.8</v>
      </c>
      <c r="K49" s="118">
        <v>6.4800000000000013</v>
      </c>
      <c r="L49" s="118">
        <v>1.94</v>
      </c>
      <c r="M49" s="118">
        <v>3.94</v>
      </c>
      <c r="N49" s="118">
        <v>6.8</v>
      </c>
      <c r="O49" s="115">
        <v>17.220000000000002</v>
      </c>
      <c r="P49" s="118">
        <v>6.4</v>
      </c>
      <c r="Q49" s="118">
        <v>1.72</v>
      </c>
      <c r="R49" s="118">
        <v>5.04</v>
      </c>
      <c r="S49" s="118">
        <v>8.1999999999999993</v>
      </c>
      <c r="T49" s="115">
        <v>19.64</v>
      </c>
      <c r="U49" s="108">
        <v>20.790620000000001</v>
      </c>
      <c r="V49" s="108">
        <v>28.003229999999999</v>
      </c>
      <c r="W49" s="109">
        <f t="shared" si="15"/>
        <v>0.81447963800904977</v>
      </c>
      <c r="X49" s="109">
        <f t="shared" si="16"/>
        <v>0.5339366515837104</v>
      </c>
      <c r="Y49" s="109">
        <f t="shared" si="17"/>
        <v>0.4040723981900452</v>
      </c>
      <c r="Z49" s="109">
        <f t="shared" si="18"/>
        <v>0.6080246913580245</v>
      </c>
      <c r="AA49" s="109">
        <f t="shared" si="19"/>
        <v>0.78749999999999998</v>
      </c>
      <c r="AB49" s="109">
        <f t="shared" si="20"/>
        <v>1.0125000000000002</v>
      </c>
      <c r="AC49" s="109">
        <f t="shared" si="21"/>
        <v>0.29938271604938266</v>
      </c>
      <c r="AD49" s="109">
        <f t="shared" si="22"/>
        <v>0.26874999999999999</v>
      </c>
      <c r="AE49" s="109">
        <f t="shared" si="23"/>
        <v>0.77918552036199096</v>
      </c>
      <c r="AF49" s="109">
        <f t="shared" si="24"/>
        <v>0.88868778280542982</v>
      </c>
      <c r="AG49" s="109">
        <f t="shared" si="25"/>
        <v>0.30769230769230765</v>
      </c>
      <c r="AH49" s="109">
        <f t="shared" si="26"/>
        <v>0.37104072398190041</v>
      </c>
      <c r="AI49" s="109">
        <f t="shared" si="27"/>
        <v>2.224079897569192</v>
      </c>
      <c r="AJ49" s="109">
        <f t="shared" si="13"/>
        <v>2.4011515814425692</v>
      </c>
      <c r="AK49" s="109">
        <f t="shared" si="14"/>
        <v>0.74243649750403795</v>
      </c>
    </row>
    <row r="50" spans="1:37" s="110" customFormat="1">
      <c r="A50" s="123" t="s">
        <v>494</v>
      </c>
      <c r="B50" s="106" t="s">
        <v>445</v>
      </c>
      <c r="C50" s="106" t="s">
        <v>451</v>
      </c>
      <c r="D50" s="106" t="s">
        <v>874</v>
      </c>
      <c r="E50" s="106" t="s">
        <v>930</v>
      </c>
      <c r="F50" s="114">
        <v>189</v>
      </c>
      <c r="G50" s="115">
        <v>29</v>
      </c>
      <c r="H50" s="115">
        <v>26</v>
      </c>
      <c r="I50" s="115">
        <v>84</v>
      </c>
      <c r="J50" s="115">
        <v>40</v>
      </c>
      <c r="K50" s="115">
        <v>23</v>
      </c>
      <c r="L50" s="115">
        <v>6.9</v>
      </c>
      <c r="M50" s="115">
        <v>19.5</v>
      </c>
      <c r="N50" s="115">
        <v>23</v>
      </c>
      <c r="O50" s="115">
        <v>65.5</v>
      </c>
      <c r="P50" s="115">
        <v>26.5</v>
      </c>
      <c r="Q50" s="115">
        <v>8.1</v>
      </c>
      <c r="R50" s="115">
        <v>23.3</v>
      </c>
      <c r="S50" s="115">
        <v>33</v>
      </c>
      <c r="T50" s="115">
        <v>82.8</v>
      </c>
      <c r="U50" s="108">
        <v>216.31944999999999</v>
      </c>
      <c r="V50" s="108">
        <v>187.67877000000001</v>
      </c>
      <c r="W50" s="109">
        <f t="shared" si="15"/>
        <v>0.30952380952380953</v>
      </c>
      <c r="X50" s="109">
        <f t="shared" si="16"/>
        <v>0.47619047619047616</v>
      </c>
      <c r="Y50" s="109">
        <f t="shared" si="17"/>
        <v>0.34523809523809523</v>
      </c>
      <c r="Z50" s="109">
        <f t="shared" si="18"/>
        <v>0.84782608695652173</v>
      </c>
      <c r="AA50" s="109">
        <f t="shared" si="19"/>
        <v>0.87924528301886795</v>
      </c>
      <c r="AB50" s="109">
        <f t="shared" si="20"/>
        <v>0.86792452830188682</v>
      </c>
      <c r="AC50" s="109">
        <f t="shared" si="21"/>
        <v>0.3</v>
      </c>
      <c r="AD50" s="109">
        <f t="shared" si="22"/>
        <v>0.30566037735849055</v>
      </c>
      <c r="AE50" s="109">
        <f t="shared" si="23"/>
        <v>0.77976190476190477</v>
      </c>
      <c r="AF50" s="109">
        <f t="shared" si="24"/>
        <v>0.98571428571428565</v>
      </c>
      <c r="AG50" s="109">
        <f t="shared" si="25"/>
        <v>0.27380952380952384</v>
      </c>
      <c r="AH50" s="109">
        <f t="shared" si="26"/>
        <v>0.39285714285714285</v>
      </c>
      <c r="AI50" s="109">
        <f t="shared" si="27"/>
        <v>2.4454574010797456</v>
      </c>
      <c r="AJ50" s="109">
        <f t="shared" si="13"/>
        <v>5.8024676952006873</v>
      </c>
      <c r="AK50" s="109">
        <f t="shared" si="14"/>
        <v>1.1526047938187147</v>
      </c>
    </row>
    <row r="51" spans="1:37" s="110" customFormat="1">
      <c r="A51" s="124" t="s">
        <v>495</v>
      </c>
      <c r="B51" s="106" t="s">
        <v>434</v>
      </c>
      <c r="C51" s="106" t="s">
        <v>435</v>
      </c>
      <c r="D51" s="106" t="s">
        <v>876</v>
      </c>
      <c r="E51" s="106" t="s">
        <v>931</v>
      </c>
      <c r="F51" s="107">
        <v>150</v>
      </c>
      <c r="G51" s="108">
        <v>31</v>
      </c>
      <c r="H51" s="108">
        <v>19</v>
      </c>
      <c r="I51" s="108">
        <v>34</v>
      </c>
      <c r="J51" s="108">
        <v>72</v>
      </c>
      <c r="K51" s="108">
        <v>9.3580000000000005</v>
      </c>
      <c r="L51" s="108">
        <v>2.5960000000000001</v>
      </c>
      <c r="M51" s="108">
        <v>6.4650000000000007</v>
      </c>
      <c r="N51" s="108">
        <v>6.8430000000000009</v>
      </c>
      <c r="O51" s="108">
        <v>22.666000000000004</v>
      </c>
      <c r="P51" s="108">
        <v>11.343</v>
      </c>
      <c r="Q51" s="108">
        <v>2.544</v>
      </c>
      <c r="R51" s="108">
        <v>8.843</v>
      </c>
      <c r="S51" s="108">
        <v>11.373000000000001</v>
      </c>
      <c r="T51" s="108">
        <v>31.559000000000005</v>
      </c>
      <c r="U51" s="108">
        <v>27.425390000000004</v>
      </c>
      <c r="V51" s="108">
        <v>78.699150000000003</v>
      </c>
      <c r="W51" s="109">
        <f t="shared" si="15"/>
        <v>0.55882352941176472</v>
      </c>
      <c r="X51" s="109">
        <f t="shared" si="16"/>
        <v>2.1176470588235294</v>
      </c>
      <c r="Y51" s="109">
        <f t="shared" si="17"/>
        <v>0.91176470588235292</v>
      </c>
      <c r="Z51" s="109">
        <f t="shared" si="18"/>
        <v>0.69085274631331484</v>
      </c>
      <c r="AA51" s="109">
        <f t="shared" si="19"/>
        <v>0.77959975315172358</v>
      </c>
      <c r="AB51" s="109">
        <f t="shared" si="20"/>
        <v>0.82500220400246849</v>
      </c>
      <c r="AC51" s="109">
        <f t="shared" si="21"/>
        <v>0.27740970292797607</v>
      </c>
      <c r="AD51" s="109">
        <f t="shared" si="22"/>
        <v>0.22427929119280615</v>
      </c>
      <c r="AE51" s="109">
        <f t="shared" si="23"/>
        <v>0.66664705882352948</v>
      </c>
      <c r="AF51" s="109">
        <f t="shared" si="24"/>
        <v>0.92820588235294132</v>
      </c>
      <c r="AG51" s="109">
        <f t="shared" si="25"/>
        <v>0.20126470588235296</v>
      </c>
      <c r="AH51" s="109">
        <f t="shared" si="26"/>
        <v>0.33450000000000002</v>
      </c>
      <c r="AI51" s="109">
        <f t="shared" si="27"/>
        <v>1.7074196210154169</v>
      </c>
      <c r="AJ51" s="109">
        <f t="shared" si="13"/>
        <v>1.6435390852378966</v>
      </c>
      <c r="AK51" s="109">
        <f t="shared" si="14"/>
        <v>0.34848394169441477</v>
      </c>
    </row>
    <row r="52" spans="1:37" s="110" customFormat="1">
      <c r="A52" s="116" t="s">
        <v>496</v>
      </c>
      <c r="B52" s="110" t="s">
        <v>448</v>
      </c>
      <c r="C52" s="106" t="s">
        <v>435</v>
      </c>
      <c r="D52" s="110" t="s">
        <v>879</v>
      </c>
      <c r="E52" s="110" t="s">
        <v>932</v>
      </c>
      <c r="F52" s="125">
        <v>85.01</v>
      </c>
      <c r="G52" s="126">
        <v>11.190000000000001</v>
      </c>
      <c r="H52" s="126">
        <v>12.290000000000001</v>
      </c>
      <c r="I52" s="118">
        <v>29.5</v>
      </c>
      <c r="J52" s="118">
        <v>30</v>
      </c>
      <c r="K52" s="118">
        <v>11.75</v>
      </c>
      <c r="L52" s="118">
        <v>3.9</v>
      </c>
      <c r="M52" s="118">
        <v>6.35</v>
      </c>
      <c r="N52" s="118">
        <v>13.2</v>
      </c>
      <c r="O52" s="115">
        <v>31.3</v>
      </c>
      <c r="P52" s="118">
        <v>12.4</v>
      </c>
      <c r="Q52" s="118">
        <v>3.7</v>
      </c>
      <c r="R52" s="118">
        <v>9.18</v>
      </c>
      <c r="S52" s="118">
        <v>13</v>
      </c>
      <c r="T52" s="115">
        <v>34.58</v>
      </c>
      <c r="U52" s="127">
        <v>85.6</v>
      </c>
      <c r="V52" s="127">
        <v>75.06</v>
      </c>
      <c r="W52" s="109">
        <f t="shared" si="15"/>
        <v>0.41661016949152546</v>
      </c>
      <c r="X52" s="109">
        <f t="shared" si="16"/>
        <v>1.0169491525423728</v>
      </c>
      <c r="Y52" s="109">
        <f t="shared" si="17"/>
        <v>0.37932203389830516</v>
      </c>
      <c r="Z52" s="109">
        <f t="shared" si="18"/>
        <v>0.54042553191489362</v>
      </c>
      <c r="AA52" s="109">
        <f t="shared" si="19"/>
        <v>0.74032258064516121</v>
      </c>
      <c r="AB52" s="109">
        <f t="shared" si="20"/>
        <v>0.94758064516129026</v>
      </c>
      <c r="AC52" s="109">
        <f t="shared" si="21"/>
        <v>0.33191489361702126</v>
      </c>
      <c r="AD52" s="109">
        <f t="shared" si="22"/>
        <v>0.29838709677419356</v>
      </c>
      <c r="AE52" s="109">
        <f t="shared" si="23"/>
        <v>1.0610169491525423</v>
      </c>
      <c r="AF52" s="109">
        <f t="shared" si="24"/>
        <v>1.1722033898305084</v>
      </c>
      <c r="AG52" s="109">
        <f t="shared" si="25"/>
        <v>0.44745762711864406</v>
      </c>
      <c r="AH52" s="109">
        <f t="shared" si="26"/>
        <v>0.44067796610169491</v>
      </c>
      <c r="AI52" s="109">
        <f t="shared" si="27"/>
        <v>2.0355140186915888</v>
      </c>
      <c r="AJ52" s="109">
        <f t="shared" si="13"/>
        <v>2.2515321076472157</v>
      </c>
      <c r="AK52" s="109">
        <f>+U52/V52</f>
        <v>1.1404209965361043</v>
      </c>
    </row>
    <row r="53" spans="1:37" s="110" customFormat="1">
      <c r="A53" s="105" t="s">
        <v>497</v>
      </c>
      <c r="B53" s="106" t="s">
        <v>434</v>
      </c>
      <c r="C53" s="106" t="s">
        <v>435</v>
      </c>
      <c r="D53" s="110" t="s">
        <v>880</v>
      </c>
      <c r="F53" s="107">
        <v>9.3000000000000007</v>
      </c>
      <c r="G53" s="108">
        <v>8.9499999999999993</v>
      </c>
      <c r="H53" s="108">
        <v>8</v>
      </c>
      <c r="I53" s="108">
        <v>25</v>
      </c>
      <c r="J53" s="108">
        <v>53</v>
      </c>
      <c r="K53" s="108">
        <v>5.2530000000000001</v>
      </c>
      <c r="L53" s="108">
        <v>1.9370000000000001</v>
      </c>
      <c r="M53" s="108">
        <v>5.0600000000000005</v>
      </c>
      <c r="N53" s="108">
        <v>6.3340000000000005</v>
      </c>
      <c r="O53" s="108">
        <v>16.646999999999998</v>
      </c>
      <c r="P53" s="108">
        <v>5.7009999999999996</v>
      </c>
      <c r="Q53" s="108">
        <v>1.6940000000000002</v>
      </c>
      <c r="R53" s="108">
        <v>4.4779999999999998</v>
      </c>
      <c r="S53" s="108">
        <v>6.423</v>
      </c>
      <c r="T53" s="108">
        <v>16.601999999999997</v>
      </c>
      <c r="U53" s="108">
        <v>22.665710000000001</v>
      </c>
      <c r="V53" s="108">
        <v>21.03659</v>
      </c>
      <c r="W53" s="109">
        <f t="shared" si="15"/>
        <v>0.32</v>
      </c>
      <c r="X53" s="109">
        <f t="shared" si="16"/>
        <v>2.12</v>
      </c>
      <c r="Y53" s="109">
        <f t="shared" si="17"/>
        <v>0.35799999999999998</v>
      </c>
      <c r="Z53" s="109">
        <f t="shared" si="18"/>
        <v>0.96325909004378463</v>
      </c>
      <c r="AA53" s="109">
        <f t="shared" si="19"/>
        <v>0.78547623223995788</v>
      </c>
      <c r="AB53" s="109">
        <f t="shared" si="20"/>
        <v>0.9214172952113665</v>
      </c>
      <c r="AC53" s="109">
        <f t="shared" si="21"/>
        <v>0.3687416714258519</v>
      </c>
      <c r="AD53" s="109">
        <f t="shared" si="22"/>
        <v>0.29714085248202077</v>
      </c>
      <c r="AE53" s="109">
        <f t="shared" si="23"/>
        <v>0.66587999999999992</v>
      </c>
      <c r="AF53" s="109">
        <f t="shared" si="24"/>
        <v>0.66407999999999989</v>
      </c>
      <c r="AG53" s="109">
        <f t="shared" si="25"/>
        <v>0.25336000000000003</v>
      </c>
      <c r="AH53" s="109">
        <f t="shared" si="26"/>
        <v>0.25691999999999998</v>
      </c>
      <c r="AI53" s="109">
        <f t="shared" si="27"/>
        <v>1.770055118502796</v>
      </c>
      <c r="AJ53" s="109">
        <f>+S53^2/V53</f>
        <v>1.9611034392931552</v>
      </c>
      <c r="AK53" s="109">
        <f>+U53/V53</f>
        <v>1.0774422090272235</v>
      </c>
    </row>
    <row r="54" spans="1:37" s="110" customFormat="1">
      <c r="A54" s="110" t="s">
        <v>498</v>
      </c>
      <c r="B54" s="106" t="s">
        <v>434</v>
      </c>
      <c r="C54" s="106" t="s">
        <v>438</v>
      </c>
      <c r="D54" s="110" t="s">
        <v>988</v>
      </c>
      <c r="E54" s="110" t="s">
        <v>887</v>
      </c>
      <c r="F54" s="110">
        <v>54.5</v>
      </c>
      <c r="G54" s="110">
        <v>3.0149999999999997</v>
      </c>
      <c r="H54" s="110">
        <v>3.2689999999999997</v>
      </c>
      <c r="I54" s="110">
        <v>39</v>
      </c>
      <c r="J54" s="110">
        <v>9</v>
      </c>
      <c r="K54" s="110">
        <v>0.9890000000000001</v>
      </c>
      <c r="L54" s="110">
        <v>0.20099999999999998</v>
      </c>
      <c r="M54" s="110">
        <v>0.40599999999999997</v>
      </c>
      <c r="N54" s="110">
        <v>0.49000000000000005</v>
      </c>
      <c r="O54" s="110">
        <v>1.8850000000000002</v>
      </c>
      <c r="P54" s="110" t="s">
        <v>25</v>
      </c>
      <c r="Q54" s="110" t="s">
        <v>25</v>
      </c>
      <c r="R54" s="110" t="s">
        <v>25</v>
      </c>
      <c r="S54" s="110" t="s">
        <v>25</v>
      </c>
      <c r="T54" s="110" t="s">
        <v>25</v>
      </c>
      <c r="U54" s="108">
        <v>0.22794</v>
      </c>
      <c r="V54" s="110" t="s">
        <v>25</v>
      </c>
      <c r="W54" s="109">
        <f t="shared" si="15"/>
        <v>8.382051282051281E-2</v>
      </c>
      <c r="X54" s="109">
        <f t="shared" si="16"/>
        <v>0.23076923076923078</v>
      </c>
      <c r="Y54" s="109">
        <f t="shared" si="17"/>
        <v>7.7307692307692299E-2</v>
      </c>
      <c r="Z54" s="109">
        <f t="shared" si="18"/>
        <v>0.41051567239635989</v>
      </c>
      <c r="AA54" s="109" t="s">
        <v>25</v>
      </c>
      <c r="AB54" s="109" t="s">
        <v>25</v>
      </c>
      <c r="AC54" s="109">
        <f t="shared" si="21"/>
        <v>0.20323559150657225</v>
      </c>
      <c r="AD54" s="109" t="s">
        <v>25</v>
      </c>
      <c r="AE54" s="109">
        <f t="shared" si="23"/>
        <v>4.8333333333333339E-2</v>
      </c>
      <c r="AF54" s="109" t="s">
        <v>25</v>
      </c>
      <c r="AG54" s="109">
        <f t="shared" si="25"/>
        <v>1.2564102564102566E-2</v>
      </c>
      <c r="AH54" s="109" t="s">
        <v>25</v>
      </c>
      <c r="AI54" s="109">
        <f t="shared" si="27"/>
        <v>1.0533473721154691</v>
      </c>
      <c r="AJ54" s="109" t="s">
        <v>25</v>
      </c>
      <c r="AK54" s="109" t="s">
        <v>25</v>
      </c>
    </row>
    <row r="55" spans="1:37" s="110" customFormat="1">
      <c r="A55" s="110" t="s">
        <v>499</v>
      </c>
      <c r="B55" s="106" t="s">
        <v>500</v>
      </c>
      <c r="C55" s="106" t="s">
        <v>451</v>
      </c>
      <c r="D55" s="110" t="s">
        <v>881</v>
      </c>
      <c r="E55" s="110" t="s">
        <v>920</v>
      </c>
      <c r="F55" s="110">
        <v>296</v>
      </c>
      <c r="G55" s="110">
        <v>34</v>
      </c>
      <c r="H55" s="110">
        <v>5.5</v>
      </c>
      <c r="I55" s="110">
        <v>105</v>
      </c>
      <c r="J55" s="110">
        <v>85</v>
      </c>
      <c r="K55" s="110">
        <v>7.5</v>
      </c>
      <c r="L55" s="110">
        <v>7</v>
      </c>
      <c r="M55" s="110">
        <v>8.35</v>
      </c>
      <c r="N55" s="110">
        <v>25</v>
      </c>
      <c r="O55" s="110">
        <v>40.85</v>
      </c>
      <c r="P55" s="110" t="s">
        <v>25</v>
      </c>
      <c r="Q55" s="110" t="s">
        <v>25</v>
      </c>
      <c r="R55" s="110" t="s">
        <v>25</v>
      </c>
      <c r="S55" s="110" t="s">
        <v>25</v>
      </c>
      <c r="T55" s="110" t="s">
        <v>25</v>
      </c>
      <c r="U55" s="108">
        <v>250.69848999999999</v>
      </c>
      <c r="V55" s="110" t="s">
        <v>25</v>
      </c>
      <c r="W55" s="109">
        <f t="shared" si="15"/>
        <v>5.2380952380952382E-2</v>
      </c>
      <c r="X55" s="109">
        <f t="shared" si="16"/>
        <v>0.80952380952380953</v>
      </c>
      <c r="Y55" s="109">
        <f t="shared" si="17"/>
        <v>0.32380952380952382</v>
      </c>
      <c r="Z55" s="109">
        <f t="shared" si="18"/>
        <v>1.1133333333333333</v>
      </c>
      <c r="AA55" s="109" t="s">
        <v>25</v>
      </c>
      <c r="AB55" s="109" t="s">
        <v>25</v>
      </c>
      <c r="AC55" s="109">
        <f t="shared" si="21"/>
        <v>0.93333333333333335</v>
      </c>
      <c r="AD55" s="109" t="s">
        <v>25</v>
      </c>
      <c r="AE55" s="109">
        <f t="shared" si="23"/>
        <v>0.38904761904761909</v>
      </c>
      <c r="AF55" s="109" t="s">
        <v>25</v>
      </c>
      <c r="AG55" s="109">
        <f t="shared" si="25"/>
        <v>0.23809523809523808</v>
      </c>
      <c r="AH55" s="109" t="s">
        <v>25</v>
      </c>
      <c r="AI55" s="109">
        <f t="shared" si="27"/>
        <v>2.4930345611575087</v>
      </c>
      <c r="AJ55" s="109" t="s">
        <v>25</v>
      </c>
      <c r="AK55" s="109" t="s">
        <v>25</v>
      </c>
    </row>
    <row r="56" spans="1:37" s="110" customFormat="1">
      <c r="A56" s="110" t="s">
        <v>501</v>
      </c>
      <c r="B56" s="106" t="s">
        <v>500</v>
      </c>
      <c r="C56" s="106" t="s">
        <v>451</v>
      </c>
      <c r="D56" s="110" t="s">
        <v>881</v>
      </c>
      <c r="E56" s="110" t="s">
        <v>920</v>
      </c>
      <c r="F56" s="110">
        <v>233</v>
      </c>
      <c r="G56" s="110">
        <v>24.5</v>
      </c>
      <c r="H56" s="110">
        <v>10.5</v>
      </c>
      <c r="I56" s="110">
        <v>103</v>
      </c>
      <c r="J56" s="110">
        <v>87</v>
      </c>
      <c r="K56" s="110">
        <v>18.3</v>
      </c>
      <c r="L56" s="110">
        <v>7</v>
      </c>
      <c r="M56" s="110">
        <v>11.5</v>
      </c>
      <c r="N56" s="110">
        <v>17.3</v>
      </c>
      <c r="O56" s="110">
        <v>47.1</v>
      </c>
      <c r="P56" s="110" t="s">
        <v>25</v>
      </c>
      <c r="Q56" s="110" t="s">
        <v>25</v>
      </c>
      <c r="R56" s="110" t="s">
        <v>25</v>
      </c>
      <c r="S56" s="110" t="s">
        <v>25</v>
      </c>
      <c r="T56" s="110" t="s">
        <v>25</v>
      </c>
      <c r="U56" s="108">
        <v>123.26485000000001</v>
      </c>
      <c r="V56" s="110" t="s">
        <v>25</v>
      </c>
      <c r="W56" s="109">
        <f t="shared" si="15"/>
        <v>0.10194174757281553</v>
      </c>
      <c r="X56" s="109">
        <f t="shared" si="16"/>
        <v>0.84466019417475724</v>
      </c>
      <c r="Y56" s="109">
        <f t="shared" si="17"/>
        <v>0.23786407766990292</v>
      </c>
      <c r="Z56" s="109">
        <f t="shared" si="18"/>
        <v>0.62841530054644801</v>
      </c>
      <c r="AA56" s="109" t="s">
        <v>25</v>
      </c>
      <c r="AB56" s="109" t="s">
        <v>25</v>
      </c>
      <c r="AC56" s="109">
        <f t="shared" si="21"/>
        <v>0.38251366120218577</v>
      </c>
      <c r="AD56" s="109" t="s">
        <v>25</v>
      </c>
      <c r="AE56" s="109">
        <f t="shared" si="23"/>
        <v>0.45728155339805826</v>
      </c>
      <c r="AF56" s="109" t="s">
        <v>25</v>
      </c>
      <c r="AG56" s="109">
        <f t="shared" si="25"/>
        <v>0.16796116504854369</v>
      </c>
      <c r="AH56" s="109" t="s">
        <v>25</v>
      </c>
      <c r="AI56" s="109">
        <f t="shared" si="27"/>
        <v>2.4280238851546083</v>
      </c>
      <c r="AJ56" s="109" t="s">
        <v>25</v>
      </c>
      <c r="AK56" s="109" t="s">
        <v>25</v>
      </c>
    </row>
    <row r="57" spans="1:37" s="110" customFormat="1">
      <c r="A57" s="110" t="s">
        <v>502</v>
      </c>
      <c r="B57" s="128" t="s">
        <v>500</v>
      </c>
      <c r="C57" s="106" t="s">
        <v>451</v>
      </c>
      <c r="D57" s="128" t="s">
        <v>882</v>
      </c>
      <c r="E57" s="128" t="s">
        <v>897</v>
      </c>
      <c r="F57" s="110">
        <v>149</v>
      </c>
      <c r="G57" s="110">
        <v>18.5</v>
      </c>
      <c r="H57" s="110">
        <v>3.72</v>
      </c>
      <c r="I57" s="110">
        <v>62.5</v>
      </c>
      <c r="J57" s="110">
        <v>48</v>
      </c>
      <c r="K57" s="110">
        <v>5.34</v>
      </c>
      <c r="L57" s="110">
        <v>2.97</v>
      </c>
      <c r="M57" s="110">
        <v>6.06</v>
      </c>
      <c r="N57" s="110">
        <v>9.91</v>
      </c>
      <c r="O57" s="110">
        <v>21.31</v>
      </c>
      <c r="P57" s="110" t="s">
        <v>25</v>
      </c>
      <c r="Q57" s="110" t="s">
        <v>25</v>
      </c>
      <c r="R57" s="110" t="s">
        <v>25</v>
      </c>
      <c r="S57" s="110" t="s">
        <v>25</v>
      </c>
      <c r="T57" s="110" t="s">
        <v>25</v>
      </c>
      <c r="U57" s="108">
        <v>28.63185</v>
      </c>
      <c r="V57" s="110" t="s">
        <v>25</v>
      </c>
      <c r="W57" s="109">
        <f t="shared" si="15"/>
        <v>5.9520000000000003E-2</v>
      </c>
      <c r="X57" s="109">
        <f t="shared" si="16"/>
        <v>0.76800000000000002</v>
      </c>
      <c r="Y57" s="109">
        <f t="shared" si="17"/>
        <v>0.29599999999999999</v>
      </c>
      <c r="Z57" s="109">
        <f t="shared" si="18"/>
        <v>1.1348314606741572</v>
      </c>
      <c r="AA57" s="109" t="s">
        <v>25</v>
      </c>
      <c r="AB57" s="109" t="s">
        <v>25</v>
      </c>
      <c r="AC57" s="109">
        <f t="shared" si="21"/>
        <v>0.5561797752808989</v>
      </c>
      <c r="AD57" s="109" t="s">
        <v>25</v>
      </c>
      <c r="AE57" s="109">
        <f t="shared" si="23"/>
        <v>0.34095999999999999</v>
      </c>
      <c r="AF57" s="109" t="s">
        <v>25</v>
      </c>
      <c r="AG57" s="109">
        <f t="shared" si="25"/>
        <v>0.15856000000000001</v>
      </c>
      <c r="AH57" s="109" t="s">
        <v>25</v>
      </c>
      <c r="AI57" s="109">
        <f t="shared" si="27"/>
        <v>3.4300298443865835</v>
      </c>
      <c r="AJ57" s="109" t="s">
        <v>25</v>
      </c>
      <c r="AK57" s="109" t="s">
        <v>25</v>
      </c>
    </row>
    <row r="58" spans="1:37" s="110" customFormat="1">
      <c r="A58" s="110" t="s">
        <v>503</v>
      </c>
      <c r="B58" s="106" t="s">
        <v>434</v>
      </c>
      <c r="C58" s="106" t="s">
        <v>451</v>
      </c>
      <c r="D58" s="110" t="s">
        <v>881</v>
      </c>
      <c r="E58" s="110" t="s">
        <v>922</v>
      </c>
      <c r="F58" s="110">
        <v>272</v>
      </c>
      <c r="G58" s="110">
        <v>24</v>
      </c>
      <c r="H58" s="110">
        <v>35</v>
      </c>
      <c r="I58" s="110">
        <v>112</v>
      </c>
      <c r="J58" s="110">
        <v>96</v>
      </c>
      <c r="K58" s="110">
        <v>17.5</v>
      </c>
      <c r="L58" s="110">
        <v>7.3230000000000004</v>
      </c>
      <c r="M58" s="110">
        <v>13</v>
      </c>
      <c r="N58" s="110">
        <v>21</v>
      </c>
      <c r="O58" s="110">
        <v>51.5</v>
      </c>
      <c r="P58" s="110" t="s">
        <v>25</v>
      </c>
      <c r="Q58" s="110" t="s">
        <v>25</v>
      </c>
      <c r="R58" s="110" t="s">
        <v>25</v>
      </c>
      <c r="S58" s="110" t="s">
        <v>25</v>
      </c>
      <c r="T58" s="110" t="s">
        <v>25</v>
      </c>
      <c r="U58" s="108">
        <v>217.08258000000001</v>
      </c>
      <c r="V58" s="110" t="s">
        <v>25</v>
      </c>
      <c r="W58" s="109">
        <f t="shared" si="15"/>
        <v>0.3125</v>
      </c>
      <c r="X58" s="109">
        <f t="shared" si="16"/>
        <v>0.8571428571428571</v>
      </c>
      <c r="Y58" s="109">
        <f t="shared" si="17"/>
        <v>0.21428571428571427</v>
      </c>
      <c r="Z58" s="109">
        <f t="shared" si="18"/>
        <v>0.74285714285714288</v>
      </c>
      <c r="AA58" s="109" t="s">
        <v>25</v>
      </c>
      <c r="AB58" s="109" t="s">
        <v>25</v>
      </c>
      <c r="AC58" s="109">
        <f t="shared" si="21"/>
        <v>0.41845714285714286</v>
      </c>
      <c r="AD58" s="109" t="s">
        <v>25</v>
      </c>
      <c r="AE58" s="109">
        <f t="shared" si="23"/>
        <v>0.45982142857142855</v>
      </c>
      <c r="AF58" s="109" t="s">
        <v>25</v>
      </c>
      <c r="AG58" s="109">
        <f t="shared" si="25"/>
        <v>0.1875</v>
      </c>
      <c r="AH58" s="109" t="s">
        <v>25</v>
      </c>
      <c r="AI58" s="109">
        <f t="shared" si="27"/>
        <v>2.0314849768231058</v>
      </c>
      <c r="AJ58" s="109" t="s">
        <v>25</v>
      </c>
      <c r="AK58" s="109" t="s">
        <v>25</v>
      </c>
    </row>
    <row r="59" spans="1:37" s="110" customFormat="1">
      <c r="A59" s="110" t="s">
        <v>504</v>
      </c>
      <c r="B59" s="106" t="s">
        <v>434</v>
      </c>
      <c r="C59" s="106" t="s">
        <v>451</v>
      </c>
      <c r="D59" s="110" t="s">
        <v>881</v>
      </c>
      <c r="E59" s="129" t="s">
        <v>916</v>
      </c>
      <c r="F59" s="110">
        <v>215</v>
      </c>
      <c r="G59" s="110">
        <v>23</v>
      </c>
      <c r="H59" s="110">
        <v>22</v>
      </c>
      <c r="I59" s="110">
        <v>76</v>
      </c>
      <c r="J59" s="110">
        <v>84</v>
      </c>
      <c r="K59" s="110">
        <v>18.5</v>
      </c>
      <c r="L59" s="110">
        <v>6.4150000000000009</v>
      </c>
      <c r="M59" s="110">
        <v>12</v>
      </c>
      <c r="N59" s="110">
        <v>19</v>
      </c>
      <c r="O59" s="110">
        <v>49.5</v>
      </c>
      <c r="P59" s="110" t="s">
        <v>25</v>
      </c>
      <c r="Q59" s="110" t="s">
        <v>25</v>
      </c>
      <c r="R59" s="110" t="s">
        <v>25</v>
      </c>
      <c r="S59" s="110" t="s">
        <v>25</v>
      </c>
      <c r="T59" s="110" t="s">
        <v>25</v>
      </c>
      <c r="U59" s="108">
        <v>190.33422999999999</v>
      </c>
      <c r="V59" s="110" t="s">
        <v>25</v>
      </c>
      <c r="W59" s="109">
        <f t="shared" si="15"/>
        <v>0.28947368421052633</v>
      </c>
      <c r="X59" s="109">
        <f t="shared" si="16"/>
        <v>1.1052631578947369</v>
      </c>
      <c r="Y59" s="109">
        <f t="shared" si="17"/>
        <v>0.30263157894736842</v>
      </c>
      <c r="Z59" s="109">
        <f t="shared" si="18"/>
        <v>0.64864864864864868</v>
      </c>
      <c r="AA59" s="109" t="s">
        <v>25</v>
      </c>
      <c r="AB59" s="109" t="s">
        <v>25</v>
      </c>
      <c r="AC59" s="109">
        <f t="shared" si="21"/>
        <v>0.34675675675675682</v>
      </c>
      <c r="AD59" s="109" t="s">
        <v>25</v>
      </c>
      <c r="AE59" s="109">
        <f t="shared" si="23"/>
        <v>0.65131578947368418</v>
      </c>
      <c r="AF59" s="109" t="s">
        <v>25</v>
      </c>
      <c r="AG59" s="109">
        <f t="shared" si="25"/>
        <v>0.25</v>
      </c>
      <c r="AH59" s="109" t="s">
        <v>25</v>
      </c>
      <c r="AI59" s="109">
        <f t="shared" si="27"/>
        <v>1.8966635691330982</v>
      </c>
      <c r="AJ59" s="109" t="s">
        <v>25</v>
      </c>
      <c r="AK59" s="109" t="s">
        <v>25</v>
      </c>
    </row>
    <row r="61" spans="1:37">
      <c r="A61" s="210"/>
    </row>
    <row r="62" spans="1:37">
      <c r="A62" s="210"/>
    </row>
    <row r="63" spans="1:37">
      <c r="A63" s="51"/>
      <c r="F63" s="49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>
      <c r="A64" s="56"/>
      <c r="D64" s="48"/>
      <c r="E64" s="48"/>
      <c r="F64" s="57"/>
      <c r="G64" s="58"/>
      <c r="H64" s="58"/>
      <c r="I64" s="58"/>
      <c r="J64" s="58"/>
      <c r="K64" s="58"/>
      <c r="L64" s="58"/>
      <c r="M64" s="58"/>
      <c r="N64" s="58"/>
      <c r="O64" s="55"/>
      <c r="P64" s="58"/>
      <c r="Q64" s="58"/>
      <c r="R64" s="58"/>
      <c r="S64" s="58"/>
      <c r="T64" s="55"/>
      <c r="U64" s="53"/>
      <c r="V64" s="53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>
      <c r="A65" s="51"/>
      <c r="B65" s="52"/>
      <c r="C65" s="52"/>
      <c r="D65" s="52"/>
      <c r="E65" s="52"/>
      <c r="F65" s="49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>
      <c r="A66" s="51"/>
      <c r="B66" s="52"/>
      <c r="C66" s="52"/>
      <c r="D66" s="48"/>
      <c r="E66" s="48"/>
      <c r="F66" s="49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>
      <c r="A67" s="51"/>
      <c r="F67" s="49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>
      <c r="A68" s="51"/>
      <c r="B68" s="52"/>
      <c r="C68" s="52"/>
      <c r="D68" s="48"/>
      <c r="E68" s="48"/>
      <c r="F68" s="49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>
      <c r="A69" s="56"/>
      <c r="D69" s="48"/>
      <c r="E69" s="48"/>
      <c r="F69" s="57"/>
      <c r="G69" s="58"/>
      <c r="H69" s="58"/>
      <c r="I69" s="58"/>
      <c r="J69" s="58"/>
      <c r="K69" s="58"/>
      <c r="L69" s="58"/>
      <c r="M69" s="58"/>
      <c r="N69" s="58"/>
      <c r="O69" s="55"/>
      <c r="P69" s="58"/>
      <c r="Q69" s="58"/>
      <c r="R69" s="58"/>
      <c r="S69" s="58"/>
      <c r="T69" s="55"/>
      <c r="U69" s="53"/>
      <c r="V69" s="53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>
      <c r="A70" s="56"/>
      <c r="D70" s="48"/>
      <c r="E70" s="48"/>
      <c r="F70" s="57"/>
      <c r="G70" s="58"/>
      <c r="H70" s="58"/>
      <c r="I70" s="58"/>
      <c r="J70" s="58"/>
      <c r="K70" s="58"/>
      <c r="L70" s="58"/>
      <c r="M70" s="58"/>
      <c r="N70" s="58"/>
      <c r="O70" s="55"/>
      <c r="P70" s="58"/>
      <c r="Q70" s="58"/>
      <c r="R70" s="58"/>
      <c r="S70" s="58"/>
      <c r="T70" s="55"/>
      <c r="U70" s="53"/>
      <c r="V70" s="53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3" spans="1:37">
      <c r="A73" s="51"/>
      <c r="F73" s="53"/>
      <c r="G73" s="53"/>
      <c r="H73" s="53"/>
      <c r="I73" s="53"/>
      <c r="J73" s="53"/>
      <c r="K73" s="49"/>
      <c r="L73" s="49"/>
      <c r="M73" s="49"/>
      <c r="N73" s="49"/>
      <c r="O73" s="49"/>
      <c r="P73" s="53"/>
      <c r="Q73" s="53"/>
      <c r="R73" s="53"/>
      <c r="S73" s="53"/>
      <c r="T73" s="53"/>
      <c r="U73" s="59"/>
      <c r="V73" s="59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98C2-27A5-0241-921B-04F17F53B381}">
  <dimension ref="A1:F126"/>
  <sheetViews>
    <sheetView workbookViewId="0">
      <selection activeCell="M63" sqref="M63"/>
    </sheetView>
  </sheetViews>
  <sheetFormatPr baseColWidth="10" defaultRowHeight="15"/>
  <cols>
    <col min="1" max="1" width="30.6640625" customWidth="1"/>
    <col min="2" max="6" width="11.83203125" customWidth="1"/>
  </cols>
  <sheetData>
    <row r="1" spans="1:6">
      <c r="B1" t="s">
        <v>811</v>
      </c>
      <c r="C1" t="s">
        <v>812</v>
      </c>
      <c r="D1" t="s">
        <v>813</v>
      </c>
      <c r="E1" t="s">
        <v>814</v>
      </c>
      <c r="F1" t="s">
        <v>815</v>
      </c>
    </row>
    <row r="2" spans="1:6">
      <c r="A2" t="s">
        <v>192</v>
      </c>
      <c r="B2">
        <v>3.8918815169999998</v>
      </c>
      <c r="C2">
        <v>1.7937270059999999</v>
      </c>
      <c r="D2">
        <v>0.10918750100000001</v>
      </c>
      <c r="E2">
        <v>1.1165728399999999</v>
      </c>
      <c r="F2">
        <v>-2.2232846099999999</v>
      </c>
    </row>
    <row r="3" spans="1:6">
      <c r="A3" t="s">
        <v>121</v>
      </c>
      <c r="B3">
        <v>2.2345196600000001</v>
      </c>
      <c r="C3">
        <v>0.61632522300000003</v>
      </c>
      <c r="D3">
        <v>-1.2227250059999999</v>
      </c>
      <c r="E3">
        <v>0.104214477</v>
      </c>
      <c r="F3">
        <v>0.48774221200000001</v>
      </c>
    </row>
    <row r="4" spans="1:6">
      <c r="A4" t="s">
        <v>328</v>
      </c>
      <c r="B4">
        <v>-0.67286723599999998</v>
      </c>
      <c r="C4">
        <v>-1.157674562</v>
      </c>
      <c r="D4">
        <v>0.29499457800000001</v>
      </c>
      <c r="E4">
        <v>-0.40639586300000002</v>
      </c>
      <c r="F4">
        <v>-1.3916333970000001</v>
      </c>
    </row>
    <row r="5" spans="1:6">
      <c r="A5" t="s">
        <v>124</v>
      </c>
      <c r="B5">
        <v>2.4275460550000001</v>
      </c>
      <c r="C5">
        <v>0.41018786899999998</v>
      </c>
      <c r="D5">
        <v>-6.2566000000000002E-3</v>
      </c>
      <c r="E5">
        <v>-0.63637296399999999</v>
      </c>
      <c r="F5">
        <v>-0.51368918500000005</v>
      </c>
    </row>
    <row r="6" spans="1:6">
      <c r="A6" t="s">
        <v>1251</v>
      </c>
      <c r="B6">
        <v>3.1131681200000001</v>
      </c>
      <c r="C6">
        <v>0.95565326500000003</v>
      </c>
      <c r="D6">
        <v>-0.74148124900000001</v>
      </c>
      <c r="E6">
        <v>0.58640689700000004</v>
      </c>
      <c r="F6">
        <v>1.0442324110000001</v>
      </c>
    </row>
    <row r="7" spans="1:6">
      <c r="A7" t="s">
        <v>59</v>
      </c>
      <c r="B7">
        <v>-0.35260387700000001</v>
      </c>
      <c r="C7">
        <v>-1.0695230309999999</v>
      </c>
      <c r="D7">
        <v>4.7169368000000003E-2</v>
      </c>
      <c r="E7">
        <v>-0.82439807099999995</v>
      </c>
      <c r="F7">
        <v>-0.65067809499999996</v>
      </c>
    </row>
    <row r="8" spans="1:6">
      <c r="A8" t="s">
        <v>148</v>
      </c>
      <c r="B8">
        <v>3.6646318679999998</v>
      </c>
      <c r="C8">
        <v>1.468451119</v>
      </c>
      <c r="D8">
        <v>0.36034583199999998</v>
      </c>
      <c r="E8">
        <v>-0.40393864099999999</v>
      </c>
      <c r="F8">
        <v>-7.0144045000000002E-2</v>
      </c>
    </row>
    <row r="9" spans="1:6">
      <c r="A9" t="s">
        <v>26</v>
      </c>
      <c r="B9">
        <v>0.199720803</v>
      </c>
      <c r="C9">
        <v>-2.2975651300000002</v>
      </c>
      <c r="D9">
        <v>-0.25841713700000002</v>
      </c>
      <c r="E9">
        <v>-0.35660292599999999</v>
      </c>
      <c r="F9">
        <v>-0.74488837100000005</v>
      </c>
    </row>
    <row r="10" spans="1:6">
      <c r="A10" t="s">
        <v>33</v>
      </c>
      <c r="B10">
        <v>-0.44831778100000003</v>
      </c>
      <c r="C10">
        <v>-2.207017064</v>
      </c>
      <c r="D10">
        <v>-0.47881288399999999</v>
      </c>
      <c r="E10">
        <v>-0.46812252999999998</v>
      </c>
      <c r="F10">
        <v>-0.875584315</v>
      </c>
    </row>
    <row r="11" spans="1:6">
      <c r="A11" t="s">
        <v>194</v>
      </c>
      <c r="B11">
        <v>2.7089739150000001</v>
      </c>
      <c r="C11">
        <v>1.224871292</v>
      </c>
      <c r="D11">
        <v>-0.93253769600000003</v>
      </c>
      <c r="E11">
        <v>-1.680405076</v>
      </c>
      <c r="F11">
        <v>0.259057284</v>
      </c>
    </row>
    <row r="12" spans="1:6">
      <c r="A12" t="s">
        <v>131</v>
      </c>
      <c r="B12">
        <v>2.8950590919999999</v>
      </c>
      <c r="C12">
        <v>0.194781857</v>
      </c>
      <c r="D12">
        <v>-0.343846447</v>
      </c>
      <c r="E12">
        <v>-1.1979462190000001</v>
      </c>
      <c r="F12">
        <v>0.166931837</v>
      </c>
    </row>
    <row r="13" spans="1:6">
      <c r="A13" t="s">
        <v>196</v>
      </c>
      <c r="B13">
        <v>6.9262123569999998</v>
      </c>
      <c r="C13">
        <v>2.6860344610000002</v>
      </c>
      <c r="D13">
        <v>1.2611909029999999</v>
      </c>
      <c r="E13">
        <v>0.84435352500000005</v>
      </c>
      <c r="F13">
        <v>-8.9647343000000004E-2</v>
      </c>
    </row>
    <row r="14" spans="1:6">
      <c r="A14" t="s">
        <v>78</v>
      </c>
      <c r="B14">
        <v>0.102698462</v>
      </c>
      <c r="C14">
        <v>-1.950095994</v>
      </c>
      <c r="D14">
        <v>-0.19949473700000001</v>
      </c>
      <c r="E14">
        <v>-1.742614997</v>
      </c>
      <c r="F14">
        <v>-0.54405375300000003</v>
      </c>
    </row>
    <row r="15" spans="1:6">
      <c r="A15" t="s">
        <v>168</v>
      </c>
      <c r="B15">
        <v>2.8285297599999999</v>
      </c>
      <c r="C15">
        <v>2.2874507309999998</v>
      </c>
      <c r="D15">
        <v>-3.3355088820000001</v>
      </c>
      <c r="E15">
        <v>0.74976787600000006</v>
      </c>
      <c r="F15">
        <v>0.69786456699999999</v>
      </c>
    </row>
    <row r="16" spans="1:6">
      <c r="A16" t="s">
        <v>83</v>
      </c>
      <c r="B16">
        <v>-0.42171471799999999</v>
      </c>
      <c r="C16">
        <v>-1.843478379</v>
      </c>
      <c r="D16">
        <v>-0.75383318399999999</v>
      </c>
      <c r="E16">
        <v>-0.52798294199999996</v>
      </c>
      <c r="F16">
        <v>-1.0621756010000001</v>
      </c>
    </row>
    <row r="17" spans="1:6">
      <c r="A17" t="s">
        <v>85</v>
      </c>
      <c r="B17">
        <v>-0.70222381099999998</v>
      </c>
      <c r="C17">
        <v>-1.581315665</v>
      </c>
      <c r="D17">
        <v>-0.69518231200000002</v>
      </c>
      <c r="E17">
        <v>-0.83441836999999996</v>
      </c>
      <c r="F17">
        <v>-1.275616452</v>
      </c>
    </row>
    <row r="18" spans="1:6">
      <c r="A18" t="s">
        <v>87</v>
      </c>
      <c r="B18">
        <v>-0.98786222700000004</v>
      </c>
      <c r="C18">
        <v>-1.1969533020000001</v>
      </c>
      <c r="D18">
        <v>-0.97751820700000003</v>
      </c>
      <c r="E18">
        <v>-0.20670708500000001</v>
      </c>
      <c r="F18">
        <v>-1.580887717</v>
      </c>
    </row>
    <row r="19" spans="1:6">
      <c r="A19" t="s">
        <v>181</v>
      </c>
      <c r="B19">
        <v>4.8380490289999996</v>
      </c>
      <c r="C19">
        <v>2.6440317339999999</v>
      </c>
      <c r="D19">
        <v>1.466087959</v>
      </c>
      <c r="E19">
        <v>0.85921106199999997</v>
      </c>
      <c r="F19">
        <v>-0.33324553400000001</v>
      </c>
    </row>
    <row r="20" spans="1:6">
      <c r="A20" t="s">
        <v>152</v>
      </c>
      <c r="B20">
        <v>2.560492429</v>
      </c>
      <c r="C20">
        <v>1.847800289</v>
      </c>
      <c r="D20">
        <v>-2.2636992679999999</v>
      </c>
      <c r="E20">
        <v>0.57099117600000004</v>
      </c>
      <c r="F20">
        <v>1.3092325E-2</v>
      </c>
    </row>
    <row r="21" spans="1:6">
      <c r="A21" t="s">
        <v>134</v>
      </c>
      <c r="B21">
        <v>4.7348791339999998</v>
      </c>
      <c r="C21">
        <v>0.53590303399999994</v>
      </c>
      <c r="D21">
        <v>1.047660372</v>
      </c>
      <c r="E21">
        <v>-1.3001955890000001</v>
      </c>
      <c r="F21">
        <v>1.1224142880000001</v>
      </c>
    </row>
    <row r="22" spans="1:6">
      <c r="A22" t="s">
        <v>136</v>
      </c>
      <c r="B22">
        <v>5.0209009670000002</v>
      </c>
      <c r="C22">
        <v>0.15892152700000001</v>
      </c>
      <c r="D22">
        <v>1.26781385</v>
      </c>
      <c r="E22">
        <v>-0.43500497500000002</v>
      </c>
      <c r="F22">
        <v>0.45551208199999998</v>
      </c>
    </row>
    <row r="23" spans="1:6">
      <c r="A23" t="s">
        <v>198</v>
      </c>
      <c r="B23">
        <v>2.732564596</v>
      </c>
      <c r="C23">
        <v>2.5949759160000001</v>
      </c>
      <c r="D23">
        <v>0.23640143999999999</v>
      </c>
      <c r="E23">
        <v>1.005997475</v>
      </c>
      <c r="F23">
        <v>-1.380253349</v>
      </c>
    </row>
    <row r="24" spans="1:6">
      <c r="A24" t="s">
        <v>155</v>
      </c>
      <c r="B24">
        <v>2.0574114630000002</v>
      </c>
      <c r="C24">
        <v>1.6169655089999999</v>
      </c>
      <c r="D24">
        <v>-0.40998959099999999</v>
      </c>
      <c r="E24">
        <v>0.65478470899999996</v>
      </c>
      <c r="F24">
        <v>-1.3168771450000001</v>
      </c>
    </row>
    <row r="25" spans="1:6">
      <c r="A25" t="s">
        <v>61</v>
      </c>
      <c r="B25">
        <v>-0.63152055799999995</v>
      </c>
      <c r="C25">
        <v>-1.0173243540000001</v>
      </c>
      <c r="D25">
        <v>0.71867691199999995</v>
      </c>
      <c r="E25">
        <v>-5.72728E-4</v>
      </c>
      <c r="F25">
        <v>-0.50969914699999996</v>
      </c>
    </row>
    <row r="26" spans="1:6">
      <c r="A26" t="s">
        <v>64</v>
      </c>
      <c r="B26">
        <v>-0.25594445100000002</v>
      </c>
      <c r="C26">
        <v>-1.819887115</v>
      </c>
      <c r="D26">
        <v>-0.43651658599999998</v>
      </c>
      <c r="E26">
        <v>-0.18697311599999999</v>
      </c>
      <c r="F26">
        <v>-0.11040588699999999</v>
      </c>
    </row>
    <row r="27" spans="1:6">
      <c r="A27" t="s">
        <v>66</v>
      </c>
      <c r="B27">
        <v>4.0373837000000003E-2</v>
      </c>
      <c r="C27">
        <v>-1.620955089</v>
      </c>
      <c r="D27">
        <v>-0.317564183</v>
      </c>
      <c r="E27">
        <v>7.4631035999999998E-2</v>
      </c>
      <c r="F27">
        <v>-0.40398342799999998</v>
      </c>
    </row>
    <row r="28" spans="1:6">
      <c r="A28" t="s">
        <v>172</v>
      </c>
      <c r="B28">
        <v>2.676763851</v>
      </c>
      <c r="C28">
        <v>1.0474852219999999</v>
      </c>
      <c r="D28">
        <v>-0.69057478800000005</v>
      </c>
      <c r="E28">
        <v>-0.57829651400000004</v>
      </c>
      <c r="F28">
        <v>-0.22288665499999999</v>
      </c>
    </row>
    <row r="29" spans="1:6">
      <c r="A29" t="s">
        <v>55</v>
      </c>
      <c r="B29">
        <v>-0.69867164000000004</v>
      </c>
      <c r="C29">
        <v>-1.2092151099999999</v>
      </c>
      <c r="D29">
        <v>-0.96867791999999997</v>
      </c>
      <c r="E29">
        <v>-0.78203369099999998</v>
      </c>
      <c r="F29">
        <v>-0.57355909999999999</v>
      </c>
    </row>
    <row r="30" spans="1:6">
      <c r="A30" t="s">
        <v>91</v>
      </c>
      <c r="B30">
        <v>-0.66911761599999997</v>
      </c>
      <c r="C30">
        <v>-1.669546099</v>
      </c>
      <c r="D30">
        <v>-0.52223055500000004</v>
      </c>
      <c r="E30">
        <v>-0.84895268800000001</v>
      </c>
      <c r="F30">
        <v>-0.77877567400000003</v>
      </c>
    </row>
    <row r="31" spans="1:6">
      <c r="A31" t="s">
        <v>68</v>
      </c>
      <c r="B31">
        <v>-0.53358589400000001</v>
      </c>
      <c r="C31">
        <v>-2.1315465410000001</v>
      </c>
      <c r="D31">
        <v>0.68435663199999996</v>
      </c>
      <c r="E31">
        <v>-0.50295811499999998</v>
      </c>
      <c r="F31">
        <v>0.90904200199999996</v>
      </c>
    </row>
    <row r="32" spans="1:6">
      <c r="A32" t="s">
        <v>161</v>
      </c>
      <c r="B32">
        <v>2.2472249820000001</v>
      </c>
      <c r="C32">
        <v>1.1376368619999999</v>
      </c>
      <c r="D32">
        <v>-1.675457591</v>
      </c>
      <c r="E32">
        <v>-0.13601785699999999</v>
      </c>
      <c r="F32">
        <v>4.6423242000000003E-2</v>
      </c>
    </row>
    <row r="33" spans="1:6">
      <c r="A33" t="s">
        <v>45</v>
      </c>
      <c r="B33">
        <v>-1.012197177</v>
      </c>
      <c r="C33">
        <v>-1.808408341</v>
      </c>
      <c r="D33">
        <v>0.400237764</v>
      </c>
      <c r="E33">
        <v>-0.21124693</v>
      </c>
      <c r="F33">
        <v>-0.44327255799999998</v>
      </c>
    </row>
    <row r="34" spans="1:6">
      <c r="A34" t="s">
        <v>146</v>
      </c>
      <c r="B34">
        <v>2.9680263330000001</v>
      </c>
      <c r="C34">
        <v>0.29245470600000001</v>
      </c>
      <c r="D34">
        <v>0.59658882800000002</v>
      </c>
      <c r="E34">
        <v>-0.30337963699999998</v>
      </c>
      <c r="F34">
        <v>-0.549321591</v>
      </c>
    </row>
    <row r="35" spans="1:6">
      <c r="A35" t="s">
        <v>130</v>
      </c>
      <c r="B35">
        <v>2.1046356080000002</v>
      </c>
      <c r="C35">
        <v>0.78751022900000001</v>
      </c>
      <c r="D35">
        <v>0.57027499299999995</v>
      </c>
      <c r="E35">
        <v>0.45697334699999997</v>
      </c>
      <c r="F35">
        <v>-0.95834409899999995</v>
      </c>
    </row>
    <row r="36" spans="1:6">
      <c r="A36" t="s">
        <v>183</v>
      </c>
      <c r="B36">
        <v>4.1171457849999999</v>
      </c>
      <c r="C36">
        <v>1.8161021589999999</v>
      </c>
      <c r="D36">
        <v>-0.63963077199999996</v>
      </c>
      <c r="E36">
        <v>-0.93823394000000004</v>
      </c>
      <c r="F36">
        <v>0.42993309800000001</v>
      </c>
    </row>
    <row r="37" spans="1:6">
      <c r="A37" t="s">
        <v>96</v>
      </c>
      <c r="B37">
        <v>-0.68216896500000002</v>
      </c>
      <c r="C37">
        <v>-2.0580598929999998</v>
      </c>
      <c r="D37">
        <v>0.79991691899999995</v>
      </c>
      <c r="E37">
        <v>-0.55959281000000005</v>
      </c>
      <c r="F37">
        <v>0.529978481</v>
      </c>
    </row>
    <row r="38" spans="1:6">
      <c r="A38" t="s">
        <v>105</v>
      </c>
      <c r="B38">
        <v>-1.05827095</v>
      </c>
      <c r="C38">
        <v>-1.183771466</v>
      </c>
      <c r="D38">
        <v>0.257281066</v>
      </c>
      <c r="E38">
        <v>-0.282610364</v>
      </c>
      <c r="F38">
        <v>0.40106979199999998</v>
      </c>
    </row>
    <row r="39" spans="1:6">
      <c r="A39" t="s">
        <v>141</v>
      </c>
      <c r="B39">
        <v>2.7494120519999998</v>
      </c>
      <c r="C39">
        <v>1.387241758</v>
      </c>
      <c r="D39">
        <v>-0.77118426699999998</v>
      </c>
      <c r="E39">
        <v>0.28040455199999997</v>
      </c>
      <c r="F39">
        <v>-3.0036422E-2</v>
      </c>
    </row>
    <row r="40" spans="1:6">
      <c r="A40" t="s">
        <v>144</v>
      </c>
      <c r="B40">
        <v>2.9286908340000002</v>
      </c>
      <c r="C40">
        <v>-0.21314966599999999</v>
      </c>
      <c r="D40">
        <v>1.0131080770000001</v>
      </c>
      <c r="E40">
        <v>-0.69654906100000002</v>
      </c>
      <c r="F40">
        <v>-0.67348253199999997</v>
      </c>
    </row>
    <row r="41" spans="1:6">
      <c r="A41" t="s">
        <v>72</v>
      </c>
      <c r="B41">
        <v>-0.69557053300000005</v>
      </c>
      <c r="C41">
        <v>-1.826070254</v>
      </c>
      <c r="D41">
        <v>-0.53791750100000002</v>
      </c>
      <c r="E41">
        <v>0.11279275699999999</v>
      </c>
      <c r="F41">
        <v>0.13653446799999999</v>
      </c>
    </row>
    <row r="42" spans="1:6">
      <c r="A42" t="s">
        <v>99</v>
      </c>
      <c r="B42">
        <v>-0.93675638400000005</v>
      </c>
      <c r="C42">
        <v>-2.1016384499999998</v>
      </c>
      <c r="D42">
        <v>0.66734957500000003</v>
      </c>
      <c r="E42">
        <v>-0.77595545899999996</v>
      </c>
      <c r="F42">
        <v>-0.36981882300000002</v>
      </c>
    </row>
    <row r="43" spans="1:6">
      <c r="A43" t="s">
        <v>723</v>
      </c>
      <c r="B43">
        <v>5.2948342559999997</v>
      </c>
      <c r="C43">
        <v>1.151990385</v>
      </c>
      <c r="D43">
        <v>-2.027765982</v>
      </c>
      <c r="E43">
        <v>-0.96836021400000005</v>
      </c>
      <c r="F43">
        <v>1.6042962590000001</v>
      </c>
    </row>
    <row r="44" spans="1:6">
      <c r="A44" t="s">
        <v>188</v>
      </c>
      <c r="B44">
        <v>4.7990651309999999</v>
      </c>
      <c r="C44">
        <v>2.7270657840000001</v>
      </c>
      <c r="D44">
        <v>0.60719547600000001</v>
      </c>
      <c r="E44">
        <v>1.809750228</v>
      </c>
      <c r="F44">
        <v>-1.4686770739999999</v>
      </c>
    </row>
    <row r="45" spans="1:6">
      <c r="A45" t="s">
        <v>110</v>
      </c>
      <c r="B45">
        <v>4.3133300749999997</v>
      </c>
      <c r="C45">
        <v>0.24959082899999999</v>
      </c>
      <c r="D45">
        <v>0.34262511200000001</v>
      </c>
      <c r="E45">
        <v>-0.27710836599999999</v>
      </c>
      <c r="F45">
        <v>0.88240548500000004</v>
      </c>
    </row>
    <row r="46" spans="1:6">
      <c r="A46" t="s">
        <v>176</v>
      </c>
      <c r="B46">
        <v>2.380525037</v>
      </c>
      <c r="C46">
        <v>2.8984703839999999</v>
      </c>
      <c r="D46">
        <v>-0.38741131899999998</v>
      </c>
      <c r="E46">
        <v>1.622490862</v>
      </c>
      <c r="F46">
        <v>-2.7348638850000002</v>
      </c>
    </row>
    <row r="47" spans="1:6">
      <c r="A47" t="s">
        <v>17</v>
      </c>
      <c r="B47">
        <v>0.418721919</v>
      </c>
      <c r="C47">
        <v>-1.756925552</v>
      </c>
      <c r="D47">
        <v>-0.49163835099999997</v>
      </c>
      <c r="E47">
        <v>-0.76678149900000003</v>
      </c>
      <c r="F47">
        <v>-0.75974079299999997</v>
      </c>
    </row>
    <row r="48" spans="1:6">
      <c r="A48" t="s">
        <v>48</v>
      </c>
      <c r="B48">
        <v>-0.95476000299999997</v>
      </c>
      <c r="C48">
        <v>-0.68230621899999999</v>
      </c>
      <c r="D48">
        <v>-7.4443798000000005E-2</v>
      </c>
      <c r="E48">
        <v>0.63750924600000003</v>
      </c>
      <c r="F48">
        <v>-0.67375431399999997</v>
      </c>
    </row>
    <row r="49" spans="1:6">
      <c r="A49" t="s">
        <v>94</v>
      </c>
      <c r="B49">
        <v>1.74868885</v>
      </c>
      <c r="C49">
        <v>-1.3208844820000001</v>
      </c>
      <c r="D49">
        <v>0.76837181700000001</v>
      </c>
      <c r="E49">
        <v>0.37559628</v>
      </c>
      <c r="F49">
        <v>-0.324429154</v>
      </c>
    </row>
    <row r="50" spans="1:6">
      <c r="A50" t="s">
        <v>228</v>
      </c>
      <c r="B50">
        <v>-3.1424951499999998</v>
      </c>
      <c r="C50">
        <v>1.457680227</v>
      </c>
      <c r="D50">
        <v>1.0184258369999999</v>
      </c>
      <c r="E50">
        <v>-0.26976864900000003</v>
      </c>
      <c r="F50">
        <v>0.40637140399999999</v>
      </c>
    </row>
    <row r="51" spans="1:6">
      <c r="A51" t="s">
        <v>235</v>
      </c>
      <c r="B51">
        <v>-1.421255095</v>
      </c>
      <c r="C51">
        <v>2.1514350040000001</v>
      </c>
      <c r="D51">
        <v>1.3661114910000001</v>
      </c>
      <c r="E51">
        <v>2.6115057410000002</v>
      </c>
      <c r="F51">
        <v>0.40780514099999998</v>
      </c>
    </row>
    <row r="52" spans="1:6">
      <c r="A52" t="s">
        <v>208</v>
      </c>
      <c r="B52">
        <v>-3.0800380079999998</v>
      </c>
      <c r="C52">
        <v>0.59178354899999996</v>
      </c>
      <c r="D52">
        <v>1.409052524</v>
      </c>
      <c r="E52">
        <v>0.13558658100000001</v>
      </c>
      <c r="F52">
        <v>1.7723820109999999</v>
      </c>
    </row>
    <row r="53" spans="1:6">
      <c r="A53" t="s">
        <v>293</v>
      </c>
      <c r="B53">
        <v>-2.358629004</v>
      </c>
      <c r="C53">
        <v>3.425394764</v>
      </c>
      <c r="D53">
        <v>-1.3712254690000001</v>
      </c>
      <c r="E53">
        <v>-1.201668542</v>
      </c>
      <c r="F53">
        <v>-1.1810764929999999</v>
      </c>
    </row>
    <row r="54" spans="1:6">
      <c r="A54" t="s">
        <v>222</v>
      </c>
      <c r="B54">
        <v>-3.6472459069999998</v>
      </c>
      <c r="C54">
        <v>9.3182115999999995E-2</v>
      </c>
      <c r="D54">
        <v>2.8662143339999999</v>
      </c>
      <c r="E54">
        <v>1.2159679670000001</v>
      </c>
      <c r="F54">
        <v>0.61234718899999996</v>
      </c>
    </row>
    <row r="55" spans="1:6">
      <c r="A55" t="s">
        <v>218</v>
      </c>
      <c r="B55">
        <v>-3.1087797610000001</v>
      </c>
      <c r="C55">
        <v>0.13799909199999999</v>
      </c>
      <c r="D55">
        <v>2.0749752990000001</v>
      </c>
      <c r="E55">
        <v>1.113400658</v>
      </c>
      <c r="F55">
        <v>1.336210517</v>
      </c>
    </row>
    <row r="56" spans="1:6">
      <c r="A56" t="s">
        <v>289</v>
      </c>
      <c r="B56">
        <v>-2.9469866420000002</v>
      </c>
      <c r="C56">
        <v>3.3824978159999999</v>
      </c>
      <c r="D56">
        <v>-1.6813000849999999</v>
      </c>
      <c r="E56">
        <v>-1.508625431</v>
      </c>
      <c r="F56">
        <v>-0.97578601499999995</v>
      </c>
    </row>
    <row r="57" spans="1:6">
      <c r="A57" t="s">
        <v>313</v>
      </c>
      <c r="B57">
        <v>-3.03493148</v>
      </c>
      <c r="C57">
        <v>-0.21259266199999999</v>
      </c>
      <c r="D57">
        <v>2.445427537</v>
      </c>
      <c r="E57">
        <v>-0.18449421699999999</v>
      </c>
      <c r="F57">
        <v>-0.323637126</v>
      </c>
    </row>
    <row r="58" spans="1:6">
      <c r="A58" t="s">
        <v>267</v>
      </c>
      <c r="B58">
        <v>-0.23960343200000001</v>
      </c>
      <c r="C58">
        <v>2.6516536980000001</v>
      </c>
      <c r="D58">
        <v>0.17794459200000001</v>
      </c>
      <c r="E58">
        <v>1.434242722</v>
      </c>
      <c r="F58">
        <v>0.51978749499999999</v>
      </c>
    </row>
    <row r="59" spans="1:6">
      <c r="A59" t="s">
        <v>264</v>
      </c>
      <c r="B59">
        <v>-2.1473512939999999</v>
      </c>
      <c r="C59">
        <v>3.2231521299999999</v>
      </c>
      <c r="D59">
        <v>-0.37102047500000002</v>
      </c>
      <c r="E59">
        <v>-0.70440470099999997</v>
      </c>
      <c r="F59">
        <v>1.012670687</v>
      </c>
    </row>
    <row r="60" spans="1:6">
      <c r="A60" t="s">
        <v>817</v>
      </c>
      <c r="B60">
        <v>-1.2492122830000001</v>
      </c>
      <c r="C60">
        <v>3.3408764799999999</v>
      </c>
      <c r="D60">
        <v>1.377991164</v>
      </c>
      <c r="E60">
        <v>2.2381191540000001</v>
      </c>
      <c r="F60">
        <v>-0.22733513799999999</v>
      </c>
    </row>
    <row r="61" spans="1:6">
      <c r="A61" t="s">
        <v>243</v>
      </c>
      <c r="B61">
        <v>0.27543073200000001</v>
      </c>
      <c r="C61">
        <v>2.61108289</v>
      </c>
      <c r="D61">
        <v>0.62095007400000002</v>
      </c>
      <c r="E61">
        <v>2.6046315240000002</v>
      </c>
      <c r="F61">
        <v>1.0647078969999999</v>
      </c>
    </row>
    <row r="62" spans="1:6">
      <c r="A62" t="s">
        <v>262</v>
      </c>
      <c r="B62">
        <v>-3.030872268</v>
      </c>
      <c r="C62">
        <v>2.7200567630000001</v>
      </c>
      <c r="D62">
        <v>-0.362730999</v>
      </c>
      <c r="E62">
        <v>-1.584273893</v>
      </c>
      <c r="F62">
        <v>0.13767726599999999</v>
      </c>
    </row>
    <row r="63" spans="1:6">
      <c r="A63" t="s">
        <v>310</v>
      </c>
      <c r="B63">
        <v>-3.7590887230000001</v>
      </c>
      <c r="C63">
        <v>-0.16496683000000001</v>
      </c>
      <c r="D63">
        <v>1.578855294</v>
      </c>
      <c r="E63">
        <v>0.35682581800000002</v>
      </c>
      <c r="F63">
        <v>0.48341831499999999</v>
      </c>
    </row>
    <row r="64" spans="1:6">
      <c r="A64" t="s">
        <v>279</v>
      </c>
      <c r="B64">
        <v>-1.956780304</v>
      </c>
      <c r="C64">
        <v>2.0432680360000002</v>
      </c>
      <c r="D64">
        <v>-1.508945709</v>
      </c>
      <c r="E64">
        <v>-1.609625466</v>
      </c>
      <c r="F64">
        <v>0.55223920699999995</v>
      </c>
    </row>
    <row r="65" spans="1:6">
      <c r="A65" t="s">
        <v>284</v>
      </c>
      <c r="B65">
        <v>-1.6208706289999999</v>
      </c>
      <c r="C65">
        <v>1.7184049020000001</v>
      </c>
      <c r="D65">
        <v>-1.0530212109999999</v>
      </c>
      <c r="E65">
        <v>-1.122550961</v>
      </c>
      <c r="F65">
        <v>-0.35822082999999999</v>
      </c>
    </row>
    <row r="66" spans="1:6">
      <c r="A66" t="s">
        <v>281</v>
      </c>
      <c r="B66">
        <v>-2.3177177809999998</v>
      </c>
      <c r="C66">
        <v>2.7522840180000001</v>
      </c>
      <c r="D66">
        <v>-0.95282234700000001</v>
      </c>
      <c r="E66">
        <v>-2.1359906849999999</v>
      </c>
      <c r="F66">
        <v>-0.37621428699999998</v>
      </c>
    </row>
    <row r="67" spans="1:6">
      <c r="A67" t="s">
        <v>257</v>
      </c>
      <c r="B67">
        <v>-1.0102987240000001</v>
      </c>
      <c r="C67">
        <v>2.577323609</v>
      </c>
      <c r="D67">
        <v>-0.26347052700000001</v>
      </c>
      <c r="E67">
        <v>-1.5994681070000001</v>
      </c>
      <c r="F67">
        <v>1.6131350840000001</v>
      </c>
    </row>
    <row r="68" spans="1:6">
      <c r="A68" t="s">
        <v>225</v>
      </c>
      <c r="B68">
        <v>-3.5067782699999999</v>
      </c>
      <c r="C68">
        <v>2.0055460190000001</v>
      </c>
      <c r="D68">
        <v>1.4315629160000001</v>
      </c>
      <c r="E68">
        <v>-0.92786966599999998</v>
      </c>
      <c r="F68">
        <v>1.08658806</v>
      </c>
    </row>
    <row r="69" spans="1:6">
      <c r="A69" t="s">
        <v>230</v>
      </c>
      <c r="B69">
        <v>-3.462644262</v>
      </c>
      <c r="C69">
        <v>1.9427935030000001</v>
      </c>
      <c r="D69">
        <v>1.336558812</v>
      </c>
      <c r="E69">
        <v>-1.0104036830000001</v>
      </c>
      <c r="F69">
        <v>0.39405077300000002</v>
      </c>
    </row>
    <row r="70" spans="1:6">
      <c r="A70" t="s">
        <v>287</v>
      </c>
      <c r="B70">
        <v>-3.9387773629999998</v>
      </c>
      <c r="C70">
        <v>4.4095704680000001</v>
      </c>
      <c r="D70">
        <v>-0.56898081599999994</v>
      </c>
      <c r="E70">
        <v>-2.9525697179999999</v>
      </c>
      <c r="F70">
        <v>-0.93345319500000001</v>
      </c>
    </row>
    <row r="71" spans="1:6">
      <c r="A71" t="s">
        <v>233</v>
      </c>
      <c r="B71">
        <v>-3.790357953</v>
      </c>
      <c r="C71">
        <v>1.4322893059999999</v>
      </c>
      <c r="D71">
        <v>1.528488533</v>
      </c>
      <c r="E71">
        <v>0.11930178700000001</v>
      </c>
      <c r="F71">
        <v>0.46713524299999998</v>
      </c>
    </row>
    <row r="72" spans="1:6">
      <c r="A72" t="s">
        <v>295</v>
      </c>
      <c r="B72">
        <v>-3.4492913700000001</v>
      </c>
      <c r="C72">
        <v>4.5576142409999996</v>
      </c>
      <c r="D72">
        <v>-1.5894615480000001</v>
      </c>
      <c r="E72">
        <v>-3.7929820140000001</v>
      </c>
      <c r="F72">
        <v>-0.81624840399999998</v>
      </c>
    </row>
    <row r="73" spans="1:6">
      <c r="A73" t="s">
        <v>247</v>
      </c>
      <c r="B73">
        <v>-5.9289522999999997E-2</v>
      </c>
      <c r="C73">
        <v>1.1397386119999999</v>
      </c>
      <c r="D73">
        <v>0.58164801300000002</v>
      </c>
      <c r="E73">
        <v>1.1974267519999999</v>
      </c>
      <c r="F73">
        <v>1.2962254689999999</v>
      </c>
    </row>
    <row r="74" spans="1:6">
      <c r="A74" t="s">
        <v>239</v>
      </c>
      <c r="B74">
        <v>0.36195715699999997</v>
      </c>
      <c r="C74">
        <v>3.877101868</v>
      </c>
      <c r="D74">
        <v>-0.47134535999999999</v>
      </c>
      <c r="E74">
        <v>3.123376887</v>
      </c>
      <c r="F74">
        <v>1.2320169080000001</v>
      </c>
    </row>
    <row r="75" spans="1:6">
      <c r="A75" t="s">
        <v>270</v>
      </c>
      <c r="B75">
        <v>-2.156721611</v>
      </c>
      <c r="C75">
        <v>2.326065126</v>
      </c>
      <c r="D75">
        <v>-1.0449729569999999</v>
      </c>
      <c r="E75">
        <v>-1.554587384</v>
      </c>
      <c r="F75">
        <v>-0.28030448899999999</v>
      </c>
    </row>
    <row r="76" spans="1:6">
      <c r="A76" t="s">
        <v>274</v>
      </c>
      <c r="B76">
        <v>-1.2568580650000001</v>
      </c>
      <c r="C76">
        <v>2.4707341089999999</v>
      </c>
      <c r="D76">
        <v>-0.274287795</v>
      </c>
      <c r="E76">
        <v>1.642138356</v>
      </c>
      <c r="F76">
        <v>1.2718206889999999</v>
      </c>
    </row>
    <row r="77" spans="1:6">
      <c r="A77" t="s">
        <v>276</v>
      </c>
      <c r="B77">
        <v>-0.77236942900000005</v>
      </c>
      <c r="C77">
        <v>2.9978569980000001</v>
      </c>
      <c r="D77">
        <v>-0.64669300100000005</v>
      </c>
      <c r="E77">
        <v>-0.72401540799999997</v>
      </c>
      <c r="F77">
        <v>0.64491522999999995</v>
      </c>
    </row>
    <row r="78" spans="1:6">
      <c r="A78" t="s">
        <v>252</v>
      </c>
      <c r="B78">
        <v>-0.90175519999999998</v>
      </c>
      <c r="C78">
        <v>2.0645153889999999</v>
      </c>
      <c r="D78">
        <v>-0.79381043100000004</v>
      </c>
      <c r="E78">
        <v>-0.86627702600000001</v>
      </c>
      <c r="F78">
        <v>1.724294081</v>
      </c>
    </row>
    <row r="79" spans="1:6">
      <c r="A79" t="s">
        <v>254</v>
      </c>
      <c r="B79">
        <v>-0.39258164899999998</v>
      </c>
      <c r="C79">
        <v>2.986515743</v>
      </c>
      <c r="D79">
        <v>-1.2372040500000001</v>
      </c>
      <c r="E79">
        <v>1.446636695</v>
      </c>
      <c r="F79">
        <v>0.84416661599999998</v>
      </c>
    </row>
    <row r="80" spans="1:6">
      <c r="A80" t="s">
        <v>215</v>
      </c>
      <c r="B80">
        <v>-3.126542841</v>
      </c>
      <c r="C80">
        <v>-0.41855444400000003</v>
      </c>
      <c r="D80">
        <v>1.0519144419999999</v>
      </c>
      <c r="E80">
        <v>1.3475678959999999</v>
      </c>
      <c r="F80">
        <v>-2.5692276999999999E-2</v>
      </c>
    </row>
    <row r="81" spans="1:6">
      <c r="A81" t="s">
        <v>223</v>
      </c>
      <c r="B81">
        <v>-2.3521728980000001</v>
      </c>
      <c r="C81">
        <v>0.49223459600000002</v>
      </c>
      <c r="D81">
        <v>1.028246311</v>
      </c>
      <c r="E81">
        <v>1.5168470030000001</v>
      </c>
      <c r="F81">
        <v>-0.38074395999999999</v>
      </c>
    </row>
    <row r="82" spans="1:6">
      <c r="A82" t="s">
        <v>391</v>
      </c>
      <c r="B82">
        <v>-1.5325280809999999</v>
      </c>
      <c r="C82">
        <v>-1.8075254220000001</v>
      </c>
      <c r="D82">
        <v>-0.246462601</v>
      </c>
      <c r="E82">
        <v>0.79099531899999997</v>
      </c>
      <c r="F82">
        <v>0.10487709100000001</v>
      </c>
    </row>
    <row r="83" spans="1:6">
      <c r="A83" t="s">
        <v>397</v>
      </c>
      <c r="B83">
        <v>-3.515918836</v>
      </c>
      <c r="C83">
        <v>0.65763283400000005</v>
      </c>
      <c r="D83">
        <v>0.81028539799999999</v>
      </c>
      <c r="E83">
        <v>0.66620517199999996</v>
      </c>
      <c r="F83">
        <v>-0.97066676799999996</v>
      </c>
    </row>
    <row r="84" spans="1:6">
      <c r="A84" t="s">
        <v>395</v>
      </c>
      <c r="B84">
        <v>-1.848669339</v>
      </c>
      <c r="C84">
        <v>8.7530157999999997E-2</v>
      </c>
      <c r="D84">
        <v>0.19558561899999999</v>
      </c>
      <c r="E84">
        <v>1.0122337530000001</v>
      </c>
      <c r="F84">
        <v>-0.118533186</v>
      </c>
    </row>
    <row r="85" spans="1:6">
      <c r="A85" t="s">
        <v>398</v>
      </c>
      <c r="B85">
        <v>-2.4241908219999999</v>
      </c>
      <c r="C85">
        <v>1.7006888849999999</v>
      </c>
      <c r="D85">
        <v>0.91381861799999997</v>
      </c>
      <c r="E85">
        <v>1.8401423990000001</v>
      </c>
      <c r="F85">
        <v>-0.86693578100000002</v>
      </c>
    </row>
    <row r="86" spans="1:6">
      <c r="A86" t="s">
        <v>402</v>
      </c>
      <c r="B86">
        <v>-2.0611379859999999</v>
      </c>
      <c r="C86">
        <v>0.93631224400000002</v>
      </c>
      <c r="D86">
        <v>1.090875096</v>
      </c>
      <c r="E86">
        <v>1.2484410690000001</v>
      </c>
      <c r="F86">
        <v>-0.37670861</v>
      </c>
    </row>
    <row r="87" spans="1:6">
      <c r="A87" t="s">
        <v>400</v>
      </c>
      <c r="B87">
        <v>-1.298968804</v>
      </c>
      <c r="C87">
        <v>1.7701567760000001</v>
      </c>
      <c r="D87">
        <v>0.80021525100000002</v>
      </c>
      <c r="E87">
        <v>2.7142893259999998</v>
      </c>
      <c r="F87">
        <v>0.42493598199999999</v>
      </c>
    </row>
    <row r="88" spans="1:6">
      <c r="A88" t="s">
        <v>406</v>
      </c>
      <c r="B88">
        <v>-1.292620893</v>
      </c>
      <c r="C88">
        <v>1.2724927960000001</v>
      </c>
      <c r="D88">
        <v>0.26246446699999998</v>
      </c>
      <c r="E88">
        <v>1.72024482</v>
      </c>
      <c r="F88">
        <v>0.102361855</v>
      </c>
    </row>
    <row r="89" spans="1:6">
      <c r="A89" t="s">
        <v>421</v>
      </c>
      <c r="B89">
        <v>2.3302828799999999</v>
      </c>
      <c r="C89">
        <v>0.45343336899999998</v>
      </c>
      <c r="D89">
        <v>2.95692661</v>
      </c>
      <c r="E89">
        <v>-2.4557185050000001</v>
      </c>
      <c r="F89">
        <v>0.75593239800000001</v>
      </c>
    </row>
    <row r="90" spans="1:6">
      <c r="A90" t="s">
        <v>338</v>
      </c>
      <c r="B90">
        <v>2.6251515E-2</v>
      </c>
      <c r="C90">
        <v>-1.90317377</v>
      </c>
      <c r="D90">
        <v>0.65301378899999996</v>
      </c>
      <c r="E90">
        <v>0.43550345699999998</v>
      </c>
      <c r="F90">
        <v>0.41425926699999999</v>
      </c>
    </row>
    <row r="91" spans="1:6">
      <c r="A91" t="s">
        <v>380</v>
      </c>
      <c r="B91">
        <v>-6.5971436999999994E-2</v>
      </c>
      <c r="C91">
        <v>-1.7269743980000001</v>
      </c>
      <c r="D91">
        <v>0.74816417700000004</v>
      </c>
      <c r="E91">
        <v>-0.82700296399999995</v>
      </c>
      <c r="F91">
        <v>-1.3751148559999999</v>
      </c>
    </row>
    <row r="92" spans="1:6">
      <c r="A92" t="s">
        <v>417</v>
      </c>
      <c r="B92">
        <v>1.341994822</v>
      </c>
      <c r="C92">
        <v>-1.6298282589999999</v>
      </c>
      <c r="D92">
        <v>1.684164928</v>
      </c>
      <c r="E92">
        <v>-0.27527947200000003</v>
      </c>
      <c r="F92">
        <v>0.70213936300000002</v>
      </c>
    </row>
    <row r="93" spans="1:6">
      <c r="A93" t="s">
        <v>382</v>
      </c>
      <c r="B93">
        <v>0.69570574200000002</v>
      </c>
      <c r="C93">
        <v>-1.482628152</v>
      </c>
      <c r="D93">
        <v>1.607035459</v>
      </c>
      <c r="E93">
        <v>-0.69503134099999997</v>
      </c>
      <c r="F93">
        <v>7.4956175999999999E-2</v>
      </c>
    </row>
    <row r="94" spans="1:6">
      <c r="A94" t="s">
        <v>410</v>
      </c>
      <c r="B94">
        <v>1.638572095</v>
      </c>
      <c r="C94">
        <v>-1.839351347</v>
      </c>
      <c r="D94">
        <v>1.1414546839999999</v>
      </c>
      <c r="E94">
        <v>-0.92726506099999995</v>
      </c>
      <c r="F94">
        <v>0.39601231999999997</v>
      </c>
    </row>
    <row r="95" spans="1:6">
      <c r="A95" t="s">
        <v>331</v>
      </c>
      <c r="B95">
        <v>-0.175496824</v>
      </c>
      <c r="C95">
        <v>-1.594673504</v>
      </c>
      <c r="D95">
        <v>0.69455223099999996</v>
      </c>
      <c r="E95">
        <v>-0.89393782799999999</v>
      </c>
      <c r="F95">
        <v>9.8340856000000004E-2</v>
      </c>
    </row>
    <row r="96" spans="1:6">
      <c r="A96" t="s">
        <v>414</v>
      </c>
      <c r="B96">
        <v>1.0836585729999999</v>
      </c>
      <c r="C96">
        <v>-1.5739658400000001</v>
      </c>
      <c r="D96">
        <v>1.428054664</v>
      </c>
      <c r="E96">
        <v>-0.71636432100000003</v>
      </c>
      <c r="F96">
        <v>-2.7742912000000002E-2</v>
      </c>
    </row>
    <row r="97" spans="1:6">
      <c r="A97" t="s">
        <v>384</v>
      </c>
      <c r="B97">
        <v>-0.63031462699999996</v>
      </c>
      <c r="C97">
        <v>-1.5193861360000001</v>
      </c>
      <c r="D97">
        <v>2.3103975440000002</v>
      </c>
      <c r="E97">
        <v>-0.102704925</v>
      </c>
      <c r="F97">
        <v>-0.315901125</v>
      </c>
    </row>
    <row r="98" spans="1:6">
      <c r="A98" t="s">
        <v>335</v>
      </c>
      <c r="B98">
        <v>-0.14160028999999999</v>
      </c>
      <c r="C98">
        <v>-1.955888098</v>
      </c>
      <c r="D98">
        <v>1.1506517350000001</v>
      </c>
      <c r="E98">
        <v>-1.1211288180000001</v>
      </c>
      <c r="F98">
        <v>-1.0141108729999999</v>
      </c>
    </row>
    <row r="99" spans="1:6">
      <c r="A99" t="s">
        <v>420</v>
      </c>
      <c r="B99">
        <v>3.096087942</v>
      </c>
      <c r="C99">
        <v>-0.62657462100000005</v>
      </c>
      <c r="D99">
        <v>3.0466073950000001</v>
      </c>
      <c r="E99">
        <v>-3.0526785479999998</v>
      </c>
      <c r="F99">
        <v>1.8327398539999999</v>
      </c>
    </row>
    <row r="100" spans="1:6">
      <c r="A100" t="s">
        <v>423</v>
      </c>
      <c r="B100">
        <v>0.134638646</v>
      </c>
      <c r="C100">
        <v>-0.48621450599999999</v>
      </c>
      <c r="D100">
        <v>1.5701772199999999</v>
      </c>
      <c r="E100">
        <v>-0.90479293199999999</v>
      </c>
      <c r="F100">
        <v>0.19051864099999999</v>
      </c>
    </row>
    <row r="101" spans="1:6">
      <c r="A101" t="s">
        <v>426</v>
      </c>
      <c r="B101">
        <v>1.115938162</v>
      </c>
      <c r="C101">
        <v>-1.2699118250000001</v>
      </c>
      <c r="D101">
        <v>1.7793957949999999</v>
      </c>
      <c r="E101">
        <v>-1.680056097</v>
      </c>
      <c r="F101">
        <v>-0.50324616099999997</v>
      </c>
    </row>
    <row r="102" spans="1:6">
      <c r="A102" t="s">
        <v>386</v>
      </c>
      <c r="B102">
        <v>-5.3710759999999998E-3</v>
      </c>
      <c r="C102">
        <v>-2.0215335410000002</v>
      </c>
      <c r="D102">
        <v>0.29921183099999998</v>
      </c>
      <c r="E102">
        <v>-0.540583174</v>
      </c>
      <c r="F102">
        <v>-1.2378620970000001</v>
      </c>
    </row>
    <row r="103" spans="1:6">
      <c r="A103" t="s">
        <v>355</v>
      </c>
      <c r="B103">
        <v>-1.1429687630000001</v>
      </c>
      <c r="C103">
        <v>-1.935240107</v>
      </c>
      <c r="D103">
        <v>-3.6818476150000001</v>
      </c>
      <c r="E103">
        <v>0.52339751099999998</v>
      </c>
      <c r="F103">
        <v>0.55536723600000004</v>
      </c>
    </row>
    <row r="104" spans="1:6">
      <c r="A104" t="s">
        <v>352</v>
      </c>
      <c r="B104">
        <v>-1.0725194060000001</v>
      </c>
      <c r="C104">
        <v>-1.272507839</v>
      </c>
      <c r="D104">
        <v>-3.5064521850000001</v>
      </c>
      <c r="E104">
        <v>0.74352986499999996</v>
      </c>
      <c r="F104">
        <v>0.44919950600000003</v>
      </c>
    </row>
    <row r="105" spans="1:6">
      <c r="A105" t="s">
        <v>358</v>
      </c>
      <c r="B105">
        <v>-1.262926698</v>
      </c>
      <c r="C105">
        <v>-1.6170064319999999</v>
      </c>
      <c r="D105">
        <v>-2.7700156530000002</v>
      </c>
      <c r="E105">
        <v>0.62906272500000004</v>
      </c>
      <c r="F105">
        <v>-1.1044673920000001</v>
      </c>
    </row>
    <row r="106" spans="1:6">
      <c r="A106" t="s">
        <v>349</v>
      </c>
      <c r="B106">
        <v>-0.61846608800000002</v>
      </c>
      <c r="C106">
        <v>-1.9472367319999999</v>
      </c>
      <c r="D106">
        <v>-3.7480220800000001</v>
      </c>
      <c r="E106">
        <v>-0.40485238899999998</v>
      </c>
      <c r="F106">
        <v>4.6858362000000001E-2</v>
      </c>
    </row>
    <row r="107" spans="1:6">
      <c r="A107" t="s">
        <v>345</v>
      </c>
      <c r="B107">
        <v>-0.28567356900000002</v>
      </c>
      <c r="C107">
        <v>-2.5546767990000001</v>
      </c>
      <c r="D107">
        <v>-2.7225897419999998</v>
      </c>
      <c r="E107">
        <v>0.54490987199999996</v>
      </c>
      <c r="F107">
        <v>2.0566516479999999</v>
      </c>
    </row>
    <row r="108" spans="1:6">
      <c r="A108" t="s">
        <v>341</v>
      </c>
      <c r="B108">
        <v>-0.34040430999999999</v>
      </c>
      <c r="C108">
        <v>-2.4022603299999998</v>
      </c>
      <c r="D108">
        <v>-2.0934760149999998</v>
      </c>
      <c r="E108">
        <v>-0.18659247500000001</v>
      </c>
      <c r="F108">
        <v>1.7777999280000001</v>
      </c>
    </row>
    <row r="109" spans="1:6">
      <c r="A109" t="s">
        <v>347</v>
      </c>
      <c r="B109">
        <v>-0.36270458999999999</v>
      </c>
      <c r="C109">
        <v>-2.1702501980000002</v>
      </c>
      <c r="D109">
        <v>-2.1272648470000002</v>
      </c>
      <c r="E109">
        <v>0.54216318299999999</v>
      </c>
      <c r="F109">
        <v>2.1502494470000002</v>
      </c>
    </row>
    <row r="110" spans="1:6">
      <c r="A110" t="s">
        <v>302</v>
      </c>
      <c r="B110">
        <v>-1.302369455</v>
      </c>
      <c r="C110">
        <v>-1.4171425520000001</v>
      </c>
      <c r="D110">
        <v>-0.32221581199999999</v>
      </c>
      <c r="E110">
        <v>-5.0226369E-2</v>
      </c>
      <c r="F110">
        <v>9.7658006000000006E-2</v>
      </c>
    </row>
    <row r="111" spans="1:6">
      <c r="A111" t="s">
        <v>300</v>
      </c>
      <c r="B111">
        <v>-0.43323326400000001</v>
      </c>
      <c r="C111">
        <v>-2.6968388490000001</v>
      </c>
      <c r="D111">
        <v>-1.826724703</v>
      </c>
      <c r="E111">
        <v>-9.1904479999999997E-2</v>
      </c>
      <c r="F111">
        <v>1.3175773959999999</v>
      </c>
    </row>
    <row r="112" spans="1:6">
      <c r="A112" t="s">
        <v>298</v>
      </c>
      <c r="B112">
        <v>-0.46609000299999997</v>
      </c>
      <c r="C112">
        <v>-1.6207371129999999</v>
      </c>
      <c r="D112">
        <v>-0.84156679499999998</v>
      </c>
      <c r="E112">
        <v>0.88628796300000001</v>
      </c>
      <c r="F112">
        <v>0.26435755</v>
      </c>
    </row>
    <row r="113" spans="1:6">
      <c r="A113" t="s">
        <v>308</v>
      </c>
      <c r="B113">
        <v>0.13568307600000001</v>
      </c>
      <c r="C113">
        <v>-2.7445743999999999</v>
      </c>
      <c r="D113">
        <v>-0.70339674299999999</v>
      </c>
      <c r="E113">
        <v>0.35961217600000001</v>
      </c>
      <c r="F113">
        <v>1.2399366519999999</v>
      </c>
    </row>
    <row r="114" spans="1:6">
      <c r="A114" t="s">
        <v>305</v>
      </c>
      <c r="B114">
        <v>-0.61934992700000002</v>
      </c>
      <c r="C114">
        <v>-1.408473839</v>
      </c>
      <c r="D114">
        <v>-0.36889650200000002</v>
      </c>
      <c r="E114">
        <v>0.107724969</v>
      </c>
      <c r="F114">
        <v>-1.632744422</v>
      </c>
    </row>
    <row r="115" spans="1:6">
      <c r="A115" t="s">
        <v>315</v>
      </c>
      <c r="B115">
        <v>-0.73210092299999996</v>
      </c>
      <c r="C115">
        <v>-0.62589087600000004</v>
      </c>
      <c r="D115">
        <v>1.4571957820000001</v>
      </c>
      <c r="E115">
        <v>0.121415022</v>
      </c>
      <c r="F115">
        <v>-1.1272407820000001</v>
      </c>
    </row>
    <row r="116" spans="1:6">
      <c r="A116" t="s">
        <v>654</v>
      </c>
      <c r="B116">
        <v>-1.2939429659999999</v>
      </c>
      <c r="C116">
        <v>-1.3797627100000001</v>
      </c>
      <c r="D116">
        <v>0.60339019000000005</v>
      </c>
      <c r="E116">
        <v>-0.85354830999999998</v>
      </c>
      <c r="F116">
        <v>-0.56051705900000004</v>
      </c>
    </row>
    <row r="117" spans="1:6">
      <c r="A117" t="s">
        <v>326</v>
      </c>
      <c r="B117">
        <v>0.48272801700000001</v>
      </c>
      <c r="C117">
        <v>-1.3559935700000001</v>
      </c>
      <c r="D117">
        <v>0.18100829500000001</v>
      </c>
      <c r="E117">
        <v>1.0366313570000001</v>
      </c>
      <c r="F117">
        <v>-1.316270504</v>
      </c>
    </row>
    <row r="118" spans="1:6">
      <c r="A118" t="s">
        <v>319</v>
      </c>
      <c r="B118">
        <v>2.3224527529999999</v>
      </c>
      <c r="C118">
        <v>-2.9370123769999998</v>
      </c>
      <c r="D118">
        <v>0.10510741799999999</v>
      </c>
      <c r="E118">
        <v>1.3370449799999999</v>
      </c>
      <c r="F118">
        <v>-1.1463883779999999</v>
      </c>
    </row>
    <row r="119" spans="1:6">
      <c r="A119" t="s">
        <v>323</v>
      </c>
      <c r="B119">
        <v>1.859075206</v>
      </c>
      <c r="C119">
        <v>-3.1941126120000001</v>
      </c>
      <c r="D119">
        <v>0.18890735</v>
      </c>
      <c r="E119">
        <v>-0.77438021800000001</v>
      </c>
      <c r="F119">
        <v>-0.28419065799999998</v>
      </c>
    </row>
    <row r="120" spans="1:6">
      <c r="A120" t="s">
        <v>365</v>
      </c>
      <c r="B120">
        <v>0.30154749800000002</v>
      </c>
      <c r="C120">
        <v>-2.8013737939999999</v>
      </c>
      <c r="D120">
        <v>0.69326135799999999</v>
      </c>
      <c r="E120">
        <v>0.59250703400000004</v>
      </c>
      <c r="F120">
        <v>0.97263977099999999</v>
      </c>
    </row>
    <row r="121" spans="1:6">
      <c r="A121" t="s">
        <v>360</v>
      </c>
      <c r="B121">
        <v>0.59440353599999995</v>
      </c>
      <c r="C121">
        <v>-2.9581671360000001</v>
      </c>
      <c r="D121">
        <v>0.58103448599999996</v>
      </c>
      <c r="E121">
        <v>0.63905588999999996</v>
      </c>
      <c r="F121">
        <v>1.069767286</v>
      </c>
    </row>
    <row r="122" spans="1:6">
      <c r="A122" t="s">
        <v>373</v>
      </c>
      <c r="B122">
        <v>-1.6555802850000001</v>
      </c>
      <c r="C122">
        <v>-1.9852815989999999</v>
      </c>
      <c r="D122">
        <v>-0.75342615700000004</v>
      </c>
      <c r="E122">
        <v>1.4217843349999999</v>
      </c>
      <c r="F122">
        <v>-0.642175991</v>
      </c>
    </row>
    <row r="123" spans="1:6">
      <c r="A123" t="s">
        <v>376</v>
      </c>
      <c r="B123">
        <v>-1.4149967219999999</v>
      </c>
      <c r="C123">
        <v>-2.2467071550000002</v>
      </c>
      <c r="D123">
        <v>-1.816161868</v>
      </c>
      <c r="E123">
        <v>3.1159125059999999</v>
      </c>
      <c r="F123">
        <v>-1.2798070349999999</v>
      </c>
    </row>
    <row r="124" spans="1:6">
      <c r="A124" t="s">
        <v>379</v>
      </c>
      <c r="B124">
        <v>-2.1481646969999999</v>
      </c>
      <c r="C124">
        <v>-2.3326473650000001</v>
      </c>
      <c r="D124">
        <v>-1.0917543460000001</v>
      </c>
      <c r="E124">
        <v>1.458073639</v>
      </c>
      <c r="F124">
        <v>-0.77977635700000003</v>
      </c>
    </row>
    <row r="125" spans="1:6">
      <c r="A125" t="s">
        <v>367</v>
      </c>
      <c r="B125">
        <v>9.6463770000000004E-2</v>
      </c>
      <c r="C125">
        <v>-2.8370922140000001</v>
      </c>
      <c r="D125">
        <v>0.42680138499999998</v>
      </c>
      <c r="E125">
        <v>0.76115737500000002</v>
      </c>
      <c r="F125">
        <v>1.0571626999999999</v>
      </c>
    </row>
    <row r="126" spans="1:6">
      <c r="A126" t="s">
        <v>369</v>
      </c>
      <c r="B126">
        <v>1.4791815239999999</v>
      </c>
      <c r="C126">
        <v>-2.592485581</v>
      </c>
      <c r="D126">
        <v>0.18092233399999999</v>
      </c>
      <c r="E126">
        <v>0.92600341500000005</v>
      </c>
      <c r="F126">
        <v>1.9780288029999999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9866-C70A-5B42-974E-D1BE3EB0D1ED}">
  <dimension ref="A1:F176"/>
  <sheetViews>
    <sheetView workbookViewId="0">
      <selection activeCell="K172" sqref="K172"/>
    </sheetView>
  </sheetViews>
  <sheetFormatPr baseColWidth="10" defaultRowHeight="15"/>
  <cols>
    <col min="1" max="1" width="31" customWidth="1"/>
  </cols>
  <sheetData>
    <row r="1" spans="1:6">
      <c r="B1" t="s">
        <v>811</v>
      </c>
      <c r="C1" t="s">
        <v>812</v>
      </c>
      <c r="D1" t="s">
        <v>813</v>
      </c>
      <c r="E1" t="s">
        <v>814</v>
      </c>
      <c r="F1" t="s">
        <v>815</v>
      </c>
    </row>
    <row r="2" spans="1:6">
      <c r="A2" t="s">
        <v>192</v>
      </c>
      <c r="B2">
        <v>0.48736954500000002</v>
      </c>
      <c r="C2">
        <v>4.5516203669999999</v>
      </c>
      <c r="D2">
        <v>-0.95457382400000002</v>
      </c>
      <c r="E2">
        <v>0.99045732099999995</v>
      </c>
      <c r="F2">
        <v>-2.2509085299999998</v>
      </c>
    </row>
    <row r="3" spans="1:6">
      <c r="A3" t="s">
        <v>121</v>
      </c>
      <c r="B3">
        <v>0.17397589899999999</v>
      </c>
      <c r="C3">
        <v>2.0651257410000001</v>
      </c>
      <c r="D3">
        <v>-1.3846226859999999</v>
      </c>
      <c r="E3">
        <v>0.40659754100000001</v>
      </c>
      <c r="F3">
        <v>0.48007370599999999</v>
      </c>
    </row>
    <row r="4" spans="1:6">
      <c r="A4" t="s">
        <v>328</v>
      </c>
      <c r="B4">
        <v>-8.701217E-2</v>
      </c>
      <c r="C4">
        <v>-0.929065849</v>
      </c>
      <c r="D4">
        <v>-0.415135268</v>
      </c>
      <c r="E4">
        <v>-0.18312319699999999</v>
      </c>
      <c r="F4">
        <v>-1.6565182430000001</v>
      </c>
    </row>
    <row r="5" spans="1:6">
      <c r="A5" t="s">
        <v>124</v>
      </c>
      <c r="B5">
        <v>-0.14514296400000001</v>
      </c>
      <c r="C5">
        <v>2.3525746590000001</v>
      </c>
      <c r="D5">
        <v>-0.68691399500000005</v>
      </c>
      <c r="E5">
        <v>-0.60346572600000004</v>
      </c>
      <c r="F5">
        <v>-0.63275399300000001</v>
      </c>
    </row>
    <row r="6" spans="1:6">
      <c r="A6" t="s">
        <v>59</v>
      </c>
      <c r="B6">
        <v>-0.25247319499999998</v>
      </c>
      <c r="C6">
        <v>-0.65029660499999997</v>
      </c>
      <c r="D6">
        <v>-0.48549627099999998</v>
      </c>
      <c r="E6">
        <v>-0.58813316699999996</v>
      </c>
      <c r="F6">
        <v>-0.91317517100000001</v>
      </c>
    </row>
    <row r="7" spans="1:6">
      <c r="A7" t="s">
        <v>148</v>
      </c>
      <c r="B7">
        <v>0.21681637300000001</v>
      </c>
      <c r="C7">
        <v>3.6542146550000001</v>
      </c>
      <c r="D7">
        <v>-0.15620961999999999</v>
      </c>
      <c r="E7">
        <v>-0.24126418299999999</v>
      </c>
      <c r="F7">
        <v>-0.11665973</v>
      </c>
    </row>
    <row r="8" spans="1:6">
      <c r="A8" t="s">
        <v>26</v>
      </c>
      <c r="B8">
        <v>-1.4105389530000001</v>
      </c>
      <c r="C8">
        <v>-0.90584646499999999</v>
      </c>
      <c r="D8">
        <v>-1.193675711</v>
      </c>
      <c r="E8">
        <v>-0.30765735700000002</v>
      </c>
      <c r="F8">
        <v>-0.83473677899999998</v>
      </c>
    </row>
    <row r="9" spans="1:6">
      <c r="A9" t="s">
        <v>33</v>
      </c>
      <c r="B9">
        <v>-1.017951584</v>
      </c>
      <c r="C9">
        <v>-1.288550477</v>
      </c>
      <c r="D9">
        <v>-1.3786268580000001</v>
      </c>
      <c r="E9">
        <v>-0.53975387100000005</v>
      </c>
      <c r="F9">
        <v>-0.94953047800000001</v>
      </c>
    </row>
    <row r="10" spans="1:6">
      <c r="A10" t="s">
        <v>194</v>
      </c>
      <c r="B10">
        <v>0.43812100599999998</v>
      </c>
      <c r="C10">
        <v>2.4902979439999999</v>
      </c>
      <c r="D10">
        <v>-0.848483867</v>
      </c>
      <c r="E10">
        <v>-1.2354173230000001</v>
      </c>
      <c r="F10">
        <v>0.323945504</v>
      </c>
    </row>
    <row r="11" spans="1:6">
      <c r="A11" t="s">
        <v>131</v>
      </c>
      <c r="B11">
        <v>-0.60094691499999997</v>
      </c>
      <c r="C11">
        <v>2.5318201930000002</v>
      </c>
      <c r="D11">
        <v>-0.90956702099999998</v>
      </c>
      <c r="E11">
        <v>-1.0414762289999999</v>
      </c>
      <c r="F11">
        <v>-5.2405759000000003E-2</v>
      </c>
    </row>
    <row r="12" spans="1:6">
      <c r="A12" t="s">
        <v>196</v>
      </c>
      <c r="B12">
        <v>-0.28259517499999998</v>
      </c>
      <c r="C12">
        <v>7.3107319630000003</v>
      </c>
      <c r="D12">
        <v>2.4687884E-2</v>
      </c>
      <c r="E12">
        <v>0.69020756699999997</v>
      </c>
      <c r="F12">
        <v>-0.52920429499999999</v>
      </c>
    </row>
    <row r="13" spans="1:6">
      <c r="A13" t="s">
        <v>78</v>
      </c>
      <c r="B13">
        <v>-1.111302266</v>
      </c>
      <c r="C13">
        <v>-0.72863553599999997</v>
      </c>
      <c r="D13">
        <v>-1.0405181880000001</v>
      </c>
      <c r="E13">
        <v>-1.769417858</v>
      </c>
      <c r="F13">
        <v>-0.74408268200000005</v>
      </c>
    </row>
    <row r="14" spans="1:6">
      <c r="A14" t="s">
        <v>168</v>
      </c>
      <c r="B14">
        <v>1.5095933699999999</v>
      </c>
      <c r="C14">
        <v>3.212545177</v>
      </c>
      <c r="D14">
        <v>-2.6311539110000002</v>
      </c>
      <c r="E14">
        <v>1.3893765259999999</v>
      </c>
      <c r="F14">
        <v>1.094212202</v>
      </c>
    </row>
    <row r="15" spans="1:6">
      <c r="A15" t="s">
        <v>83</v>
      </c>
      <c r="B15">
        <v>-0.86372307199999998</v>
      </c>
      <c r="C15">
        <v>-1.211146652</v>
      </c>
      <c r="D15">
        <v>-1.279650207</v>
      </c>
      <c r="E15">
        <v>-0.28500121699999997</v>
      </c>
      <c r="F15">
        <v>-1.041482816</v>
      </c>
    </row>
    <row r="16" spans="1:6">
      <c r="A16" t="s">
        <v>85</v>
      </c>
      <c r="B16">
        <v>-0.53962660900000003</v>
      </c>
      <c r="C16">
        <v>-1.215352523</v>
      </c>
      <c r="D16">
        <v>-1.2271706449999999</v>
      </c>
      <c r="E16">
        <v>-0.65170699600000004</v>
      </c>
      <c r="F16">
        <v>-1.365420592</v>
      </c>
    </row>
    <row r="17" spans="1:6">
      <c r="A17" t="s">
        <v>87</v>
      </c>
      <c r="B17">
        <v>-0.13123716399999999</v>
      </c>
      <c r="C17">
        <v>-1.386458736</v>
      </c>
      <c r="D17">
        <v>-1.251816203</v>
      </c>
      <c r="E17">
        <v>9.3925297000000005E-2</v>
      </c>
      <c r="F17">
        <v>-1.4597232469999999</v>
      </c>
    </row>
    <row r="18" spans="1:6">
      <c r="A18" t="s">
        <v>181</v>
      </c>
      <c r="B18">
        <v>0.65784890299999998</v>
      </c>
      <c r="C18">
        <v>5.6547766639999999</v>
      </c>
      <c r="D18">
        <v>0.328817678</v>
      </c>
      <c r="E18">
        <v>0.49437605000000001</v>
      </c>
      <c r="F18">
        <v>-0.490452689</v>
      </c>
    </row>
    <row r="19" spans="1:6">
      <c r="A19" t="s">
        <v>152</v>
      </c>
      <c r="B19">
        <v>1.1340427019999999</v>
      </c>
      <c r="C19">
        <v>2.6265587369999999</v>
      </c>
      <c r="D19">
        <v>-1.787470372</v>
      </c>
      <c r="E19">
        <v>1.2312229139999999</v>
      </c>
      <c r="F19">
        <v>0.40739589999999998</v>
      </c>
    </row>
    <row r="20" spans="1:6">
      <c r="A20" t="s">
        <v>134</v>
      </c>
      <c r="B20">
        <v>-1.2083769099999999</v>
      </c>
      <c r="C20">
        <v>4.0933264539999996</v>
      </c>
      <c r="D20">
        <v>0.24219362799999999</v>
      </c>
      <c r="E20">
        <v>-1.146241616</v>
      </c>
      <c r="F20">
        <v>0.710744402</v>
      </c>
    </row>
    <row r="21" spans="1:6">
      <c r="A21" t="s">
        <v>136</v>
      </c>
      <c r="B21">
        <v>-1.50147746</v>
      </c>
      <c r="C21">
        <v>4.4095030260000003</v>
      </c>
      <c r="D21">
        <v>-0.122937265</v>
      </c>
      <c r="E21">
        <v>-0.59775232199999995</v>
      </c>
      <c r="F21">
        <v>-1.6037920000000001E-2</v>
      </c>
    </row>
    <row r="22" spans="1:6">
      <c r="A22" t="s">
        <v>198</v>
      </c>
      <c r="B22">
        <v>1.612996388</v>
      </c>
      <c r="C22">
        <v>3.6493035250000001</v>
      </c>
      <c r="D22">
        <v>-0.14657935799999999</v>
      </c>
      <c r="E22">
        <v>1.1514266049999999</v>
      </c>
      <c r="F22">
        <v>-1.252302142</v>
      </c>
    </row>
    <row r="23" spans="1:6">
      <c r="A23" t="s">
        <v>155</v>
      </c>
      <c r="B23">
        <v>1.086322754</v>
      </c>
      <c r="C23">
        <v>2.5239498309999999</v>
      </c>
      <c r="D23">
        <v>-0.71858527000000005</v>
      </c>
      <c r="E23">
        <v>0.90169267200000003</v>
      </c>
      <c r="F23">
        <v>-1.226843702</v>
      </c>
    </row>
    <row r="24" spans="1:6">
      <c r="A24" t="s">
        <v>61</v>
      </c>
      <c r="B24">
        <v>-3.1833183000000001E-2</v>
      </c>
      <c r="C24">
        <v>-0.80417576099999999</v>
      </c>
      <c r="D24">
        <v>-2.2829082000000001E-2</v>
      </c>
      <c r="E24">
        <v>0.15105490999999999</v>
      </c>
      <c r="F24">
        <v>-0.95825089699999999</v>
      </c>
    </row>
    <row r="25" spans="1:6">
      <c r="A25" t="s">
        <v>64</v>
      </c>
      <c r="B25">
        <v>-0.74608686700000004</v>
      </c>
      <c r="C25">
        <v>-0.95001918200000002</v>
      </c>
      <c r="D25">
        <v>-1.227735966</v>
      </c>
      <c r="E25">
        <v>-0.158252856</v>
      </c>
      <c r="F25">
        <v>-0.32594411600000001</v>
      </c>
    </row>
    <row r="26" spans="1:6">
      <c r="A26" t="s">
        <v>66</v>
      </c>
      <c r="B26">
        <v>-0.79142488499999997</v>
      </c>
      <c r="C26">
        <v>-0.60288320200000001</v>
      </c>
      <c r="D26">
        <v>-1.177317905</v>
      </c>
      <c r="E26">
        <v>8.3659505999999995E-2</v>
      </c>
      <c r="F26">
        <v>-0.65867371399999997</v>
      </c>
    </row>
    <row r="27" spans="1:6">
      <c r="A27" t="s">
        <v>172</v>
      </c>
      <c r="B27">
        <v>0.35029068400000002</v>
      </c>
      <c r="C27">
        <v>2.5572404099999999</v>
      </c>
      <c r="D27">
        <v>-0.95598259900000004</v>
      </c>
      <c r="E27">
        <v>-0.297673892</v>
      </c>
      <c r="F27">
        <v>-0.212794225</v>
      </c>
    </row>
    <row r="28" spans="1:6">
      <c r="A28" t="s">
        <v>55</v>
      </c>
      <c r="B28">
        <v>-0.12998847899999999</v>
      </c>
      <c r="C28">
        <v>-1.0503824669999999</v>
      </c>
      <c r="D28">
        <v>-1.2649179180000001</v>
      </c>
      <c r="E28">
        <v>-0.60358009999999995</v>
      </c>
      <c r="F28">
        <v>-0.498805899</v>
      </c>
    </row>
    <row r="29" spans="1:6">
      <c r="A29" t="s">
        <v>91</v>
      </c>
      <c r="B29">
        <v>-0.62191210299999999</v>
      </c>
      <c r="C29">
        <v>-1.3121150589999999</v>
      </c>
      <c r="D29">
        <v>-0.98563045699999996</v>
      </c>
      <c r="E29">
        <v>-0.67420941499999998</v>
      </c>
      <c r="F29">
        <v>-0.75477361600000004</v>
      </c>
    </row>
    <row r="30" spans="1:6">
      <c r="A30" t="s">
        <v>68</v>
      </c>
      <c r="B30">
        <v>-0.86453549600000001</v>
      </c>
      <c r="C30">
        <v>-1.126728041</v>
      </c>
      <c r="D30">
        <v>-0.41092869700000001</v>
      </c>
      <c r="E30">
        <v>-0.78261137599999997</v>
      </c>
      <c r="F30">
        <v>0.53387023300000003</v>
      </c>
    </row>
    <row r="31" spans="1:6">
      <c r="A31" t="s">
        <v>161</v>
      </c>
      <c r="B31">
        <v>0.66111575300000003</v>
      </c>
      <c r="C31">
        <v>2.115720322</v>
      </c>
      <c r="D31">
        <v>-1.5034053359999999</v>
      </c>
      <c r="E31">
        <v>0.360851162</v>
      </c>
      <c r="F31">
        <v>0.2880781</v>
      </c>
    </row>
    <row r="32" spans="1:6">
      <c r="A32" t="s">
        <v>45</v>
      </c>
      <c r="B32">
        <v>-0.493691783</v>
      </c>
      <c r="C32">
        <v>-1.5187018859999999</v>
      </c>
      <c r="D32">
        <v>-0.38397905799999998</v>
      </c>
      <c r="E32">
        <v>-0.14288354</v>
      </c>
      <c r="F32">
        <v>-0.64867309500000003</v>
      </c>
    </row>
    <row r="33" spans="1:6">
      <c r="A33" t="s">
        <v>146</v>
      </c>
      <c r="B33">
        <v>-0.49038867600000002</v>
      </c>
      <c r="C33">
        <v>2.7045906679999998</v>
      </c>
      <c r="D33">
        <v>-0.33974256800000002</v>
      </c>
      <c r="E33">
        <v>-0.29365546399999998</v>
      </c>
      <c r="F33">
        <v>-0.77075330200000003</v>
      </c>
    </row>
    <row r="34" spans="1:6">
      <c r="A34" t="s">
        <v>130</v>
      </c>
      <c r="B34">
        <v>0.192692265</v>
      </c>
      <c r="C34">
        <v>2.293260139</v>
      </c>
      <c r="D34">
        <v>-0.114640572</v>
      </c>
      <c r="E34">
        <v>0.59250632299999995</v>
      </c>
      <c r="F34">
        <v>-1.153691249</v>
      </c>
    </row>
    <row r="35" spans="1:6">
      <c r="A35" t="s">
        <v>183</v>
      </c>
      <c r="B35">
        <v>0.32859619299999998</v>
      </c>
      <c r="C35">
        <v>4.1412063200000002</v>
      </c>
      <c r="D35">
        <v>-0.87099968400000005</v>
      </c>
      <c r="E35">
        <v>-0.67672073300000002</v>
      </c>
      <c r="F35">
        <v>0.35752416799999998</v>
      </c>
    </row>
    <row r="36" spans="1:6">
      <c r="A36" t="s">
        <v>96</v>
      </c>
      <c r="B36">
        <v>-0.85736294400000002</v>
      </c>
      <c r="C36">
        <v>-1.323464237</v>
      </c>
      <c r="D36">
        <v>-0.120123491</v>
      </c>
      <c r="E36">
        <v>-0.56088727900000002</v>
      </c>
      <c r="F36">
        <v>5.3913332000000001E-2</v>
      </c>
    </row>
    <row r="37" spans="1:6">
      <c r="A37" t="s">
        <v>105</v>
      </c>
      <c r="B37">
        <v>0.25782083500000003</v>
      </c>
      <c r="C37">
        <v>-1.2233025749999999</v>
      </c>
      <c r="D37">
        <v>-0.58128197100000001</v>
      </c>
      <c r="E37">
        <v>-0.48206989900000002</v>
      </c>
      <c r="F37">
        <v>0.22286978199999999</v>
      </c>
    </row>
    <row r="38" spans="1:6">
      <c r="A38" t="s">
        <v>141</v>
      </c>
      <c r="B38">
        <v>0.541877265</v>
      </c>
      <c r="C38">
        <v>2.8638311500000002</v>
      </c>
      <c r="D38">
        <v>-0.84260173999999999</v>
      </c>
      <c r="E38">
        <v>0.69687727399999999</v>
      </c>
      <c r="F38">
        <v>6.2400925000000003E-2</v>
      </c>
    </row>
    <row r="39" spans="1:6">
      <c r="A39" t="s">
        <v>1249</v>
      </c>
      <c r="B39">
        <v>7.7911477000000007E-2</v>
      </c>
      <c r="C39">
        <v>3.0139534600000002</v>
      </c>
      <c r="D39">
        <v>-1.1197472980000001</v>
      </c>
      <c r="E39">
        <v>0.72120074999999995</v>
      </c>
      <c r="F39">
        <v>0.98100154900000003</v>
      </c>
    </row>
    <row r="40" spans="1:6">
      <c r="A40" t="s">
        <v>144</v>
      </c>
      <c r="B40">
        <v>-0.85661420700000002</v>
      </c>
      <c r="C40">
        <v>2.3081258359999999</v>
      </c>
      <c r="D40">
        <v>1.3256964E-2</v>
      </c>
      <c r="E40">
        <v>-0.64483362200000005</v>
      </c>
      <c r="F40">
        <v>-0.81951268499999996</v>
      </c>
    </row>
    <row r="41" spans="1:6">
      <c r="A41" t="s">
        <v>72</v>
      </c>
      <c r="B41">
        <v>-0.55114286899999998</v>
      </c>
      <c r="C41">
        <v>-1.230454492</v>
      </c>
      <c r="D41">
        <v>-1.343231455</v>
      </c>
      <c r="E41">
        <v>7.7788809999999996E-3</v>
      </c>
      <c r="F41">
        <v>-7.0304750999999999E-2</v>
      </c>
    </row>
    <row r="42" spans="1:6">
      <c r="A42" t="s">
        <v>99</v>
      </c>
      <c r="B42">
        <v>-0.95010054899999996</v>
      </c>
      <c r="C42">
        <v>-1.624171904</v>
      </c>
      <c r="D42">
        <v>-0.121488468</v>
      </c>
      <c r="E42">
        <v>-0.69319576900000002</v>
      </c>
      <c r="F42">
        <v>-0.57168366000000004</v>
      </c>
    </row>
    <row r="43" spans="1:6">
      <c r="A43" t="s">
        <v>816</v>
      </c>
      <c r="B43">
        <v>-0.70698211799999999</v>
      </c>
      <c r="C43">
        <v>4.5780395179999998</v>
      </c>
      <c r="D43">
        <v>-2.009289286</v>
      </c>
      <c r="E43">
        <v>-0.41033118699999999</v>
      </c>
      <c r="F43">
        <v>1.498156026</v>
      </c>
    </row>
    <row r="44" spans="1:6">
      <c r="A44" t="s">
        <v>188</v>
      </c>
      <c r="B44">
        <v>0.74178508799999998</v>
      </c>
      <c r="C44">
        <v>5.5216752509999996</v>
      </c>
      <c r="D44">
        <v>-0.178291107</v>
      </c>
      <c r="E44">
        <v>1.9241588329999999</v>
      </c>
      <c r="F44">
        <v>-1.5175944830000001</v>
      </c>
    </row>
    <row r="45" spans="1:6">
      <c r="A45" t="s">
        <v>110</v>
      </c>
      <c r="B45">
        <v>-1.0972907489999999</v>
      </c>
      <c r="C45">
        <v>3.737485081</v>
      </c>
      <c r="D45">
        <v>-0.66848441300000006</v>
      </c>
      <c r="E45">
        <v>-0.30685718000000001</v>
      </c>
      <c r="F45">
        <v>0.45609923899999999</v>
      </c>
    </row>
    <row r="46" spans="1:6">
      <c r="A46" t="s">
        <v>176</v>
      </c>
      <c r="B46">
        <v>2.0077845879999998</v>
      </c>
      <c r="C46">
        <v>3.5628082679999999</v>
      </c>
      <c r="D46">
        <v>-0.54451607899999999</v>
      </c>
      <c r="E46">
        <v>2.00161196</v>
      </c>
      <c r="F46">
        <v>-2.412634411</v>
      </c>
    </row>
    <row r="47" spans="1:6">
      <c r="A47" t="s">
        <v>17</v>
      </c>
      <c r="B47">
        <v>-1.055743117</v>
      </c>
      <c r="C47">
        <v>-0.345825879</v>
      </c>
      <c r="D47">
        <v>-1.3161951380000001</v>
      </c>
      <c r="E47">
        <v>-0.78377638299999997</v>
      </c>
      <c r="F47">
        <v>-0.77508990099999997</v>
      </c>
    </row>
    <row r="48" spans="1:6">
      <c r="A48" t="s">
        <v>48</v>
      </c>
      <c r="B48">
        <v>0.51863509299999999</v>
      </c>
      <c r="C48">
        <v>-0.97399263300000005</v>
      </c>
      <c r="D48">
        <v>-0.54782621300000001</v>
      </c>
      <c r="E48">
        <v>0.73836807000000004</v>
      </c>
      <c r="F48">
        <v>-0.65634458900000003</v>
      </c>
    </row>
    <row r="49" spans="1:6">
      <c r="A49" t="s">
        <v>94</v>
      </c>
      <c r="B49">
        <v>-1.2167452860000001</v>
      </c>
      <c r="C49">
        <v>0.94645465399999995</v>
      </c>
      <c r="D49">
        <v>-0.41911055699999999</v>
      </c>
      <c r="E49">
        <v>0.32422352199999999</v>
      </c>
      <c r="F49">
        <v>-0.56237769500000001</v>
      </c>
    </row>
    <row r="50" spans="1:6">
      <c r="A50" t="s">
        <v>228</v>
      </c>
      <c r="B50">
        <v>3.0258657769999999</v>
      </c>
      <c r="C50">
        <v>-1.493907579</v>
      </c>
      <c r="D50">
        <v>1.1796585479999999</v>
      </c>
      <c r="E50">
        <v>-0.35850818499999998</v>
      </c>
      <c r="F50">
        <v>0.32779996099999997</v>
      </c>
    </row>
    <row r="51" spans="1:6">
      <c r="A51" t="s">
        <v>235</v>
      </c>
      <c r="B51">
        <v>3.0777509319999998</v>
      </c>
      <c r="C51">
        <v>0.43810119600000003</v>
      </c>
      <c r="D51">
        <v>0.95090306099999999</v>
      </c>
      <c r="E51">
        <v>2.293456741</v>
      </c>
      <c r="F51">
        <v>0.38564748300000001</v>
      </c>
    </row>
    <row r="52" spans="1:6">
      <c r="A52" t="s">
        <v>208</v>
      </c>
      <c r="B52">
        <v>2.5907276100000001</v>
      </c>
      <c r="C52">
        <v>-1.540077358</v>
      </c>
      <c r="D52">
        <v>0.84277200900000004</v>
      </c>
      <c r="E52">
        <v>-0.55501710699999995</v>
      </c>
      <c r="F52">
        <v>1.413534482</v>
      </c>
    </row>
    <row r="53" spans="1:6">
      <c r="A53" t="s">
        <v>293</v>
      </c>
      <c r="B53">
        <v>4.8023635100000002</v>
      </c>
      <c r="C53">
        <v>-0.119783235</v>
      </c>
      <c r="D53">
        <v>-0.35512596000000002</v>
      </c>
      <c r="E53">
        <v>-0.98500655299999995</v>
      </c>
      <c r="F53">
        <v>-0.70080287600000002</v>
      </c>
    </row>
    <row r="54" spans="1:6">
      <c r="A54" t="s">
        <v>222</v>
      </c>
      <c r="B54">
        <v>1.9000778620000001</v>
      </c>
      <c r="C54">
        <v>-2.1821401009999999</v>
      </c>
      <c r="D54">
        <v>2.181536822</v>
      </c>
      <c r="E54">
        <v>0.87134402399999999</v>
      </c>
      <c r="F54">
        <v>0.11700632800000001</v>
      </c>
    </row>
    <row r="55" spans="1:6">
      <c r="A55" t="s">
        <v>218</v>
      </c>
      <c r="B55">
        <v>1.8265932140000001</v>
      </c>
      <c r="C55">
        <v>-1.801132205</v>
      </c>
      <c r="D55">
        <v>1.496582426</v>
      </c>
      <c r="E55">
        <v>0.69141882200000004</v>
      </c>
      <c r="F55">
        <v>0.95115888999999998</v>
      </c>
    </row>
    <row r="56" spans="1:6">
      <c r="A56" t="s">
        <v>289</v>
      </c>
      <c r="B56">
        <v>4.9945030270000004</v>
      </c>
      <c r="C56">
        <v>-0.80986790099999995</v>
      </c>
      <c r="D56">
        <v>-0.36651914499999999</v>
      </c>
      <c r="E56">
        <v>-1.1851872619999999</v>
      </c>
      <c r="F56">
        <v>-0.31212156000000002</v>
      </c>
    </row>
    <row r="57" spans="1:6">
      <c r="A57" t="s">
        <v>313</v>
      </c>
      <c r="B57">
        <v>1.609861397</v>
      </c>
      <c r="C57">
        <v>-2.1253306869999999</v>
      </c>
      <c r="D57">
        <v>1.736657304</v>
      </c>
      <c r="E57">
        <v>-0.51853775700000004</v>
      </c>
      <c r="F57">
        <v>-0.56733465100000002</v>
      </c>
    </row>
    <row r="58" spans="1:6">
      <c r="A58" t="s">
        <v>267</v>
      </c>
      <c r="B58">
        <v>3.085820338</v>
      </c>
      <c r="C58">
        <v>1.239338431</v>
      </c>
      <c r="D58">
        <v>0.34851130200000002</v>
      </c>
      <c r="E58">
        <v>1.4744855969999999</v>
      </c>
      <c r="F58">
        <v>0.72907160199999999</v>
      </c>
    </row>
    <row r="59" spans="1:6">
      <c r="A59" t="s">
        <v>264</v>
      </c>
      <c r="B59">
        <v>4.5495017310000003</v>
      </c>
      <c r="C59">
        <v>0.16619745599999999</v>
      </c>
      <c r="D59">
        <v>0.15781151600000001</v>
      </c>
      <c r="E59">
        <v>-1.0647994629999999</v>
      </c>
      <c r="F59">
        <v>1.265035951</v>
      </c>
    </row>
    <row r="60" spans="1:6">
      <c r="A60" t="s">
        <v>817</v>
      </c>
      <c r="B60">
        <v>3.8973422640000002</v>
      </c>
      <c r="C60">
        <v>1.127693056</v>
      </c>
      <c r="D60">
        <v>1.476933246</v>
      </c>
      <c r="E60">
        <v>2.2667947559999999</v>
      </c>
      <c r="F60">
        <v>-0.135125878</v>
      </c>
    </row>
    <row r="61" spans="1:6">
      <c r="A61" t="s">
        <v>243</v>
      </c>
      <c r="B61">
        <v>2.6690780529999998</v>
      </c>
      <c r="C61">
        <v>1.869187199</v>
      </c>
      <c r="D61">
        <v>0.47290079099999999</v>
      </c>
      <c r="E61">
        <v>2.504652348</v>
      </c>
      <c r="F61">
        <v>1.0470861600000001</v>
      </c>
    </row>
    <row r="62" spans="1:6">
      <c r="A62" t="s">
        <v>262</v>
      </c>
      <c r="B62">
        <v>4.3422825610000002</v>
      </c>
      <c r="C62">
        <v>-0.99008464299999999</v>
      </c>
      <c r="D62">
        <v>0.35641119700000001</v>
      </c>
      <c r="E62">
        <v>-1.684767269</v>
      </c>
      <c r="F62">
        <v>0.37565499400000002</v>
      </c>
    </row>
    <row r="63" spans="1:6">
      <c r="A63" t="s">
        <v>310</v>
      </c>
      <c r="B63">
        <v>2.0172520129999998</v>
      </c>
      <c r="C63">
        <v>-2.6637298559999998</v>
      </c>
      <c r="D63">
        <v>1.130778573</v>
      </c>
      <c r="E63">
        <v>-0.127916539</v>
      </c>
      <c r="F63">
        <v>0.41856033399999998</v>
      </c>
    </row>
    <row r="64" spans="1:6">
      <c r="A64" t="s">
        <v>279</v>
      </c>
      <c r="B64">
        <v>3.3261501660000001</v>
      </c>
      <c r="C64">
        <v>-0.59254607100000001</v>
      </c>
      <c r="D64">
        <v>-0.80177461999999999</v>
      </c>
      <c r="E64">
        <v>-1.6341554780000001</v>
      </c>
      <c r="F64">
        <v>0.91504022200000001</v>
      </c>
    </row>
    <row r="65" spans="1:6">
      <c r="A65" t="s">
        <v>284</v>
      </c>
      <c r="B65">
        <v>2.8535015060000002</v>
      </c>
      <c r="C65">
        <v>-0.501261014</v>
      </c>
      <c r="D65">
        <v>-0.56651417900000001</v>
      </c>
      <c r="E65">
        <v>-0.97340276599999997</v>
      </c>
      <c r="F65">
        <v>-0.15281608799999999</v>
      </c>
    </row>
    <row r="66" spans="1:6">
      <c r="A66" t="s">
        <v>281</v>
      </c>
      <c r="B66">
        <v>4.1041774279999998</v>
      </c>
      <c r="C66">
        <v>-0.50226356699999997</v>
      </c>
      <c r="D66">
        <v>-9.9531122E-2</v>
      </c>
      <c r="E66">
        <v>-2.0874252900000001</v>
      </c>
      <c r="F66">
        <v>-8.5670784E-2</v>
      </c>
    </row>
    <row r="67" spans="1:6">
      <c r="A67" t="s">
        <v>257</v>
      </c>
      <c r="B67">
        <v>3.1774649570000002</v>
      </c>
      <c r="C67">
        <v>0.78548029399999997</v>
      </c>
      <c r="D67">
        <v>5.6727818999999999E-2</v>
      </c>
      <c r="E67">
        <v>-1.921484344</v>
      </c>
      <c r="F67">
        <v>1.520893383</v>
      </c>
    </row>
    <row r="68" spans="1:6">
      <c r="A68" t="s">
        <v>225</v>
      </c>
      <c r="B68">
        <v>3.6267026119999999</v>
      </c>
      <c r="C68">
        <v>-1.4534031949999999</v>
      </c>
      <c r="D68">
        <v>1.7474185959999999</v>
      </c>
      <c r="E68">
        <v>-1.0233353059999999</v>
      </c>
      <c r="F68">
        <v>0.84730323299999999</v>
      </c>
    </row>
    <row r="69" spans="1:6">
      <c r="A69" t="s">
        <v>230</v>
      </c>
      <c r="B69">
        <v>3.4900831889999999</v>
      </c>
      <c r="C69">
        <v>-1.514930318</v>
      </c>
      <c r="D69">
        <v>1.6793213119999999</v>
      </c>
      <c r="E69">
        <v>-1.008211709</v>
      </c>
      <c r="F69">
        <v>0.22840273799999999</v>
      </c>
    </row>
    <row r="70" spans="1:6">
      <c r="A70" t="s">
        <v>287</v>
      </c>
      <c r="B70">
        <v>6.3439192899999997</v>
      </c>
      <c r="C70">
        <v>-1.0894729240000001</v>
      </c>
      <c r="D70">
        <v>1.077158308</v>
      </c>
      <c r="E70">
        <v>-2.7723960829999998</v>
      </c>
      <c r="F70">
        <v>-0.22034737200000001</v>
      </c>
    </row>
    <row r="71" spans="1:6">
      <c r="A71" t="s">
        <v>233</v>
      </c>
      <c r="B71">
        <v>3.1996202710000001</v>
      </c>
      <c r="C71">
        <v>-1.98961002</v>
      </c>
      <c r="D71">
        <v>1.601471876</v>
      </c>
      <c r="E71">
        <v>-0.15377661300000001</v>
      </c>
      <c r="F71">
        <v>0.51568214700000004</v>
      </c>
    </row>
    <row r="72" spans="1:6">
      <c r="A72" t="s">
        <v>295</v>
      </c>
      <c r="B72">
        <v>6.3920915889999996</v>
      </c>
      <c r="C72">
        <v>-0.67733443000000004</v>
      </c>
      <c r="D72">
        <v>0.18604772</v>
      </c>
      <c r="E72">
        <v>-3.616510484</v>
      </c>
      <c r="F72">
        <v>-0.16339537800000001</v>
      </c>
    </row>
    <row r="73" spans="1:6">
      <c r="A73" t="s">
        <v>247</v>
      </c>
      <c r="B73">
        <v>1.515562831</v>
      </c>
      <c r="C73">
        <v>0.95732253199999995</v>
      </c>
      <c r="D73">
        <v>5.1131058E-2</v>
      </c>
      <c r="E73">
        <v>0.87545203900000002</v>
      </c>
      <c r="F73">
        <v>0.96296540500000005</v>
      </c>
    </row>
    <row r="74" spans="1:6">
      <c r="A74" t="s">
        <v>239</v>
      </c>
      <c r="B74">
        <v>3.897241819</v>
      </c>
      <c r="C74">
        <v>2.543241638</v>
      </c>
      <c r="D74">
        <v>-1.5174037E-2</v>
      </c>
      <c r="E74">
        <v>3.2325966159999999</v>
      </c>
      <c r="F74">
        <v>1.6292627529999999</v>
      </c>
    </row>
    <row r="75" spans="1:6">
      <c r="A75" t="s">
        <v>270</v>
      </c>
      <c r="B75">
        <v>3.712669569</v>
      </c>
      <c r="C75">
        <v>-0.55033192200000003</v>
      </c>
      <c r="D75">
        <v>-0.37448046800000001</v>
      </c>
      <c r="E75">
        <v>-1.5423818490000001</v>
      </c>
      <c r="F75">
        <v>1.0187409E-2</v>
      </c>
    </row>
    <row r="76" spans="1:6">
      <c r="A76" t="s">
        <v>274</v>
      </c>
      <c r="B76">
        <v>3.1835905439999999</v>
      </c>
      <c r="C76">
        <v>0.74205069000000001</v>
      </c>
      <c r="D76">
        <v>-0.19970334200000001</v>
      </c>
      <c r="E76">
        <v>1.5649422159999999</v>
      </c>
      <c r="F76">
        <v>0.89799650200000003</v>
      </c>
    </row>
    <row r="77" spans="1:6">
      <c r="A77" t="s">
        <v>276</v>
      </c>
      <c r="B77">
        <v>3.558412299</v>
      </c>
      <c r="C77">
        <v>0.97259336299999999</v>
      </c>
      <c r="D77">
        <v>-4.4170343000000001E-2</v>
      </c>
      <c r="E77">
        <v>-0.66186626000000004</v>
      </c>
      <c r="F77">
        <v>0.76581018599999995</v>
      </c>
    </row>
    <row r="78" spans="1:6">
      <c r="A78" t="s">
        <v>252</v>
      </c>
      <c r="B78">
        <v>2.9614913280000001</v>
      </c>
      <c r="C78">
        <v>0.34394397300000001</v>
      </c>
      <c r="D78">
        <v>-0.37192431100000001</v>
      </c>
      <c r="E78">
        <v>-1.0118632249999999</v>
      </c>
      <c r="F78">
        <v>1.956205035</v>
      </c>
    </row>
    <row r="79" spans="1:6">
      <c r="A79" t="s">
        <v>254</v>
      </c>
      <c r="B79">
        <v>3.560207568</v>
      </c>
      <c r="C79">
        <v>1.3091309900000001</v>
      </c>
      <c r="D79">
        <v>-0.77592028199999996</v>
      </c>
      <c r="E79">
        <v>1.4625828590000001</v>
      </c>
      <c r="F79">
        <v>1.2246877730000001</v>
      </c>
    </row>
    <row r="80" spans="1:6">
      <c r="A80" t="s">
        <v>215</v>
      </c>
      <c r="B80">
        <v>1.5042875389999999</v>
      </c>
      <c r="C80">
        <v>-2.2840275700000001</v>
      </c>
      <c r="D80">
        <v>0.56013989500000005</v>
      </c>
      <c r="E80">
        <v>1.1040681699999999</v>
      </c>
      <c r="F80">
        <v>-8.0207624000000005E-2</v>
      </c>
    </row>
    <row r="81" spans="1:6">
      <c r="A81" t="s">
        <v>223</v>
      </c>
      <c r="B81">
        <v>1.8433010460000001</v>
      </c>
      <c r="C81">
        <v>-1.223293741</v>
      </c>
      <c r="D81">
        <v>0.67346174800000003</v>
      </c>
      <c r="E81">
        <v>1.4949066049999999</v>
      </c>
      <c r="F81">
        <v>-0.57616462000000002</v>
      </c>
    </row>
    <row r="82" spans="1:6">
      <c r="A82" t="s">
        <v>391</v>
      </c>
      <c r="B82">
        <v>-0.18960962100000001</v>
      </c>
      <c r="C82">
        <v>-1.736822882</v>
      </c>
      <c r="D82">
        <v>-1.1091452740000001</v>
      </c>
      <c r="E82">
        <v>0.494929328</v>
      </c>
      <c r="F82">
        <v>-5.3563707000000002E-2</v>
      </c>
    </row>
    <row r="83" spans="1:6">
      <c r="A83" t="s">
        <v>397</v>
      </c>
      <c r="B83">
        <v>2.634504213</v>
      </c>
      <c r="C83">
        <v>-2.191050121</v>
      </c>
      <c r="D83">
        <v>0.68869858399999995</v>
      </c>
      <c r="E83">
        <v>0.40658145200000001</v>
      </c>
      <c r="F83">
        <v>-0.60575858100000002</v>
      </c>
    </row>
    <row r="84" spans="1:6">
      <c r="A84" t="s">
        <v>395</v>
      </c>
      <c r="B84">
        <v>1.389148804</v>
      </c>
      <c r="C84">
        <v>-1.0406459299999999</v>
      </c>
      <c r="D84">
        <v>-0.175129277</v>
      </c>
      <c r="E84">
        <v>0.916063776</v>
      </c>
      <c r="F84">
        <v>-0.27522353599999999</v>
      </c>
    </row>
    <row r="85" spans="1:6">
      <c r="A85" t="s">
        <v>398</v>
      </c>
      <c r="B85">
        <v>3.1442516110000001</v>
      </c>
      <c r="C85">
        <v>-0.78412447100000005</v>
      </c>
      <c r="D85">
        <v>0.827090561</v>
      </c>
      <c r="E85">
        <v>1.680800437</v>
      </c>
      <c r="F85">
        <v>-0.42916831599999999</v>
      </c>
    </row>
    <row r="86" spans="1:6">
      <c r="A86" t="s">
        <v>402</v>
      </c>
      <c r="B86">
        <v>2.3801927740000002</v>
      </c>
      <c r="C86">
        <v>-0.87860322000000002</v>
      </c>
      <c r="D86">
        <v>0.677793906</v>
      </c>
      <c r="E86">
        <v>0.93032136300000001</v>
      </c>
      <c r="F86">
        <v>-0.12735327099999999</v>
      </c>
    </row>
    <row r="87" spans="1:6">
      <c r="A87" t="s">
        <v>400</v>
      </c>
      <c r="B87">
        <v>2.7373446559999999</v>
      </c>
      <c r="C87">
        <v>0.207223926</v>
      </c>
      <c r="D87">
        <v>0.360405419</v>
      </c>
      <c r="E87">
        <v>2.2632516389999999</v>
      </c>
      <c r="F87">
        <v>0.60855694800000004</v>
      </c>
    </row>
    <row r="88" spans="1:6">
      <c r="A88" t="s">
        <v>406</v>
      </c>
      <c r="B88">
        <v>2.3284974379999999</v>
      </c>
      <c r="C88">
        <v>-5.6549163E-2</v>
      </c>
      <c r="D88">
        <v>0.116630436</v>
      </c>
      <c r="E88">
        <v>1.626775241</v>
      </c>
      <c r="F88">
        <v>0.30245037699999999</v>
      </c>
    </row>
    <row r="89" spans="1:6">
      <c r="A89" t="s">
        <v>421</v>
      </c>
      <c r="B89">
        <v>-0.71862769599999998</v>
      </c>
      <c r="C89">
        <v>2.5793274789999998</v>
      </c>
      <c r="D89">
        <v>2.106743024</v>
      </c>
      <c r="E89">
        <v>-2.4292389820000002</v>
      </c>
      <c r="F89">
        <v>5.2721009999999999E-2</v>
      </c>
    </row>
    <row r="90" spans="1:6">
      <c r="A90" t="s">
        <v>338</v>
      </c>
      <c r="B90">
        <v>-0.68839409500000004</v>
      </c>
      <c r="C90">
        <v>-0.59392001699999997</v>
      </c>
      <c r="D90">
        <v>-0.62868671200000004</v>
      </c>
      <c r="E90">
        <v>6.6898084999999996E-2</v>
      </c>
      <c r="F90">
        <v>0.20132629699999999</v>
      </c>
    </row>
    <row r="91" spans="1:6">
      <c r="A91" t="s">
        <v>380</v>
      </c>
      <c r="B91">
        <v>-1.051783387</v>
      </c>
      <c r="C91">
        <v>-1.0720147959999999</v>
      </c>
      <c r="D91">
        <v>0.10960729299999999</v>
      </c>
      <c r="E91">
        <v>-0.60799118699999999</v>
      </c>
      <c r="F91">
        <v>-1.184751495</v>
      </c>
    </row>
    <row r="92" spans="1:6">
      <c r="A92" t="s">
        <v>417</v>
      </c>
      <c r="B92">
        <v>-1.672717223</v>
      </c>
      <c r="C92">
        <v>0.62302294499999999</v>
      </c>
      <c r="D92">
        <v>0.442152396</v>
      </c>
      <c r="E92">
        <v>-0.34823847800000002</v>
      </c>
      <c r="F92">
        <v>0.10814668099999999</v>
      </c>
    </row>
    <row r="93" spans="1:6">
      <c r="A93" t="s">
        <v>382</v>
      </c>
      <c r="B93">
        <v>-1.376798956</v>
      </c>
      <c r="C93">
        <v>0.12710036</v>
      </c>
      <c r="D93">
        <v>0.55571040100000002</v>
      </c>
      <c r="E93">
        <v>-0.64898900599999998</v>
      </c>
      <c r="F93">
        <v>-0.49068712199999998</v>
      </c>
    </row>
    <row r="94" spans="1:6">
      <c r="A94" t="s">
        <v>410</v>
      </c>
      <c r="B94">
        <v>-1.819801403</v>
      </c>
      <c r="C94">
        <v>0.520838201</v>
      </c>
      <c r="D94">
        <v>-1.8902407E-2</v>
      </c>
      <c r="E94">
        <v>-0.93229815400000005</v>
      </c>
      <c r="F94">
        <v>-6.4499789000000002E-2</v>
      </c>
    </row>
    <row r="95" spans="1:6">
      <c r="A95" t="s">
        <v>331</v>
      </c>
      <c r="B95">
        <v>-0.89832986299999995</v>
      </c>
      <c r="C95">
        <v>-0.73352382999999999</v>
      </c>
      <c r="D95">
        <v>-5.1368024999999998E-2</v>
      </c>
      <c r="E95">
        <v>-0.88399154300000005</v>
      </c>
      <c r="F95">
        <v>-0.11121842</v>
      </c>
    </row>
    <row r="96" spans="1:6">
      <c r="A96" t="s">
        <v>414</v>
      </c>
      <c r="B96">
        <v>-1.3858961970000001</v>
      </c>
      <c r="C96">
        <v>0.25338137199999999</v>
      </c>
      <c r="D96">
        <v>0.35835873899999998</v>
      </c>
      <c r="E96">
        <v>-0.67917188500000003</v>
      </c>
      <c r="F96">
        <v>-0.38693372399999998</v>
      </c>
    </row>
    <row r="97" spans="1:6">
      <c r="A97" t="s">
        <v>384</v>
      </c>
      <c r="B97">
        <v>-0.79795629300000004</v>
      </c>
      <c r="C97">
        <v>-0.925186065</v>
      </c>
      <c r="D97">
        <v>1.1984538600000001</v>
      </c>
      <c r="E97">
        <v>-0.23574077399999999</v>
      </c>
      <c r="F97">
        <v>-0.72956832400000005</v>
      </c>
    </row>
    <row r="98" spans="1:6">
      <c r="A98" t="s">
        <v>335</v>
      </c>
      <c r="B98">
        <v>-1.234582547</v>
      </c>
      <c r="C98">
        <v>-1.105762717</v>
      </c>
      <c r="D98">
        <v>0.37389332800000002</v>
      </c>
      <c r="E98">
        <v>-0.87309674699999995</v>
      </c>
      <c r="F98">
        <v>-1.0552003379999999</v>
      </c>
    </row>
    <row r="99" spans="1:6">
      <c r="A99" t="s">
        <v>420</v>
      </c>
      <c r="B99">
        <v>-1.9871860290000001</v>
      </c>
      <c r="C99">
        <v>2.587311428</v>
      </c>
      <c r="D99">
        <v>1.95989419</v>
      </c>
      <c r="E99">
        <v>-3.1085043469999998</v>
      </c>
      <c r="F99">
        <v>1.0148557140000001</v>
      </c>
    </row>
    <row r="100" spans="1:6">
      <c r="A100" t="s">
        <v>423</v>
      </c>
      <c r="B100">
        <v>-0.38069139299999999</v>
      </c>
      <c r="C100">
        <v>0.141479472</v>
      </c>
      <c r="D100">
        <v>0.87529923200000004</v>
      </c>
      <c r="E100">
        <v>-0.97976400299999999</v>
      </c>
      <c r="F100">
        <v>-0.175967771</v>
      </c>
    </row>
    <row r="101" spans="1:6">
      <c r="A101" t="s">
        <v>426</v>
      </c>
      <c r="B101">
        <v>-1.4252891700000001</v>
      </c>
      <c r="C101">
        <v>0.44216217699999999</v>
      </c>
      <c r="D101">
        <v>0.86919766499999995</v>
      </c>
      <c r="E101">
        <v>-1.5280681309999999</v>
      </c>
      <c r="F101">
        <v>-0.92766609200000005</v>
      </c>
    </row>
    <row r="102" spans="1:6">
      <c r="A102" t="s">
        <v>386</v>
      </c>
      <c r="B102">
        <v>-1.2001335829999999</v>
      </c>
      <c r="C102">
        <v>-0.97319825500000001</v>
      </c>
      <c r="D102">
        <v>-0.50464419900000002</v>
      </c>
      <c r="E102">
        <v>-0.39820936400000001</v>
      </c>
      <c r="F102">
        <v>-1.2513322979999999</v>
      </c>
    </row>
    <row r="103" spans="1:6">
      <c r="A103" t="s">
        <v>355</v>
      </c>
      <c r="B103">
        <v>-0.20967609700000001</v>
      </c>
      <c r="C103">
        <v>-2.1186385840000002</v>
      </c>
      <c r="D103">
        <v>-3.557800619</v>
      </c>
      <c r="E103">
        <v>0.654349717</v>
      </c>
      <c r="F103">
        <v>1.1541724760000001</v>
      </c>
    </row>
    <row r="104" spans="1:6">
      <c r="A104" t="s">
        <v>352</v>
      </c>
      <c r="B104">
        <v>0.37141387399999998</v>
      </c>
      <c r="C104">
        <v>-1.728947258</v>
      </c>
      <c r="D104">
        <v>-3.4446182080000001</v>
      </c>
      <c r="E104">
        <v>0.73315723300000002</v>
      </c>
      <c r="F104">
        <v>1.123586687</v>
      </c>
    </row>
    <row r="105" spans="1:6">
      <c r="A105" t="s">
        <v>358</v>
      </c>
      <c r="B105">
        <v>0.13094425100000001</v>
      </c>
      <c r="C105">
        <v>-2.0519959079999999</v>
      </c>
      <c r="D105">
        <v>-2.8288504940000001</v>
      </c>
      <c r="E105">
        <v>0.80731717700000005</v>
      </c>
      <c r="F105">
        <v>-0.412047989</v>
      </c>
    </row>
    <row r="106" spans="1:6">
      <c r="A106" t="s">
        <v>349</v>
      </c>
      <c r="B106">
        <v>-0.38165015299999999</v>
      </c>
      <c r="C106">
        <v>-1.7529207170000001</v>
      </c>
      <c r="D106">
        <v>-3.6664500379999998</v>
      </c>
      <c r="E106">
        <v>-0.146614459</v>
      </c>
      <c r="F106">
        <v>0.58242843700000002</v>
      </c>
    </row>
    <row r="107" spans="1:6">
      <c r="A107" t="s">
        <v>345</v>
      </c>
      <c r="B107">
        <v>-1.1112060349999999</v>
      </c>
      <c r="C107">
        <v>-1.402967399</v>
      </c>
      <c r="D107">
        <v>-3.1858244070000001</v>
      </c>
      <c r="E107">
        <v>0.47172129400000001</v>
      </c>
      <c r="F107">
        <v>2.090676905</v>
      </c>
    </row>
    <row r="108" spans="1:6">
      <c r="A108" t="s">
        <v>341</v>
      </c>
      <c r="B108">
        <v>-1.03568679</v>
      </c>
      <c r="C108">
        <v>-1.401435151</v>
      </c>
      <c r="D108">
        <v>-2.5440850949999998</v>
      </c>
      <c r="E108">
        <v>-0.22400778299999999</v>
      </c>
      <c r="F108">
        <v>1.7805438309999999</v>
      </c>
    </row>
    <row r="109" spans="1:6">
      <c r="A109" t="s">
        <v>347</v>
      </c>
      <c r="B109">
        <v>-0.77451500900000003</v>
      </c>
      <c r="C109">
        <v>-1.12923346</v>
      </c>
      <c r="D109">
        <v>-2.667948811</v>
      </c>
      <c r="E109">
        <v>0.41112594099999999</v>
      </c>
      <c r="F109">
        <v>2.0958251360000002</v>
      </c>
    </row>
    <row r="110" spans="1:6">
      <c r="A110" t="s">
        <v>302</v>
      </c>
      <c r="B110">
        <v>0.14842280399999999</v>
      </c>
      <c r="C110">
        <v>-1.494615655</v>
      </c>
      <c r="D110">
        <v>-1.0002963359999999</v>
      </c>
      <c r="E110">
        <v>-0.30058089100000002</v>
      </c>
      <c r="F110">
        <v>0.16053298099999999</v>
      </c>
    </row>
    <row r="111" spans="1:6">
      <c r="A111" t="s">
        <v>300</v>
      </c>
      <c r="B111">
        <v>-0.809384349</v>
      </c>
      <c r="C111">
        <v>-1.363662551</v>
      </c>
      <c r="D111">
        <v>-2.9604655549999999</v>
      </c>
      <c r="E111">
        <v>-0.64424189799999998</v>
      </c>
      <c r="F111">
        <v>1.165307745</v>
      </c>
    </row>
    <row r="112" spans="1:6">
      <c r="A112" t="s">
        <v>298</v>
      </c>
      <c r="B112">
        <v>-0.17312929699999999</v>
      </c>
      <c r="C112">
        <v>-0.96770605300000001</v>
      </c>
      <c r="D112">
        <v>-1.78520726</v>
      </c>
      <c r="E112">
        <v>0.55453525400000003</v>
      </c>
      <c r="F112">
        <v>0.156271769</v>
      </c>
    </row>
    <row r="113" spans="1:6">
      <c r="A113" t="s">
        <v>308</v>
      </c>
      <c r="B113">
        <v>-1.195157663</v>
      </c>
      <c r="C113">
        <v>-0.90103739800000004</v>
      </c>
      <c r="D113">
        <v>-2.1233042069999999</v>
      </c>
      <c r="E113">
        <v>-0.197161216</v>
      </c>
      <c r="F113">
        <v>0.98795247600000002</v>
      </c>
    </row>
    <row r="114" spans="1:6">
      <c r="A114" t="s">
        <v>305</v>
      </c>
      <c r="B114">
        <v>0.18189839099999999</v>
      </c>
      <c r="C114">
        <v>-1.243603096</v>
      </c>
      <c r="D114">
        <v>-1.2185830499999999</v>
      </c>
      <c r="E114">
        <v>-6.0209662999999997E-2</v>
      </c>
      <c r="F114">
        <v>-1.3353713890000001</v>
      </c>
    </row>
    <row r="115" spans="1:6">
      <c r="A115" t="s">
        <v>315</v>
      </c>
      <c r="B115">
        <v>5.0421784999999997E-2</v>
      </c>
      <c r="C115">
        <v>-0.60645351800000002</v>
      </c>
      <c r="D115">
        <v>0.76621011299999997</v>
      </c>
      <c r="E115">
        <v>0.24143854300000001</v>
      </c>
      <c r="F115">
        <v>-1.378386898</v>
      </c>
    </row>
    <row r="116" spans="1:6">
      <c r="A116" t="s">
        <v>818</v>
      </c>
      <c r="B116">
        <v>-0.16161982799999999</v>
      </c>
      <c r="C116">
        <v>-1.4405380430000001</v>
      </c>
      <c r="D116">
        <v>1.0695902E-2</v>
      </c>
      <c r="E116">
        <v>-0.79709234600000001</v>
      </c>
      <c r="F116">
        <v>-0.817793663</v>
      </c>
    </row>
    <row r="117" spans="1:6">
      <c r="A117" t="s">
        <v>326</v>
      </c>
      <c r="B117">
        <v>-0.66453835400000005</v>
      </c>
      <c r="C117">
        <v>0.37345691600000003</v>
      </c>
      <c r="D117">
        <v>-1.212628585</v>
      </c>
      <c r="E117">
        <v>0.67731706800000002</v>
      </c>
      <c r="F117">
        <v>-1.6228960100000001</v>
      </c>
    </row>
    <row r="118" spans="1:6">
      <c r="A118" t="s">
        <v>319</v>
      </c>
      <c r="B118">
        <v>-2.6863859940000001</v>
      </c>
      <c r="C118">
        <v>1.235232334</v>
      </c>
      <c r="D118">
        <v>-2.0864899069999998</v>
      </c>
      <c r="E118">
        <v>0.77576667600000004</v>
      </c>
      <c r="F118">
        <v>-1.4700152319999999</v>
      </c>
    </row>
    <row r="119" spans="1:6">
      <c r="A119" t="s">
        <v>323</v>
      </c>
      <c r="B119">
        <v>-2.7944635739999999</v>
      </c>
      <c r="C119">
        <v>-0.121662019</v>
      </c>
      <c r="D119">
        <v>-1.1336233849999999</v>
      </c>
      <c r="E119">
        <v>-0.62007735100000005</v>
      </c>
      <c r="F119">
        <v>-0.55545182999999998</v>
      </c>
    </row>
    <row r="120" spans="1:6">
      <c r="A120" t="s">
        <v>365</v>
      </c>
      <c r="B120">
        <v>-1.8869078079999999</v>
      </c>
      <c r="C120">
        <v>-0.94626688299999995</v>
      </c>
      <c r="D120">
        <v>-0.56682732999999996</v>
      </c>
      <c r="E120">
        <v>0.39982827300000001</v>
      </c>
      <c r="F120">
        <v>0.65455856899999998</v>
      </c>
    </row>
    <row r="121" spans="1:6">
      <c r="A121" t="s">
        <v>360</v>
      </c>
      <c r="B121">
        <v>-2.0259962919999999</v>
      </c>
      <c r="C121">
        <v>-0.81716013099999996</v>
      </c>
      <c r="D121">
        <v>-0.79895659200000002</v>
      </c>
      <c r="E121">
        <v>0.39909175200000002</v>
      </c>
      <c r="F121">
        <v>0.73493418799999999</v>
      </c>
    </row>
    <row r="122" spans="1:6">
      <c r="A122" t="s">
        <v>373</v>
      </c>
      <c r="B122">
        <v>-0.16056936699999999</v>
      </c>
      <c r="C122">
        <v>-2.1170063080000001</v>
      </c>
      <c r="D122">
        <v>-1.535658261</v>
      </c>
      <c r="E122">
        <v>1.300450527</v>
      </c>
      <c r="F122">
        <v>-0.63525642800000004</v>
      </c>
    </row>
    <row r="123" spans="1:6">
      <c r="A123" t="s">
        <v>376</v>
      </c>
      <c r="B123">
        <v>-0.36089128300000001</v>
      </c>
      <c r="C123">
        <v>-2.186433348</v>
      </c>
      <c r="D123">
        <v>-2.5243889570000002</v>
      </c>
      <c r="E123">
        <v>3.1254124060000001</v>
      </c>
      <c r="F123">
        <v>-0.92516794000000002</v>
      </c>
    </row>
    <row r="124" spans="1:6">
      <c r="A124" t="s">
        <v>379</v>
      </c>
      <c r="B124">
        <v>-0.20270236799999999</v>
      </c>
      <c r="C124">
        <v>-2.6913621339999998</v>
      </c>
      <c r="D124">
        <v>-1.8512135270000001</v>
      </c>
      <c r="E124">
        <v>1.2848005600000001</v>
      </c>
      <c r="F124">
        <v>-0.67580589499999999</v>
      </c>
    </row>
    <row r="125" spans="1:6">
      <c r="A125" t="s">
        <v>367</v>
      </c>
      <c r="B125">
        <v>-1.575172295</v>
      </c>
      <c r="C125">
        <v>-1.054074256</v>
      </c>
      <c r="D125">
        <v>-1.021727458</v>
      </c>
      <c r="E125">
        <v>0.38881683500000003</v>
      </c>
      <c r="F125">
        <v>0.68417932999999997</v>
      </c>
    </row>
    <row r="126" spans="1:6">
      <c r="A126" t="s">
        <v>369</v>
      </c>
      <c r="B126">
        <v>-1.9452174550000001</v>
      </c>
      <c r="C126">
        <v>0.118022847</v>
      </c>
      <c r="D126">
        <v>-1.2848014089999999</v>
      </c>
      <c r="E126">
        <v>0.57758876800000003</v>
      </c>
      <c r="F126">
        <v>1.5086930839999999</v>
      </c>
    </row>
    <row r="127" spans="1:6">
      <c r="A127" t="s">
        <v>433</v>
      </c>
      <c r="B127">
        <v>-1.268688837</v>
      </c>
      <c r="C127">
        <v>-0.70038497799999999</v>
      </c>
      <c r="D127">
        <v>-0.52233452199999997</v>
      </c>
      <c r="E127">
        <v>0.30070967500000001</v>
      </c>
      <c r="F127">
        <v>0.89871905600000002</v>
      </c>
    </row>
    <row r="128" spans="1:6">
      <c r="A128" t="s">
        <v>436</v>
      </c>
      <c r="B128">
        <v>-1.638710484</v>
      </c>
      <c r="C128">
        <v>-0.40138143599999998</v>
      </c>
      <c r="D128">
        <v>0.77370012300000002</v>
      </c>
      <c r="E128">
        <v>-1.580737367</v>
      </c>
      <c r="F128">
        <v>1.854132986</v>
      </c>
    </row>
    <row r="129" spans="1:6">
      <c r="A129" t="s">
        <v>437</v>
      </c>
      <c r="B129">
        <v>0.57912165199999999</v>
      </c>
      <c r="C129">
        <v>-2.681861681</v>
      </c>
      <c r="D129">
        <v>-0.17782210600000001</v>
      </c>
      <c r="E129">
        <v>-0.12634112</v>
      </c>
      <c r="F129">
        <v>-1.952620365</v>
      </c>
    </row>
    <row r="130" spans="1:6">
      <c r="A130" t="s">
        <v>439</v>
      </c>
      <c r="B130">
        <v>-3.85785446</v>
      </c>
      <c r="C130">
        <v>2.9395988860000002</v>
      </c>
      <c r="D130">
        <v>1.799901167</v>
      </c>
      <c r="E130">
        <v>-1.4832959320000001</v>
      </c>
      <c r="F130">
        <v>1.9248254970000001</v>
      </c>
    </row>
    <row r="131" spans="1:6">
      <c r="A131" t="s">
        <v>442</v>
      </c>
      <c r="B131">
        <v>-1.5669338779999999</v>
      </c>
      <c r="C131">
        <v>0.37752112599999998</v>
      </c>
      <c r="D131">
        <v>5.1591987670000004</v>
      </c>
      <c r="E131">
        <v>0.65416669500000002</v>
      </c>
      <c r="F131">
        <v>0.38132005000000002</v>
      </c>
    </row>
    <row r="132" spans="1:6">
      <c r="A132" t="s">
        <v>444</v>
      </c>
      <c r="B132">
        <v>-2.1530955679999999</v>
      </c>
      <c r="C132">
        <v>-1.740609415</v>
      </c>
      <c r="D132">
        <v>1.2728074030000001</v>
      </c>
      <c r="E132">
        <v>0.95015484400000005</v>
      </c>
      <c r="F132">
        <v>0.35174819400000001</v>
      </c>
    </row>
    <row r="133" spans="1:6">
      <c r="A133" t="s">
        <v>447</v>
      </c>
      <c r="B133">
        <v>-3.5065881590000001</v>
      </c>
      <c r="C133">
        <v>1.3495067730000001</v>
      </c>
      <c r="D133">
        <v>0.88344650599999996</v>
      </c>
      <c r="E133">
        <v>1.2130571539999999</v>
      </c>
      <c r="F133">
        <v>0.34087225999999998</v>
      </c>
    </row>
    <row r="134" spans="1:6">
      <c r="A134" t="s">
        <v>449</v>
      </c>
      <c r="B134">
        <v>-1.776672308</v>
      </c>
      <c r="C134">
        <v>-1.0726672740000001</v>
      </c>
      <c r="D134">
        <v>-0.79051533399999996</v>
      </c>
      <c r="E134">
        <v>-0.49485751700000002</v>
      </c>
      <c r="F134">
        <v>1.7204802480000001</v>
      </c>
    </row>
    <row r="135" spans="1:6">
      <c r="A135" t="s">
        <v>450</v>
      </c>
      <c r="B135">
        <v>-2.1073342030000002</v>
      </c>
      <c r="C135">
        <v>-1.6924712040000001</v>
      </c>
      <c r="D135">
        <v>1.492760538</v>
      </c>
      <c r="E135">
        <v>1.592759357</v>
      </c>
      <c r="F135">
        <v>0.88508993000000002</v>
      </c>
    </row>
    <row r="136" spans="1:6">
      <c r="A136" t="s">
        <v>452</v>
      </c>
      <c r="B136">
        <v>-2.0806936409999999</v>
      </c>
      <c r="C136">
        <v>-1.6249534729999999</v>
      </c>
      <c r="D136">
        <v>1.375054883</v>
      </c>
      <c r="E136">
        <v>1.1473122650000001</v>
      </c>
      <c r="F136">
        <v>0.31590922500000002</v>
      </c>
    </row>
    <row r="137" spans="1:6">
      <c r="A137" t="s">
        <v>453</v>
      </c>
      <c r="B137">
        <v>-1.7298096110000001</v>
      </c>
      <c r="C137">
        <v>-0.90541432499999996</v>
      </c>
      <c r="D137">
        <v>0.58606180500000005</v>
      </c>
      <c r="E137">
        <v>-1.4969784189999999</v>
      </c>
      <c r="F137">
        <v>-1.64937205</v>
      </c>
    </row>
    <row r="138" spans="1:6">
      <c r="A138" t="s">
        <v>454</v>
      </c>
      <c r="B138">
        <v>-0.53658246300000001</v>
      </c>
      <c r="C138">
        <v>2.3375463669999998</v>
      </c>
      <c r="D138">
        <v>2.4852381449999998</v>
      </c>
      <c r="E138">
        <v>-1.555626231</v>
      </c>
      <c r="F138">
        <v>-0.59625894599999996</v>
      </c>
    </row>
    <row r="139" spans="1:6">
      <c r="A139" t="s">
        <v>455</v>
      </c>
      <c r="B139">
        <v>-2.1084744789999998</v>
      </c>
      <c r="C139">
        <v>0.18751045</v>
      </c>
      <c r="D139">
        <v>0.112498283</v>
      </c>
      <c r="E139">
        <v>-1.1205098339999999</v>
      </c>
      <c r="F139">
        <v>-1.1855498250000001</v>
      </c>
    </row>
    <row r="140" spans="1:6">
      <c r="A140" t="s">
        <v>456</v>
      </c>
      <c r="B140">
        <v>-1.2240873350000001</v>
      </c>
      <c r="C140">
        <v>-0.52929609499999997</v>
      </c>
      <c r="D140">
        <v>0.60755439200000005</v>
      </c>
      <c r="E140">
        <v>-1.1825687229999999</v>
      </c>
      <c r="F140">
        <v>-0.53092533799999997</v>
      </c>
    </row>
    <row r="141" spans="1:6">
      <c r="A141" t="s">
        <v>457</v>
      </c>
      <c r="B141">
        <v>-0.80449675099999995</v>
      </c>
      <c r="C141">
        <v>-0.91507278400000003</v>
      </c>
      <c r="D141">
        <v>-9.5704346999999995E-2</v>
      </c>
      <c r="E141">
        <v>-1.3727792519999999</v>
      </c>
      <c r="F141">
        <v>9.6818529E-2</v>
      </c>
    </row>
    <row r="142" spans="1:6">
      <c r="A142" t="s">
        <v>459</v>
      </c>
      <c r="B142">
        <v>-4.5923928839999997</v>
      </c>
      <c r="C142">
        <v>1.3451291649999999</v>
      </c>
      <c r="D142">
        <v>0.729883532</v>
      </c>
      <c r="E142">
        <v>0.55362765300000005</v>
      </c>
      <c r="F142">
        <v>1.3328680909999999</v>
      </c>
    </row>
    <row r="143" spans="1:6">
      <c r="A143" t="s">
        <v>460</v>
      </c>
      <c r="B143">
        <v>-1.4610297880000001</v>
      </c>
      <c r="C143">
        <v>-1.037186962</v>
      </c>
      <c r="D143">
        <v>-1.303352638</v>
      </c>
      <c r="E143">
        <v>-1.0501144979999999</v>
      </c>
      <c r="F143">
        <v>2.2006937789999999</v>
      </c>
    </row>
    <row r="144" spans="1:6">
      <c r="A144" t="s">
        <v>458</v>
      </c>
      <c r="B144">
        <v>-0.904283897</v>
      </c>
      <c r="C144">
        <v>-0.91270477400000005</v>
      </c>
      <c r="D144">
        <v>-1.3102696519999999</v>
      </c>
      <c r="E144">
        <v>0.26457715500000001</v>
      </c>
      <c r="F144">
        <v>1.234000193</v>
      </c>
    </row>
    <row r="145" spans="1:6">
      <c r="A145" t="s">
        <v>461</v>
      </c>
      <c r="B145">
        <v>-0.98130803099999997</v>
      </c>
      <c r="C145">
        <v>-1.4744572</v>
      </c>
      <c r="D145">
        <v>-0.85445853000000005</v>
      </c>
      <c r="E145">
        <v>-1.9839756099999999</v>
      </c>
      <c r="F145">
        <v>-1.771232345</v>
      </c>
    </row>
    <row r="146" spans="1:6">
      <c r="A146" t="s">
        <v>462</v>
      </c>
      <c r="B146">
        <v>0.25001996500000001</v>
      </c>
      <c r="C146">
        <v>1.6680702599999999</v>
      </c>
      <c r="D146">
        <v>2.2863730740000001</v>
      </c>
      <c r="E146">
        <v>-2.500735111</v>
      </c>
      <c r="F146">
        <v>-4.1351877000000002E-2</v>
      </c>
    </row>
    <row r="147" spans="1:6">
      <c r="A147" t="s">
        <v>464</v>
      </c>
      <c r="B147">
        <v>-2.4047730870000001</v>
      </c>
      <c r="C147">
        <v>-1.6525392219999999</v>
      </c>
      <c r="D147">
        <v>2.2446551480000001</v>
      </c>
      <c r="E147">
        <v>0.92222890700000004</v>
      </c>
      <c r="F147">
        <v>2.3169144899999998</v>
      </c>
    </row>
    <row r="148" spans="1:6">
      <c r="A148" t="s">
        <v>465</v>
      </c>
      <c r="B148">
        <v>-1.383219416</v>
      </c>
      <c r="C148">
        <v>-1.7186077550000001</v>
      </c>
      <c r="D148">
        <v>1.1684717200000001</v>
      </c>
      <c r="E148">
        <v>1.1037846520000001</v>
      </c>
      <c r="F148">
        <v>-1.1464685379999999</v>
      </c>
    </row>
    <row r="149" spans="1:6">
      <c r="A149" t="s">
        <v>466</v>
      </c>
      <c r="B149">
        <v>-1.173771398</v>
      </c>
      <c r="C149">
        <v>1.778415509</v>
      </c>
      <c r="D149">
        <v>2.6060264169999998</v>
      </c>
      <c r="E149">
        <v>-2.6246022039999999</v>
      </c>
      <c r="F149">
        <v>-0.56623542000000004</v>
      </c>
    </row>
    <row r="150" spans="1:6">
      <c r="A150" t="s">
        <v>467</v>
      </c>
      <c r="B150">
        <v>-3.4522414719999999</v>
      </c>
      <c r="C150">
        <v>1.414543321</v>
      </c>
      <c r="D150">
        <v>1.5993693419999999</v>
      </c>
      <c r="E150">
        <v>-0.33496750800000002</v>
      </c>
      <c r="F150">
        <v>1.7393299390000001</v>
      </c>
    </row>
    <row r="151" spans="1:6">
      <c r="A151" t="s">
        <v>469</v>
      </c>
      <c r="B151">
        <v>-1.0538235039999999</v>
      </c>
      <c r="C151">
        <v>-1.2680299909999999</v>
      </c>
      <c r="D151">
        <v>3.5593916619999999</v>
      </c>
      <c r="E151">
        <v>2.1422744749999998</v>
      </c>
      <c r="F151">
        <v>0.48113056300000001</v>
      </c>
    </row>
    <row r="152" spans="1:6">
      <c r="A152" t="s">
        <v>471</v>
      </c>
      <c r="B152">
        <v>-1.1733832769999999</v>
      </c>
      <c r="C152">
        <v>-0.216696166</v>
      </c>
      <c r="D152">
        <v>0.40299552100000002</v>
      </c>
      <c r="E152">
        <v>0.31837769900000001</v>
      </c>
      <c r="F152">
        <v>-0.89608717400000004</v>
      </c>
    </row>
    <row r="153" spans="1:6">
      <c r="A153" t="s">
        <v>472</v>
      </c>
      <c r="B153">
        <v>-0.48291165000000003</v>
      </c>
      <c r="C153">
        <v>-0.94176517000000004</v>
      </c>
      <c r="D153">
        <v>0.68961679899999995</v>
      </c>
      <c r="E153">
        <v>1.2815288709999999</v>
      </c>
      <c r="F153">
        <v>-1.0315528169999999</v>
      </c>
    </row>
    <row r="154" spans="1:6">
      <c r="A154" t="s">
        <v>473</v>
      </c>
      <c r="B154">
        <v>-1.550783561</v>
      </c>
      <c r="C154">
        <v>-0.38610728100000002</v>
      </c>
      <c r="D154">
        <v>0.144852119</v>
      </c>
      <c r="E154">
        <v>0.80275770199999996</v>
      </c>
      <c r="F154">
        <v>-0.865216345</v>
      </c>
    </row>
    <row r="155" spans="1:6">
      <c r="A155" t="s">
        <v>474</v>
      </c>
      <c r="B155">
        <v>-3.118782494</v>
      </c>
      <c r="C155">
        <v>-1.296933731</v>
      </c>
      <c r="D155">
        <v>0.39347045000000003</v>
      </c>
      <c r="E155">
        <v>1.3371335499999999</v>
      </c>
      <c r="F155">
        <v>1.287449318</v>
      </c>
    </row>
    <row r="156" spans="1:6">
      <c r="A156" t="s">
        <v>475</v>
      </c>
      <c r="B156">
        <v>-1.107642105</v>
      </c>
      <c r="C156">
        <v>-1.1654600180000001</v>
      </c>
      <c r="D156">
        <v>0.616590588</v>
      </c>
      <c r="E156">
        <v>-0.226702079</v>
      </c>
      <c r="F156">
        <v>-1.9027550179999999</v>
      </c>
    </row>
    <row r="157" spans="1:6">
      <c r="A157" t="s">
        <v>476</v>
      </c>
      <c r="B157">
        <v>-0.98802275699999997</v>
      </c>
      <c r="C157">
        <v>-1.336578965</v>
      </c>
      <c r="D157">
        <v>0.80597312200000004</v>
      </c>
      <c r="E157">
        <v>-1.320719719</v>
      </c>
      <c r="F157">
        <v>-1.7064795559999999</v>
      </c>
    </row>
    <row r="158" spans="1:6">
      <c r="A158" t="s">
        <v>477</v>
      </c>
      <c r="B158">
        <v>-1.314277385</v>
      </c>
      <c r="C158">
        <v>0.15241790099999999</v>
      </c>
      <c r="D158">
        <v>1.9300131000000002E-2</v>
      </c>
      <c r="E158">
        <v>-0.99978181700000002</v>
      </c>
      <c r="F158">
        <v>-1.5565411170000001</v>
      </c>
    </row>
    <row r="159" spans="1:6">
      <c r="A159" t="s">
        <v>478</v>
      </c>
      <c r="B159">
        <v>-1.0793301049999999</v>
      </c>
      <c r="C159">
        <v>-1.521595663</v>
      </c>
      <c r="D159">
        <v>1.277253558</v>
      </c>
      <c r="E159">
        <v>0.128251856</v>
      </c>
      <c r="F159">
        <v>-0.68852337399999997</v>
      </c>
    </row>
    <row r="160" spans="1:6">
      <c r="A160" t="s">
        <v>479</v>
      </c>
      <c r="B160">
        <v>-2.5091629690000001</v>
      </c>
      <c r="C160">
        <v>0.61021354900000002</v>
      </c>
      <c r="D160">
        <v>0.45768875999999997</v>
      </c>
      <c r="E160">
        <v>-1.444188837</v>
      </c>
      <c r="F160">
        <v>-7.7992233999999994E-2</v>
      </c>
    </row>
    <row r="161" spans="1:6">
      <c r="A161" t="s">
        <v>1263</v>
      </c>
      <c r="B161">
        <v>0.37531685599999998</v>
      </c>
      <c r="C161">
        <v>-1.564975832</v>
      </c>
      <c r="D161">
        <v>4.5891873250000002</v>
      </c>
      <c r="E161">
        <v>2.0639466409999998</v>
      </c>
      <c r="F161">
        <v>-0.35871560899999999</v>
      </c>
    </row>
    <row r="162" spans="1:6">
      <c r="A162" t="s">
        <v>480</v>
      </c>
      <c r="B162">
        <v>-3.13872704</v>
      </c>
      <c r="C162">
        <v>-1.088438062</v>
      </c>
      <c r="D162">
        <v>0.842506647</v>
      </c>
      <c r="E162">
        <v>0.59985346500000003</v>
      </c>
      <c r="F162">
        <v>1.2961142349999999</v>
      </c>
    </row>
    <row r="163" spans="1:6">
      <c r="A163" t="s">
        <v>481</v>
      </c>
      <c r="B163">
        <v>-1.472605368</v>
      </c>
      <c r="C163">
        <v>-0.28917900699999999</v>
      </c>
      <c r="D163">
        <v>0.37511035500000001</v>
      </c>
      <c r="E163">
        <v>1.7536200319999999</v>
      </c>
      <c r="F163">
        <v>-1.0583271940000001</v>
      </c>
    </row>
    <row r="164" spans="1:6">
      <c r="A164" t="s">
        <v>482</v>
      </c>
      <c r="B164">
        <v>6.9434626999999999E-2</v>
      </c>
      <c r="C164">
        <v>-0.56372317699999996</v>
      </c>
      <c r="D164">
        <v>3.1525578940000001</v>
      </c>
      <c r="E164">
        <v>1.474043794</v>
      </c>
      <c r="F164">
        <v>-0.906396223</v>
      </c>
    </row>
    <row r="165" spans="1:6">
      <c r="A165" t="s">
        <v>484</v>
      </c>
      <c r="B165">
        <v>-2.672804245</v>
      </c>
      <c r="C165">
        <v>-1.5856021060000001</v>
      </c>
      <c r="D165">
        <v>1.8359884689999999</v>
      </c>
      <c r="E165">
        <v>1.4606322389999999</v>
      </c>
      <c r="F165">
        <v>0.94494716599999995</v>
      </c>
    </row>
    <row r="166" spans="1:6">
      <c r="A166" t="s">
        <v>485</v>
      </c>
      <c r="B166">
        <v>-1.029369754</v>
      </c>
      <c r="C166">
        <v>-0.97625264899999997</v>
      </c>
      <c r="D166">
        <v>2.4088229999999999</v>
      </c>
      <c r="E166">
        <v>0.431347009</v>
      </c>
      <c r="F166">
        <v>1.725215994</v>
      </c>
    </row>
    <row r="167" spans="1:6">
      <c r="A167" t="s">
        <v>486</v>
      </c>
      <c r="B167">
        <v>-0.42829602900000002</v>
      </c>
      <c r="C167">
        <v>-0.147139826</v>
      </c>
      <c r="D167">
        <v>4.1822222279999997</v>
      </c>
      <c r="E167">
        <v>1.057077276</v>
      </c>
      <c r="F167">
        <v>-4.9248009000000002E-2</v>
      </c>
    </row>
    <row r="168" spans="1:6">
      <c r="A168" t="s">
        <v>488</v>
      </c>
      <c r="B168">
        <v>-0.92366604699999999</v>
      </c>
      <c r="C168">
        <v>-0.50459315999999999</v>
      </c>
      <c r="D168">
        <v>3.0124548999999998</v>
      </c>
      <c r="E168">
        <v>2.7498285990000002</v>
      </c>
      <c r="F168">
        <v>0.100422603</v>
      </c>
    </row>
    <row r="169" spans="1:6">
      <c r="A169" t="s">
        <v>489</v>
      </c>
      <c r="B169">
        <v>-1.786035257</v>
      </c>
      <c r="C169">
        <v>-0.20565144799999999</v>
      </c>
      <c r="D169">
        <v>-0.141068639</v>
      </c>
      <c r="E169">
        <v>1.0760249500000001</v>
      </c>
      <c r="F169">
        <v>6.0508133999999998E-2</v>
      </c>
    </row>
    <row r="170" spans="1:6">
      <c r="A170" t="s">
        <v>490</v>
      </c>
      <c r="B170">
        <v>-0.91627339299999999</v>
      </c>
      <c r="C170">
        <v>-1.1625104989999999</v>
      </c>
      <c r="D170">
        <v>0.99724416100000002</v>
      </c>
      <c r="E170">
        <v>1.2967342610000001</v>
      </c>
      <c r="F170">
        <v>-0.67419030099999999</v>
      </c>
    </row>
    <row r="171" spans="1:6">
      <c r="A171" t="s">
        <v>492</v>
      </c>
      <c r="B171">
        <v>-2.5793301469999999</v>
      </c>
      <c r="C171">
        <v>1.035768075</v>
      </c>
      <c r="D171">
        <v>1.3893043899999999</v>
      </c>
      <c r="E171">
        <v>-0.843457346</v>
      </c>
      <c r="F171">
        <v>1.123608481</v>
      </c>
    </row>
    <row r="172" spans="1:6">
      <c r="A172" t="s">
        <v>493</v>
      </c>
      <c r="B172">
        <v>-1.336377669</v>
      </c>
      <c r="C172">
        <v>-0.28252219299999998</v>
      </c>
      <c r="D172">
        <v>0.55311745199999995</v>
      </c>
      <c r="E172">
        <v>-0.86951307300000003</v>
      </c>
      <c r="F172">
        <v>-0.71990236100000005</v>
      </c>
    </row>
    <row r="173" spans="1:6">
      <c r="A173" t="s">
        <v>494</v>
      </c>
      <c r="B173">
        <v>-1.4207975980000001</v>
      </c>
      <c r="C173">
        <v>8.0859217999999997E-2</v>
      </c>
      <c r="D173">
        <v>0.81284760099999998</v>
      </c>
      <c r="E173">
        <v>1.3868505499999999</v>
      </c>
      <c r="F173">
        <v>-0.19427660699999999</v>
      </c>
    </row>
    <row r="174" spans="1:6">
      <c r="A174" t="s">
        <v>495</v>
      </c>
      <c r="B174">
        <v>-1.211168003</v>
      </c>
      <c r="C174">
        <v>-1.678516337</v>
      </c>
      <c r="D174">
        <v>-1.232968037</v>
      </c>
      <c r="E174">
        <v>-1.1513157789999999</v>
      </c>
      <c r="F174">
        <v>1.7278642449999999</v>
      </c>
    </row>
    <row r="175" spans="1:6">
      <c r="A175" t="s">
        <v>496</v>
      </c>
      <c r="B175">
        <v>-1.9255906140000001</v>
      </c>
      <c r="C175">
        <v>1.0070326080000001</v>
      </c>
      <c r="D175">
        <v>2.6684785849999999</v>
      </c>
      <c r="E175">
        <v>-1.724362352</v>
      </c>
      <c r="F175">
        <v>2.1804950650000001</v>
      </c>
    </row>
    <row r="176" spans="1:6">
      <c r="A176" t="s">
        <v>497</v>
      </c>
      <c r="B176">
        <v>-0.87690738700000004</v>
      </c>
      <c r="C176">
        <v>-2.080613804</v>
      </c>
      <c r="D176">
        <v>0.33633730000000001</v>
      </c>
      <c r="E176">
        <v>-0.31935731000000001</v>
      </c>
      <c r="F176">
        <v>5.2955640999999998E-2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DF23-8A99-CF49-963F-9614480CF9E9}">
  <dimension ref="A1:F182"/>
  <sheetViews>
    <sheetView workbookViewId="0">
      <selection activeCell="H171" sqref="H171"/>
    </sheetView>
  </sheetViews>
  <sheetFormatPr baseColWidth="10" defaultRowHeight="15"/>
  <cols>
    <col min="1" max="1" width="31.83203125" customWidth="1"/>
  </cols>
  <sheetData>
    <row r="1" spans="1:6">
      <c r="B1" t="s">
        <v>811</v>
      </c>
      <c r="C1" t="s">
        <v>812</v>
      </c>
      <c r="D1" t="s">
        <v>813</v>
      </c>
      <c r="E1" t="s">
        <v>814</v>
      </c>
      <c r="F1" t="s">
        <v>815</v>
      </c>
    </row>
    <row r="2" spans="1:6">
      <c r="A2" t="s">
        <v>192</v>
      </c>
      <c r="B2">
        <v>4.2852187869999998</v>
      </c>
      <c r="C2">
        <v>-0.22228526400000001</v>
      </c>
      <c r="D2">
        <v>8.7441642999999999E-2</v>
      </c>
      <c r="E2">
        <v>-3.396903199</v>
      </c>
      <c r="F2">
        <v>0.225160106</v>
      </c>
    </row>
    <row r="3" spans="1:6">
      <c r="A3" t="s">
        <v>121</v>
      </c>
      <c r="B3">
        <v>1.614418972</v>
      </c>
      <c r="C3">
        <v>0.50516941699999995</v>
      </c>
      <c r="D3">
        <v>1.0622723169999999</v>
      </c>
      <c r="E3">
        <v>9.6614298000000001E-2</v>
      </c>
      <c r="F3">
        <v>-0.86926432899999995</v>
      </c>
    </row>
    <row r="4" spans="1:6">
      <c r="A4" t="s">
        <v>328</v>
      </c>
      <c r="B4">
        <v>-0.638661225</v>
      </c>
      <c r="C4">
        <v>-0.31307178400000002</v>
      </c>
      <c r="D4">
        <v>-7.033671E-3</v>
      </c>
      <c r="E4">
        <v>-1.3780442429999999</v>
      </c>
      <c r="F4">
        <v>-0.71902627600000002</v>
      </c>
    </row>
    <row r="5" spans="1:6">
      <c r="A5" t="s">
        <v>124</v>
      </c>
      <c r="B5">
        <v>2.4401609579999999</v>
      </c>
      <c r="C5">
        <v>-0.34048480399999997</v>
      </c>
      <c r="D5">
        <v>0.39037946899999998</v>
      </c>
      <c r="E5">
        <v>-0.626691518</v>
      </c>
      <c r="F5">
        <v>-0.13682543</v>
      </c>
    </row>
    <row r="6" spans="1:6">
      <c r="A6" t="s">
        <v>59</v>
      </c>
      <c r="B6">
        <v>-0.49712983399999999</v>
      </c>
      <c r="C6">
        <v>-0.562444324</v>
      </c>
      <c r="D6">
        <v>0.69248116500000001</v>
      </c>
      <c r="E6">
        <v>-0.70504593800000004</v>
      </c>
      <c r="F6">
        <v>-0.78126321700000001</v>
      </c>
    </row>
    <row r="7" spans="1:6">
      <c r="A7" t="s">
        <v>148</v>
      </c>
      <c r="B7">
        <v>3.1278306370000002</v>
      </c>
      <c r="C7">
        <v>-0.19961647800000001</v>
      </c>
      <c r="D7">
        <v>-0.21294721</v>
      </c>
      <c r="E7">
        <v>0.16634823100000001</v>
      </c>
      <c r="F7">
        <v>-4.7933974999999997E-2</v>
      </c>
    </row>
    <row r="8" spans="1:6">
      <c r="A8" t="s">
        <v>26</v>
      </c>
      <c r="B8">
        <v>-0.78106361199999996</v>
      </c>
      <c r="C8">
        <v>-0.87353054799999996</v>
      </c>
      <c r="D8">
        <v>0.69762180600000001</v>
      </c>
      <c r="E8">
        <v>-0.84910279</v>
      </c>
      <c r="F8">
        <v>-0.515882854</v>
      </c>
    </row>
    <row r="9" spans="1:6">
      <c r="A9" t="s">
        <v>33</v>
      </c>
      <c r="B9">
        <v>-0.92564600799999996</v>
      </c>
      <c r="C9">
        <v>-0.77160029299999999</v>
      </c>
      <c r="D9">
        <v>0.844542668</v>
      </c>
      <c r="E9">
        <v>-0.885389969</v>
      </c>
      <c r="F9">
        <v>-4.9177700999999997E-2</v>
      </c>
    </row>
    <row r="10" spans="1:6">
      <c r="A10" t="s">
        <v>194</v>
      </c>
      <c r="B10">
        <v>2.2488073960000001</v>
      </c>
      <c r="C10">
        <v>0.30005725700000002</v>
      </c>
      <c r="D10">
        <v>0.61660053800000003</v>
      </c>
      <c r="E10">
        <v>0.94871137800000005</v>
      </c>
      <c r="F10">
        <v>-1.308107141</v>
      </c>
    </row>
    <row r="11" spans="1:6">
      <c r="A11" t="s">
        <v>131</v>
      </c>
      <c r="B11">
        <v>2.5667545110000001</v>
      </c>
      <c r="C11">
        <v>-0.56506211900000003</v>
      </c>
      <c r="D11">
        <v>0.81256514400000002</v>
      </c>
      <c r="E11">
        <v>0.25931569500000001</v>
      </c>
      <c r="F11">
        <v>-0.45634797599999999</v>
      </c>
    </row>
    <row r="12" spans="1:6">
      <c r="A12" t="s">
        <v>196</v>
      </c>
      <c r="B12">
        <v>6.4268403469999997</v>
      </c>
      <c r="C12">
        <v>-0.75215215099999999</v>
      </c>
      <c r="D12">
        <v>7.3496799999999999E-3</v>
      </c>
      <c r="E12">
        <v>-1.3486352150000001</v>
      </c>
      <c r="F12">
        <v>1.0329244200000001</v>
      </c>
    </row>
    <row r="13" spans="1:6">
      <c r="A13" t="s">
        <v>78</v>
      </c>
      <c r="B13">
        <v>-0.30455163800000001</v>
      </c>
      <c r="C13">
        <v>-1.3049005650000001</v>
      </c>
      <c r="D13">
        <v>1.4484551750000001</v>
      </c>
      <c r="E13">
        <v>-0.53106993000000002</v>
      </c>
      <c r="F13">
        <v>-0.26674810700000001</v>
      </c>
    </row>
    <row r="14" spans="1:6">
      <c r="A14" t="s">
        <v>168</v>
      </c>
      <c r="B14">
        <v>2.8250757499999999</v>
      </c>
      <c r="C14">
        <v>2.7234298589999999</v>
      </c>
      <c r="D14">
        <v>0.93652812100000005</v>
      </c>
      <c r="E14">
        <v>0.461924116</v>
      </c>
      <c r="F14">
        <v>-1.750958738</v>
      </c>
    </row>
    <row r="15" spans="1:6">
      <c r="A15" t="s">
        <v>83</v>
      </c>
      <c r="B15">
        <v>-0.970281218</v>
      </c>
      <c r="C15">
        <v>-0.49767256900000001</v>
      </c>
      <c r="D15">
        <v>0.34470735800000002</v>
      </c>
      <c r="E15">
        <v>-0.52653574599999997</v>
      </c>
      <c r="F15">
        <v>-0.98285790399999995</v>
      </c>
    </row>
    <row r="16" spans="1:6">
      <c r="A16" t="s">
        <v>85</v>
      </c>
      <c r="B16">
        <v>-0.70038197000000002</v>
      </c>
      <c r="C16">
        <v>-0.56219702999999999</v>
      </c>
      <c r="D16">
        <v>0.49158314199999997</v>
      </c>
      <c r="E16">
        <v>-0.784706558</v>
      </c>
      <c r="F16">
        <v>-1.0666010850000001</v>
      </c>
    </row>
    <row r="17" spans="1:6">
      <c r="A17" t="s">
        <v>87</v>
      </c>
      <c r="B17">
        <v>-0.95189739699999998</v>
      </c>
      <c r="C17">
        <v>6.8595965999999994E-2</v>
      </c>
      <c r="D17">
        <v>-0.272635499</v>
      </c>
      <c r="E17">
        <v>-0.64887499999999998</v>
      </c>
      <c r="F17">
        <v>-1.3757261080000001</v>
      </c>
    </row>
    <row r="18" spans="1:6">
      <c r="A18" t="s">
        <v>181</v>
      </c>
      <c r="B18">
        <v>5.088809758</v>
      </c>
      <c r="C18">
        <v>-3.3559090999999999E-2</v>
      </c>
      <c r="D18">
        <v>-0.48290218600000001</v>
      </c>
      <c r="E18">
        <v>-1.1364410519999999</v>
      </c>
      <c r="F18">
        <v>1.531629788</v>
      </c>
    </row>
    <row r="19" spans="1:6">
      <c r="A19" t="s">
        <v>152</v>
      </c>
      <c r="B19">
        <v>2.0045002150000002</v>
      </c>
      <c r="C19">
        <v>1.923600615</v>
      </c>
      <c r="D19">
        <v>8.5051404999999997E-2</v>
      </c>
      <c r="E19">
        <v>0.36450881400000001</v>
      </c>
      <c r="F19">
        <v>-1.656010145</v>
      </c>
    </row>
    <row r="20" spans="1:6">
      <c r="A20" t="s">
        <v>134</v>
      </c>
      <c r="B20">
        <v>3.5593239080000001</v>
      </c>
      <c r="C20">
        <v>-1.198408001</v>
      </c>
      <c r="D20">
        <v>0.35891981099999998</v>
      </c>
      <c r="E20">
        <v>1.148260512</v>
      </c>
      <c r="F20">
        <v>0.3545141</v>
      </c>
    </row>
    <row r="21" spans="1:6">
      <c r="A21" t="s">
        <v>136</v>
      </c>
      <c r="B21">
        <v>3.7532113530000002</v>
      </c>
      <c r="C21">
        <v>-1.6808420129999999</v>
      </c>
      <c r="D21">
        <v>0.95141201399999997</v>
      </c>
      <c r="E21">
        <v>-0.60913076799999999</v>
      </c>
      <c r="F21">
        <v>0.91826899900000003</v>
      </c>
    </row>
    <row r="22" spans="1:6">
      <c r="A22" t="s">
        <v>198</v>
      </c>
      <c r="B22">
        <v>3.2939147759999998</v>
      </c>
      <c r="C22">
        <v>0.98429807199999997</v>
      </c>
      <c r="D22">
        <v>-1.0853916400000001</v>
      </c>
      <c r="E22">
        <v>-1.473290663</v>
      </c>
      <c r="F22">
        <v>7.2259424000000003E-2</v>
      </c>
    </row>
    <row r="23" spans="1:6">
      <c r="A23" t="s">
        <v>155</v>
      </c>
      <c r="B23">
        <v>2.207363891</v>
      </c>
      <c r="C23">
        <v>0.62939085400000006</v>
      </c>
      <c r="D23">
        <v>-0.454454892</v>
      </c>
      <c r="E23">
        <v>-1.3141024670000001</v>
      </c>
      <c r="F23">
        <v>-0.31140570299999998</v>
      </c>
    </row>
    <row r="24" spans="1:6">
      <c r="A24" t="s">
        <v>61</v>
      </c>
      <c r="B24">
        <v>-0.87404999000000005</v>
      </c>
      <c r="C24">
        <v>-0.50285059300000001</v>
      </c>
      <c r="D24">
        <v>0.55056126400000005</v>
      </c>
      <c r="E24">
        <v>-1.22415381</v>
      </c>
      <c r="F24">
        <v>-9.5927683E-2</v>
      </c>
    </row>
    <row r="25" spans="1:6">
      <c r="A25" t="s">
        <v>64</v>
      </c>
      <c r="B25">
        <v>-0.93177780899999996</v>
      </c>
      <c r="C25">
        <v>-0.46252311899999998</v>
      </c>
      <c r="D25">
        <v>1.2915808129999999</v>
      </c>
      <c r="E25">
        <v>-0.66486845299999997</v>
      </c>
      <c r="F25">
        <v>-1.9256431000000001E-2</v>
      </c>
    </row>
    <row r="26" spans="1:6">
      <c r="A26" t="s">
        <v>66</v>
      </c>
      <c r="B26">
        <v>-0.414186365</v>
      </c>
      <c r="C26">
        <v>-0.400916198</v>
      </c>
      <c r="D26">
        <v>0.73320903800000004</v>
      </c>
      <c r="E26">
        <v>-0.76252067400000001</v>
      </c>
      <c r="F26">
        <v>1.9437955E-2</v>
      </c>
    </row>
    <row r="27" spans="1:6">
      <c r="A27" t="s">
        <v>172</v>
      </c>
      <c r="B27">
        <v>2.1468028920000002</v>
      </c>
      <c r="C27">
        <v>9.5056562999999997E-2</v>
      </c>
      <c r="D27">
        <v>0.508831229</v>
      </c>
      <c r="E27">
        <v>-6.2644861999999996E-2</v>
      </c>
      <c r="F27">
        <v>-0.55398804099999999</v>
      </c>
    </row>
    <row r="28" spans="1:6">
      <c r="A28" t="s">
        <v>55</v>
      </c>
      <c r="B28">
        <v>-0.59630384000000003</v>
      </c>
      <c r="C28">
        <v>0.17213107499999999</v>
      </c>
      <c r="D28">
        <v>0.68016993199999998</v>
      </c>
      <c r="E28">
        <v>-0.25540038300000001</v>
      </c>
      <c r="F28">
        <v>-1.1293049230000001</v>
      </c>
    </row>
    <row r="29" spans="1:6">
      <c r="A29" t="s">
        <v>91</v>
      </c>
      <c r="B29">
        <v>-0.96328524299999996</v>
      </c>
      <c r="C29">
        <v>-0.31555345099999998</v>
      </c>
      <c r="D29">
        <v>0.32490570600000002</v>
      </c>
      <c r="E29">
        <v>-0.197040203</v>
      </c>
      <c r="F29">
        <v>-0.91263855500000002</v>
      </c>
    </row>
    <row r="30" spans="1:6">
      <c r="A30" t="s">
        <v>68</v>
      </c>
      <c r="B30">
        <v>-0.92438378799999998</v>
      </c>
      <c r="C30">
        <v>-0.65952030399999995</v>
      </c>
      <c r="D30">
        <v>1.335473983</v>
      </c>
      <c r="E30">
        <v>6.6151728000000007E-2</v>
      </c>
      <c r="F30">
        <v>0.92368713700000005</v>
      </c>
    </row>
    <row r="31" spans="1:6">
      <c r="A31" t="s">
        <v>161</v>
      </c>
      <c r="B31">
        <v>1.6752145860000001</v>
      </c>
      <c r="C31">
        <v>1.1956607800000001</v>
      </c>
      <c r="D31">
        <v>0.34502691099999999</v>
      </c>
      <c r="E31">
        <v>0.394994338</v>
      </c>
      <c r="F31">
        <v>-1.1255948629999999</v>
      </c>
    </row>
    <row r="32" spans="1:6">
      <c r="A32" t="s">
        <v>45</v>
      </c>
      <c r="B32">
        <v>-1.249967499</v>
      </c>
      <c r="C32">
        <v>-0.25928508500000003</v>
      </c>
      <c r="D32">
        <v>0.20774248000000001</v>
      </c>
      <c r="E32">
        <v>-0.53746901999999996</v>
      </c>
      <c r="F32">
        <v>-0.35182308699999998</v>
      </c>
    </row>
    <row r="33" spans="1:6">
      <c r="A33" t="s">
        <v>146</v>
      </c>
      <c r="B33">
        <v>2.3619725229999999</v>
      </c>
      <c r="C33">
        <v>-0.96788168900000005</v>
      </c>
      <c r="D33">
        <v>0.27605719099999998</v>
      </c>
      <c r="E33">
        <v>-0.82337496200000004</v>
      </c>
      <c r="F33">
        <v>0.39452683999999999</v>
      </c>
    </row>
    <row r="34" spans="1:6">
      <c r="A34" t="s">
        <v>130</v>
      </c>
      <c r="B34">
        <v>2.0299815049999999</v>
      </c>
      <c r="C34">
        <v>-0.40292229499999999</v>
      </c>
      <c r="D34">
        <v>-0.47812527999999999</v>
      </c>
      <c r="E34">
        <v>-0.98778077600000003</v>
      </c>
      <c r="F34">
        <v>-8.3854370999999997E-2</v>
      </c>
    </row>
    <row r="35" spans="1:6">
      <c r="A35" t="s">
        <v>183</v>
      </c>
      <c r="B35">
        <v>3.800156345</v>
      </c>
      <c r="C35">
        <v>0.24912657499999999</v>
      </c>
      <c r="D35">
        <v>0.49839783500000001</v>
      </c>
      <c r="E35">
        <v>0.62953084999999998</v>
      </c>
      <c r="F35">
        <v>-0.34684937500000002</v>
      </c>
    </row>
    <row r="36" spans="1:6">
      <c r="A36" t="s">
        <v>96</v>
      </c>
      <c r="B36">
        <v>-1.191692704</v>
      </c>
      <c r="C36">
        <v>-0.87595721500000001</v>
      </c>
      <c r="D36">
        <v>1.11988887</v>
      </c>
      <c r="E36">
        <v>-0.14109745400000001</v>
      </c>
      <c r="F36">
        <v>-0.58657179299999995</v>
      </c>
    </row>
    <row r="37" spans="1:6">
      <c r="A37" t="s">
        <v>105</v>
      </c>
      <c r="B37">
        <v>-0.85422587800000005</v>
      </c>
      <c r="C37">
        <v>0.82235786099999997</v>
      </c>
      <c r="D37">
        <v>0.69694638900000005</v>
      </c>
      <c r="E37">
        <v>-0.12502680699999999</v>
      </c>
      <c r="F37">
        <v>9.4918937999999994E-2</v>
      </c>
    </row>
    <row r="38" spans="1:6">
      <c r="A38" t="s">
        <v>141</v>
      </c>
      <c r="B38">
        <v>2.4826904569999999</v>
      </c>
      <c r="C38">
        <v>0.99763600600000002</v>
      </c>
      <c r="D38">
        <v>-0.13480108399999999</v>
      </c>
      <c r="E38">
        <v>2.2034429999999998E-3</v>
      </c>
      <c r="F38">
        <v>-0.92430498500000002</v>
      </c>
    </row>
    <row r="39" spans="1:6">
      <c r="A39" t="s">
        <v>1249</v>
      </c>
      <c r="B39">
        <v>2.469075084</v>
      </c>
      <c r="C39">
        <v>0.735576746</v>
      </c>
      <c r="D39">
        <v>0.86132454000000003</v>
      </c>
      <c r="E39">
        <v>0.27988476499999998</v>
      </c>
      <c r="F39">
        <v>-7.1193320000000004E-2</v>
      </c>
    </row>
    <row r="40" spans="1:6">
      <c r="A40" t="s">
        <v>144</v>
      </c>
      <c r="B40">
        <v>1.87379585</v>
      </c>
      <c r="C40">
        <v>-1.1446968289999999</v>
      </c>
      <c r="D40">
        <v>6.3500242999999998E-2</v>
      </c>
      <c r="E40">
        <v>-0.83304278799999998</v>
      </c>
      <c r="F40">
        <v>0.16787299899999999</v>
      </c>
    </row>
    <row r="41" spans="1:6">
      <c r="A41" t="s">
        <v>72</v>
      </c>
      <c r="B41">
        <v>-1.0207910280000001</v>
      </c>
      <c r="C41">
        <v>-0.122108035</v>
      </c>
      <c r="D41">
        <v>1.35951165</v>
      </c>
      <c r="E41">
        <v>-0.57343615400000003</v>
      </c>
      <c r="F41">
        <v>0.13103139699999999</v>
      </c>
    </row>
    <row r="42" spans="1:6">
      <c r="A42" t="s">
        <v>99</v>
      </c>
      <c r="B42">
        <v>-1.219547991</v>
      </c>
      <c r="C42">
        <v>-0.58483968200000003</v>
      </c>
      <c r="D42">
        <v>-7.6618036E-2</v>
      </c>
      <c r="E42">
        <v>6.9119291999999999E-2</v>
      </c>
      <c r="F42">
        <v>-0.54270539299999998</v>
      </c>
    </row>
    <row r="43" spans="1:6">
      <c r="A43" t="s">
        <v>723</v>
      </c>
      <c r="B43">
        <v>3.9626748269999998</v>
      </c>
      <c r="C43">
        <v>0.43567759900000003</v>
      </c>
      <c r="D43">
        <v>1.5332030990000001</v>
      </c>
      <c r="E43">
        <v>1.465619008</v>
      </c>
      <c r="F43">
        <v>-1.126606008</v>
      </c>
    </row>
    <row r="44" spans="1:6">
      <c r="A44" t="s">
        <v>188</v>
      </c>
      <c r="B44">
        <v>4.7169325860000004</v>
      </c>
      <c r="C44">
        <v>0.295097463</v>
      </c>
      <c r="D44">
        <v>-1.001557343</v>
      </c>
      <c r="E44">
        <v>-2.2353465579999998</v>
      </c>
      <c r="F44">
        <v>0.305880767</v>
      </c>
    </row>
    <row r="45" spans="1:6">
      <c r="A45" t="s">
        <v>110</v>
      </c>
      <c r="B45">
        <v>3.1788570620000001</v>
      </c>
      <c r="C45">
        <v>-0.93476301500000003</v>
      </c>
      <c r="D45">
        <v>1.1053857659999999</v>
      </c>
      <c r="E45">
        <v>2.4907914999999999E-2</v>
      </c>
      <c r="F45">
        <v>0.55488691899999998</v>
      </c>
    </row>
    <row r="46" spans="1:6">
      <c r="A46" t="s">
        <v>176</v>
      </c>
      <c r="B46">
        <v>3.4208120399999999</v>
      </c>
      <c r="C46">
        <v>1.642927308</v>
      </c>
      <c r="D46">
        <v>-1.9021501949999999</v>
      </c>
      <c r="E46">
        <v>-2.5647956249999999</v>
      </c>
      <c r="F46">
        <v>-0.72953400099999999</v>
      </c>
    </row>
    <row r="47" spans="1:6">
      <c r="A47" t="s">
        <v>17</v>
      </c>
      <c r="B47">
        <v>-7.5304186999999995E-2</v>
      </c>
      <c r="C47">
        <v>-0.71007953899999998</v>
      </c>
      <c r="D47">
        <v>1.011197315</v>
      </c>
      <c r="E47">
        <v>-0.91147937099999998</v>
      </c>
      <c r="F47">
        <v>-0.23118092100000001</v>
      </c>
    </row>
    <row r="48" spans="1:6">
      <c r="A48" t="s">
        <v>48</v>
      </c>
      <c r="B48">
        <v>-1.2214433170000001</v>
      </c>
      <c r="C48">
        <v>-0.20294056599999999</v>
      </c>
      <c r="D48">
        <v>0.39986796800000002</v>
      </c>
      <c r="E48">
        <v>-0.892611406</v>
      </c>
      <c r="F48">
        <v>-0.20274413999999999</v>
      </c>
    </row>
    <row r="49" spans="1:6">
      <c r="A49" t="s">
        <v>94</v>
      </c>
      <c r="B49">
        <v>0.59502919799999998</v>
      </c>
      <c r="C49">
        <v>-0.83364340299999995</v>
      </c>
      <c r="D49">
        <v>0.56206957199999996</v>
      </c>
      <c r="E49">
        <v>-1.357789972</v>
      </c>
      <c r="F49">
        <v>0.193674548</v>
      </c>
    </row>
    <row r="50" spans="1:6">
      <c r="A50" t="s">
        <v>228</v>
      </c>
      <c r="B50">
        <v>-1.17723365</v>
      </c>
      <c r="C50">
        <v>1.1978299370000001</v>
      </c>
      <c r="D50">
        <v>-0.31238837699999999</v>
      </c>
      <c r="E50">
        <v>0.71913858399999997</v>
      </c>
      <c r="F50">
        <v>-6.8224937999999999E-2</v>
      </c>
    </row>
    <row r="51" spans="1:6">
      <c r="A51" t="s">
        <v>235</v>
      </c>
      <c r="B51">
        <v>0.43143973299999999</v>
      </c>
      <c r="C51">
        <v>2.5868954209999999</v>
      </c>
      <c r="D51">
        <v>-1.4951386840000001</v>
      </c>
      <c r="E51">
        <v>-0.31106806300000001</v>
      </c>
      <c r="F51">
        <v>1.649733984</v>
      </c>
    </row>
    <row r="52" spans="1:6">
      <c r="A52" t="s">
        <v>208</v>
      </c>
      <c r="B52">
        <v>-1.135360396</v>
      </c>
      <c r="C52">
        <v>1.1186401109999999</v>
      </c>
      <c r="D52">
        <v>1.0684144330000001</v>
      </c>
      <c r="E52">
        <v>0.52618507199999998</v>
      </c>
      <c r="F52">
        <v>1.9868609509999999</v>
      </c>
    </row>
    <row r="53" spans="1:6">
      <c r="A53" t="s">
        <v>293</v>
      </c>
      <c r="B53">
        <v>0.84444291400000004</v>
      </c>
      <c r="C53">
        <v>3.2075593659999999</v>
      </c>
      <c r="D53">
        <v>-0.66829049299999999</v>
      </c>
      <c r="E53">
        <v>-0.47704458300000002</v>
      </c>
      <c r="F53">
        <v>-1.1306120529999999</v>
      </c>
    </row>
    <row r="54" spans="1:6">
      <c r="A54" t="s">
        <v>222</v>
      </c>
      <c r="B54">
        <v>-1.8597227160000001</v>
      </c>
      <c r="C54">
        <v>0.60276450400000003</v>
      </c>
      <c r="D54">
        <v>-1.034749149</v>
      </c>
      <c r="E54">
        <v>0.18786861899999999</v>
      </c>
      <c r="F54">
        <v>0.81180751799999995</v>
      </c>
    </row>
    <row r="55" spans="1:6">
      <c r="A55" t="s">
        <v>218</v>
      </c>
      <c r="B55">
        <v>-1.621305878</v>
      </c>
      <c r="C55">
        <v>0.74522696099999997</v>
      </c>
      <c r="D55">
        <v>-0.16094039299999999</v>
      </c>
      <c r="E55">
        <v>0.65798217400000003</v>
      </c>
      <c r="F55">
        <v>1.188060358</v>
      </c>
    </row>
    <row r="56" spans="1:6">
      <c r="A56" t="s">
        <v>289</v>
      </c>
      <c r="B56">
        <v>-0.10135793799999999</v>
      </c>
      <c r="C56">
        <v>3.1204027600000002</v>
      </c>
      <c r="D56">
        <v>-0.36215059999999999</v>
      </c>
      <c r="E56">
        <v>9.7621104E-2</v>
      </c>
      <c r="F56">
        <v>-1.5825487009999999</v>
      </c>
    </row>
    <row r="57" spans="1:6">
      <c r="A57" t="s">
        <v>313</v>
      </c>
      <c r="B57">
        <v>-1.7308976119999999</v>
      </c>
      <c r="C57">
        <v>-1.7377277E-2</v>
      </c>
      <c r="D57">
        <v>-0.80879975699999995</v>
      </c>
      <c r="E57">
        <v>-0.212106137</v>
      </c>
      <c r="F57">
        <v>1.2561887300000001</v>
      </c>
    </row>
    <row r="58" spans="1:6">
      <c r="A58" t="s">
        <v>267</v>
      </c>
      <c r="B58">
        <v>0.67716138800000003</v>
      </c>
      <c r="C58">
        <v>2.1759713760000001</v>
      </c>
      <c r="D58">
        <v>-0.62162529600000005</v>
      </c>
      <c r="E58">
        <v>0.25208654200000002</v>
      </c>
      <c r="F58">
        <v>0.96899729700000004</v>
      </c>
    </row>
    <row r="59" spans="1:6">
      <c r="A59" t="s">
        <v>264</v>
      </c>
      <c r="B59">
        <v>0.73668349300000002</v>
      </c>
      <c r="C59">
        <v>2.6563059170000001</v>
      </c>
      <c r="D59">
        <v>0.39322251400000002</v>
      </c>
      <c r="E59">
        <v>0.90043840799999997</v>
      </c>
      <c r="F59">
        <v>1.1499925600000001</v>
      </c>
    </row>
    <row r="60" spans="1:6">
      <c r="A60" t="s">
        <v>817</v>
      </c>
      <c r="B60">
        <v>1.0051546149999999</v>
      </c>
      <c r="C60">
        <v>2.7791644899999999</v>
      </c>
      <c r="D60">
        <v>-2.1745954369999998</v>
      </c>
      <c r="E60">
        <v>-0.41316420199999998</v>
      </c>
      <c r="F60">
        <v>0.68657458599999999</v>
      </c>
    </row>
    <row r="61" spans="1:6">
      <c r="A61" t="s">
        <v>243</v>
      </c>
      <c r="B61">
        <v>1.361509316</v>
      </c>
      <c r="C61">
        <v>2.4205815030000002</v>
      </c>
      <c r="D61">
        <v>-0.98933737499999996</v>
      </c>
      <c r="E61">
        <v>0.35944237299999998</v>
      </c>
      <c r="F61">
        <v>1.2979108319999999</v>
      </c>
    </row>
    <row r="62" spans="1:6">
      <c r="A62" t="s">
        <v>262</v>
      </c>
      <c r="B62">
        <v>-0.33778431599999997</v>
      </c>
      <c r="C62">
        <v>2.023094569</v>
      </c>
      <c r="D62">
        <v>0.14880083599999999</v>
      </c>
      <c r="E62">
        <v>0.77533049600000004</v>
      </c>
      <c r="F62">
        <v>-1.6155138999999999E-2</v>
      </c>
    </row>
    <row r="63" spans="1:6">
      <c r="A63" t="s">
        <v>310</v>
      </c>
      <c r="B63">
        <v>-2.1895967010000001</v>
      </c>
      <c r="C63">
        <v>1.0504730959999999</v>
      </c>
      <c r="D63">
        <v>-0.47059917499999998</v>
      </c>
      <c r="E63">
        <v>0.35386482200000002</v>
      </c>
      <c r="F63">
        <v>1.1788052019999999</v>
      </c>
    </row>
    <row r="64" spans="1:6">
      <c r="A64" t="s">
        <v>279</v>
      </c>
      <c r="B64">
        <v>-3.1904341000000003E-2</v>
      </c>
      <c r="C64">
        <v>2.0984232309999999</v>
      </c>
      <c r="D64">
        <v>0.87247942199999995</v>
      </c>
      <c r="E64">
        <v>1.3020449110000001</v>
      </c>
      <c r="F64">
        <v>-0.49771998899999997</v>
      </c>
    </row>
    <row r="65" spans="1:6">
      <c r="A65" t="s">
        <v>284</v>
      </c>
      <c r="B65">
        <v>-0.114629969</v>
      </c>
      <c r="C65">
        <v>1.478511328</v>
      </c>
      <c r="D65">
        <v>0.33824301899999998</v>
      </c>
      <c r="E65">
        <v>0.324737255</v>
      </c>
      <c r="F65">
        <v>-0.49890758699999999</v>
      </c>
    </row>
    <row r="66" spans="1:6">
      <c r="A66" t="s">
        <v>281</v>
      </c>
      <c r="B66">
        <v>0.187934299</v>
      </c>
      <c r="C66">
        <v>1.777494731</v>
      </c>
      <c r="D66">
        <v>9.6839117000000002E-2</v>
      </c>
      <c r="E66">
        <v>0.62051605399999998</v>
      </c>
      <c r="F66">
        <v>-0.50136060599999999</v>
      </c>
    </row>
    <row r="67" spans="1:6">
      <c r="A67" t="s">
        <v>257</v>
      </c>
      <c r="B67">
        <v>1.574400434</v>
      </c>
      <c r="C67">
        <v>1.6205568079999999</v>
      </c>
      <c r="D67">
        <v>0.775912143</v>
      </c>
      <c r="E67">
        <v>2.0200492259999998</v>
      </c>
      <c r="F67">
        <v>0.69569100800000006</v>
      </c>
    </row>
    <row r="68" spans="1:6">
      <c r="A68" t="s">
        <v>225</v>
      </c>
      <c r="B68">
        <v>-1.137660976</v>
      </c>
      <c r="C68">
        <v>1.287307521</v>
      </c>
      <c r="D68">
        <v>0.229016633</v>
      </c>
      <c r="E68">
        <v>1.0283878740000001</v>
      </c>
      <c r="F68">
        <v>-6.7947302000000001E-2</v>
      </c>
    </row>
    <row r="69" spans="1:6">
      <c r="A69" t="s">
        <v>230</v>
      </c>
      <c r="B69">
        <v>-1.053393072</v>
      </c>
      <c r="C69">
        <v>1.2321657399999999</v>
      </c>
      <c r="D69">
        <v>-0.32553810599999999</v>
      </c>
      <c r="E69">
        <v>0.83911777899999995</v>
      </c>
      <c r="F69">
        <v>-0.39465483499999998</v>
      </c>
    </row>
    <row r="70" spans="1:6">
      <c r="A70" t="s">
        <v>287</v>
      </c>
      <c r="B70">
        <v>-0.43820336300000001</v>
      </c>
      <c r="C70">
        <v>2.7642017170000002</v>
      </c>
      <c r="D70">
        <v>-0.92623261700000004</v>
      </c>
      <c r="E70">
        <v>0.56249270699999998</v>
      </c>
      <c r="F70">
        <v>-0.92098330500000003</v>
      </c>
    </row>
    <row r="71" spans="1:6">
      <c r="A71" t="s">
        <v>233</v>
      </c>
      <c r="B71">
        <v>-1.568432249</v>
      </c>
      <c r="C71">
        <v>1.5496770070000001</v>
      </c>
      <c r="D71">
        <v>-0.97255064300000005</v>
      </c>
      <c r="E71">
        <v>1.0254058479999999</v>
      </c>
      <c r="F71">
        <v>0.76309466599999998</v>
      </c>
    </row>
    <row r="72" spans="1:6">
      <c r="A72" t="s">
        <v>295</v>
      </c>
      <c r="B72">
        <v>0.265175667</v>
      </c>
      <c r="C72">
        <v>2.8818882490000002</v>
      </c>
      <c r="D72">
        <v>-2.2682297000000001E-2</v>
      </c>
      <c r="E72">
        <v>0.49856100199999998</v>
      </c>
      <c r="F72">
        <v>-1.1992604069999999</v>
      </c>
    </row>
    <row r="73" spans="1:6">
      <c r="A73" t="s">
        <v>247</v>
      </c>
      <c r="B73">
        <v>1.1132024110000001</v>
      </c>
      <c r="C73">
        <v>0.97877676899999999</v>
      </c>
      <c r="D73">
        <v>0.153663672</v>
      </c>
      <c r="E73">
        <v>0.61932883100000002</v>
      </c>
      <c r="F73">
        <v>1.1369465299999999</v>
      </c>
    </row>
    <row r="74" spans="1:6">
      <c r="A74" t="s">
        <v>239</v>
      </c>
      <c r="B74">
        <v>2.1625234029999998</v>
      </c>
      <c r="C74">
        <v>4.3444926759999998</v>
      </c>
      <c r="D74">
        <v>-1.0023820720000001</v>
      </c>
      <c r="E74">
        <v>0.109657167</v>
      </c>
      <c r="F74">
        <v>0.36422837499999999</v>
      </c>
    </row>
    <row r="75" spans="1:6">
      <c r="A75" t="s">
        <v>270</v>
      </c>
      <c r="B75">
        <v>4.1647433999999997E-2</v>
      </c>
      <c r="C75">
        <v>1.848831109</v>
      </c>
      <c r="D75">
        <v>0.23101068299999999</v>
      </c>
      <c r="E75">
        <v>0.421802442</v>
      </c>
      <c r="F75">
        <v>-0.27799745999999997</v>
      </c>
    </row>
    <row r="76" spans="1:6">
      <c r="A76" t="s">
        <v>274</v>
      </c>
      <c r="B76">
        <v>0.86830979600000002</v>
      </c>
      <c r="C76">
        <v>2.5866237320000001</v>
      </c>
      <c r="D76">
        <v>0.30170523700000001</v>
      </c>
      <c r="E76">
        <v>0.27190008300000001</v>
      </c>
      <c r="F76">
        <v>0.183691627</v>
      </c>
    </row>
    <row r="77" spans="1:6">
      <c r="A77" t="s">
        <v>276</v>
      </c>
      <c r="B77">
        <v>1.066265792</v>
      </c>
      <c r="C77">
        <v>1.8812733399999999</v>
      </c>
      <c r="D77">
        <v>0.29072082399999999</v>
      </c>
      <c r="E77">
        <v>0.95004384099999994</v>
      </c>
      <c r="F77">
        <v>5.2593562000000003E-2</v>
      </c>
    </row>
    <row r="78" spans="1:6">
      <c r="A78" t="s">
        <v>252</v>
      </c>
      <c r="B78">
        <v>0.39304362799999998</v>
      </c>
      <c r="C78">
        <v>2.094226549</v>
      </c>
      <c r="D78">
        <v>1.161877378</v>
      </c>
      <c r="E78">
        <v>1.67049537</v>
      </c>
      <c r="F78">
        <v>0.30958223899999998</v>
      </c>
    </row>
    <row r="79" spans="1:6">
      <c r="A79" t="s">
        <v>254</v>
      </c>
      <c r="B79">
        <v>1.2200318910000001</v>
      </c>
      <c r="C79">
        <v>3.452794827</v>
      </c>
      <c r="D79">
        <v>-7.1035324999999996E-2</v>
      </c>
      <c r="E79">
        <v>0.39956113399999998</v>
      </c>
      <c r="F79">
        <v>0.45792411300000002</v>
      </c>
    </row>
    <row r="80" spans="1:6">
      <c r="A80" t="s">
        <v>215</v>
      </c>
      <c r="B80">
        <v>-2.0087468839999998</v>
      </c>
      <c r="C80">
        <v>0.75081723899999997</v>
      </c>
      <c r="D80">
        <v>-0.50779053900000004</v>
      </c>
      <c r="E80">
        <v>-0.21582125399999999</v>
      </c>
      <c r="F80">
        <v>0.42267588499999997</v>
      </c>
    </row>
    <row r="81" spans="1:6">
      <c r="A81" t="s">
        <v>223</v>
      </c>
      <c r="B81">
        <v>-0.96481152699999995</v>
      </c>
      <c r="C81">
        <v>1.099936442</v>
      </c>
      <c r="D81">
        <v>-1.0143681419999999</v>
      </c>
      <c r="E81">
        <v>-0.53577153799999999</v>
      </c>
      <c r="F81">
        <v>0.13313623199999999</v>
      </c>
    </row>
    <row r="82" spans="1:6">
      <c r="A82" t="s">
        <v>391</v>
      </c>
      <c r="B82">
        <v>-1.315984064</v>
      </c>
      <c r="C82">
        <v>9.2255747999999999E-2</v>
      </c>
      <c r="D82">
        <v>0.84311562699999998</v>
      </c>
      <c r="E82">
        <v>-0.55517859800000002</v>
      </c>
      <c r="F82">
        <v>0.57148354999999995</v>
      </c>
    </row>
    <row r="83" spans="1:6">
      <c r="A83" t="s">
        <v>395</v>
      </c>
      <c r="B83">
        <v>-0.66771583300000004</v>
      </c>
      <c r="C83">
        <v>0.82020864900000001</v>
      </c>
      <c r="D83">
        <v>7.3190540000000002E-3</v>
      </c>
      <c r="E83">
        <v>-0.48128924099999998</v>
      </c>
      <c r="F83">
        <v>-0.17371826500000001</v>
      </c>
    </row>
    <row r="84" spans="1:6">
      <c r="A84" t="s">
        <v>397</v>
      </c>
      <c r="B84">
        <v>-1.4940146620000001</v>
      </c>
      <c r="C84">
        <v>1.867913194</v>
      </c>
      <c r="D84">
        <v>-1.811969902</v>
      </c>
      <c r="E84">
        <v>-3.9942605999999999E-2</v>
      </c>
      <c r="F84">
        <v>0.446773857</v>
      </c>
    </row>
    <row r="85" spans="1:6">
      <c r="A85" t="s">
        <v>398</v>
      </c>
      <c r="B85">
        <v>-0.48892943300000002</v>
      </c>
      <c r="C85">
        <v>2.7039602340000002</v>
      </c>
      <c r="D85">
        <v>-2.1773316349999998</v>
      </c>
      <c r="E85">
        <v>-0.53959081600000003</v>
      </c>
      <c r="F85">
        <v>0.75446175500000001</v>
      </c>
    </row>
    <row r="86" spans="1:6">
      <c r="A86" t="s">
        <v>400</v>
      </c>
      <c r="B86">
        <v>0.21067513199999999</v>
      </c>
      <c r="C86">
        <v>2.65998242</v>
      </c>
      <c r="D86">
        <v>-1.407652264</v>
      </c>
      <c r="E86">
        <v>-4.0514851999999997E-2</v>
      </c>
      <c r="F86">
        <v>2.1114186030000002</v>
      </c>
    </row>
    <row r="87" spans="1:6">
      <c r="A87" t="s">
        <v>402</v>
      </c>
      <c r="B87">
        <v>-0.52006909499999998</v>
      </c>
      <c r="C87">
        <v>2.0780098300000001</v>
      </c>
      <c r="D87">
        <v>-1.5075427770000001</v>
      </c>
      <c r="E87">
        <v>-0.26063556599999999</v>
      </c>
      <c r="F87">
        <v>1.122581646</v>
      </c>
    </row>
    <row r="88" spans="1:6">
      <c r="A88" t="s">
        <v>406</v>
      </c>
      <c r="B88">
        <v>0.153292814</v>
      </c>
      <c r="C88">
        <v>2.3668821009999998</v>
      </c>
      <c r="D88">
        <v>-0.89612844800000002</v>
      </c>
      <c r="E88">
        <v>-0.34255033499999998</v>
      </c>
      <c r="F88">
        <v>0.41496168500000002</v>
      </c>
    </row>
    <row r="89" spans="1:6">
      <c r="A89" t="s">
        <v>421</v>
      </c>
      <c r="B89">
        <v>3.152018703</v>
      </c>
      <c r="C89">
        <v>-1.3513368690000001</v>
      </c>
      <c r="D89">
        <v>-1.1855152710000001</v>
      </c>
      <c r="E89">
        <v>1.9874424310000001</v>
      </c>
      <c r="F89">
        <v>0.23418344699999999</v>
      </c>
    </row>
    <row r="90" spans="1:6">
      <c r="A90" t="s">
        <v>338</v>
      </c>
      <c r="B90">
        <v>-0.72971695800000003</v>
      </c>
      <c r="C90">
        <v>-0.45927132999999998</v>
      </c>
      <c r="D90">
        <v>0.90225557300000003</v>
      </c>
      <c r="E90">
        <v>-0.65136154499999999</v>
      </c>
      <c r="F90">
        <v>1.768275445</v>
      </c>
    </row>
    <row r="91" spans="1:6">
      <c r="A91" t="s">
        <v>380</v>
      </c>
      <c r="B91">
        <v>-1.0365170189999999</v>
      </c>
      <c r="C91">
        <v>-0.96075649900000004</v>
      </c>
      <c r="D91">
        <v>-1.177200805</v>
      </c>
      <c r="E91">
        <v>-3.0817219999999998E-3</v>
      </c>
      <c r="F91">
        <v>-0.140329866</v>
      </c>
    </row>
    <row r="92" spans="1:6">
      <c r="A92" t="s">
        <v>417</v>
      </c>
      <c r="B92">
        <v>0.56516464</v>
      </c>
      <c r="C92">
        <v>-1.3822866920000001</v>
      </c>
      <c r="D92">
        <v>8.7500459000000003E-2</v>
      </c>
      <c r="E92">
        <v>0.449398519</v>
      </c>
      <c r="F92">
        <v>0.39898777299999999</v>
      </c>
    </row>
    <row r="93" spans="1:6">
      <c r="A93" t="s">
        <v>382</v>
      </c>
      <c r="B93">
        <v>0.37317231299999998</v>
      </c>
      <c r="C93">
        <v>-1.3625408800000001</v>
      </c>
      <c r="D93">
        <v>-0.27539587900000001</v>
      </c>
      <c r="E93">
        <v>0.33539103300000001</v>
      </c>
      <c r="F93">
        <v>-8.2888681000000006E-2</v>
      </c>
    </row>
    <row r="94" spans="1:6">
      <c r="A94" t="s">
        <v>410</v>
      </c>
      <c r="B94">
        <v>0.55562889699999995</v>
      </c>
      <c r="C94">
        <v>-1.4312862690000001</v>
      </c>
      <c r="D94">
        <v>0.27479187799999999</v>
      </c>
      <c r="E94">
        <v>0.38571267999999997</v>
      </c>
      <c r="F94">
        <v>0.35927534799999999</v>
      </c>
    </row>
    <row r="95" spans="1:6">
      <c r="A95" t="s">
        <v>331</v>
      </c>
      <c r="B95">
        <v>-0.551900206</v>
      </c>
      <c r="C95">
        <v>-0.86684127899999996</v>
      </c>
      <c r="D95">
        <v>0.16245029499999999</v>
      </c>
      <c r="E95">
        <v>0.56245425900000001</v>
      </c>
      <c r="F95">
        <v>-7.4767634999999999E-2</v>
      </c>
    </row>
    <row r="96" spans="1:6">
      <c r="A96" t="s">
        <v>414</v>
      </c>
      <c r="B96">
        <v>0.13638320900000001</v>
      </c>
      <c r="C96">
        <v>-1.40183915</v>
      </c>
      <c r="D96">
        <v>-9.8660523E-2</v>
      </c>
      <c r="E96">
        <v>0.14123500999999999</v>
      </c>
      <c r="F96">
        <v>0.14471225400000001</v>
      </c>
    </row>
    <row r="97" spans="1:6">
      <c r="A97" t="s">
        <v>384</v>
      </c>
      <c r="B97">
        <v>-0.76507980200000003</v>
      </c>
      <c r="C97">
        <v>-1.2041335550000001</v>
      </c>
      <c r="D97">
        <v>-0.90508897700000002</v>
      </c>
      <c r="E97">
        <v>0.102539994</v>
      </c>
      <c r="F97">
        <v>9.6117683999999995E-2</v>
      </c>
    </row>
    <row r="98" spans="1:6">
      <c r="A98" t="s">
        <v>335</v>
      </c>
      <c r="B98">
        <v>-0.962617579</v>
      </c>
      <c r="C98">
        <v>-1.0858389770000001</v>
      </c>
      <c r="D98">
        <v>-0.85200987900000003</v>
      </c>
      <c r="E98">
        <v>8.460558E-3</v>
      </c>
      <c r="F98">
        <v>-0.53372998500000002</v>
      </c>
    </row>
    <row r="99" spans="1:6">
      <c r="A99" t="s">
        <v>420</v>
      </c>
      <c r="B99">
        <v>2.924165463</v>
      </c>
      <c r="C99">
        <v>-2.3254660700000001</v>
      </c>
      <c r="D99">
        <v>-0.24774590699999999</v>
      </c>
      <c r="E99">
        <v>2.8901594830000001</v>
      </c>
      <c r="F99">
        <v>0.34168446499999999</v>
      </c>
    </row>
    <row r="100" spans="1:6">
      <c r="A100" t="s">
        <v>423</v>
      </c>
      <c r="B100">
        <v>0.57954508500000002</v>
      </c>
      <c r="C100">
        <v>-0.78547661999999996</v>
      </c>
      <c r="D100">
        <v>-0.83039619899999995</v>
      </c>
      <c r="E100">
        <v>1.1829109929999999</v>
      </c>
      <c r="F100">
        <v>0.31866061899999998</v>
      </c>
    </row>
    <row r="101" spans="1:6">
      <c r="A101" t="s">
        <v>426</v>
      </c>
      <c r="B101">
        <v>0.70410797199999997</v>
      </c>
      <c r="C101">
        <v>-1.752042178</v>
      </c>
      <c r="D101">
        <v>-0.81940510600000005</v>
      </c>
      <c r="E101">
        <v>0.648274511</v>
      </c>
      <c r="F101">
        <v>-0.43207136400000001</v>
      </c>
    </row>
    <row r="102" spans="1:6">
      <c r="A102" t="s">
        <v>386</v>
      </c>
      <c r="B102">
        <v>-0.91772798899999997</v>
      </c>
      <c r="C102">
        <v>-1.217768725</v>
      </c>
      <c r="D102">
        <v>-0.36525843699999999</v>
      </c>
      <c r="E102">
        <v>-0.44927667100000002</v>
      </c>
      <c r="F102">
        <v>-0.38543233700000001</v>
      </c>
    </row>
    <row r="103" spans="1:6">
      <c r="A103" t="s">
        <v>355</v>
      </c>
      <c r="B103">
        <v>-2.1435291520000002</v>
      </c>
      <c r="C103">
        <v>1.5140550740000001</v>
      </c>
      <c r="D103">
        <v>2.0390584330000001</v>
      </c>
      <c r="E103">
        <v>0.58327259899999995</v>
      </c>
      <c r="F103">
        <v>-1.034300784</v>
      </c>
    </row>
    <row r="104" spans="1:6">
      <c r="A104" t="s">
        <v>352</v>
      </c>
      <c r="B104">
        <v>-1.5648652160000001</v>
      </c>
      <c r="C104">
        <v>2.3601704749999999</v>
      </c>
      <c r="D104">
        <v>1.415638138</v>
      </c>
      <c r="E104">
        <v>0.56353419800000004</v>
      </c>
      <c r="F104">
        <v>-0.45147828600000001</v>
      </c>
    </row>
    <row r="105" spans="1:6">
      <c r="A105" t="s">
        <v>358</v>
      </c>
      <c r="B105">
        <v>-1.802252843</v>
      </c>
      <c r="C105">
        <v>1.6352097569999999</v>
      </c>
      <c r="D105">
        <v>0.323572992</v>
      </c>
      <c r="E105">
        <v>-0.502685304</v>
      </c>
      <c r="F105">
        <v>-0.98270684100000005</v>
      </c>
    </row>
    <row r="106" spans="1:6">
      <c r="A106" t="s">
        <v>349</v>
      </c>
      <c r="B106">
        <v>-1.3939671069999999</v>
      </c>
      <c r="C106">
        <v>1.602734772</v>
      </c>
      <c r="D106">
        <v>2.0121662379999998</v>
      </c>
      <c r="E106">
        <v>9.3784759999999995E-2</v>
      </c>
      <c r="F106">
        <v>-2.050912319</v>
      </c>
    </row>
    <row r="107" spans="1:6">
      <c r="A107" t="s">
        <v>345</v>
      </c>
      <c r="B107">
        <v>-1.3715756269999999</v>
      </c>
      <c r="C107">
        <v>0.99668356400000002</v>
      </c>
      <c r="D107">
        <v>3.1771426049999998</v>
      </c>
      <c r="E107">
        <v>0.49861450699999998</v>
      </c>
      <c r="F107">
        <v>-0.53559918699999998</v>
      </c>
    </row>
    <row r="108" spans="1:6">
      <c r="A108" t="s">
        <v>341</v>
      </c>
      <c r="B108">
        <v>-1.132728111</v>
      </c>
      <c r="C108">
        <v>0.84230739300000002</v>
      </c>
      <c r="D108">
        <v>2.647820195</v>
      </c>
      <c r="E108">
        <v>0.63582969700000003</v>
      </c>
      <c r="F108">
        <v>-0.84510979799999997</v>
      </c>
    </row>
    <row r="109" spans="1:6">
      <c r="A109" t="s">
        <v>347</v>
      </c>
      <c r="B109">
        <v>-0.87060339600000003</v>
      </c>
      <c r="C109">
        <v>1.375203301</v>
      </c>
      <c r="D109">
        <v>2.7951899529999999</v>
      </c>
      <c r="E109">
        <v>0.44718679099999997</v>
      </c>
      <c r="F109">
        <v>-0.62190869599999998</v>
      </c>
    </row>
    <row r="110" spans="1:6">
      <c r="A110" t="s">
        <v>302</v>
      </c>
      <c r="B110">
        <v>-1.127947069</v>
      </c>
      <c r="C110">
        <v>0.45441256899999999</v>
      </c>
      <c r="D110">
        <v>0.8574889</v>
      </c>
      <c r="E110">
        <v>-0.258662799</v>
      </c>
      <c r="F110">
        <v>0.277185079</v>
      </c>
    </row>
    <row r="111" spans="1:6">
      <c r="A111" t="s">
        <v>300</v>
      </c>
      <c r="B111">
        <v>-1.0038041639999999</v>
      </c>
      <c r="C111">
        <v>0.28873547799999999</v>
      </c>
      <c r="D111">
        <v>3.7630242709999999</v>
      </c>
      <c r="E111">
        <v>-0.97207309099999994</v>
      </c>
      <c r="F111">
        <v>0.60576176400000004</v>
      </c>
    </row>
    <row r="112" spans="1:6">
      <c r="A112" t="s">
        <v>298</v>
      </c>
      <c r="B112">
        <v>-0.84300298399999996</v>
      </c>
      <c r="C112">
        <v>0.151908923</v>
      </c>
      <c r="D112">
        <v>1.475572954</v>
      </c>
      <c r="E112">
        <v>-0.85512177899999997</v>
      </c>
      <c r="F112">
        <v>0.98785730500000002</v>
      </c>
    </row>
    <row r="113" spans="1:6">
      <c r="A113" t="s">
        <v>308</v>
      </c>
      <c r="B113">
        <v>-0.84934759699999995</v>
      </c>
      <c r="C113">
        <v>-0.15318510699999999</v>
      </c>
      <c r="D113">
        <v>2.8059215169999998</v>
      </c>
      <c r="E113">
        <v>-0.91966442199999998</v>
      </c>
      <c r="F113">
        <v>1.756300043</v>
      </c>
    </row>
    <row r="114" spans="1:6">
      <c r="A114" t="s">
        <v>305</v>
      </c>
      <c r="B114">
        <v>-1.180098294</v>
      </c>
      <c r="C114">
        <v>-5.0852073999999997E-2</v>
      </c>
      <c r="D114">
        <v>0.242896582</v>
      </c>
      <c r="E114">
        <v>-1.8194905459999999</v>
      </c>
      <c r="F114">
        <v>1.2860454699999999</v>
      </c>
    </row>
    <row r="115" spans="1:6">
      <c r="A115" t="s">
        <v>315</v>
      </c>
      <c r="B115">
        <v>-0.16057203</v>
      </c>
      <c r="C115">
        <v>-0.16009340999999999</v>
      </c>
      <c r="D115">
        <v>-1.581124666</v>
      </c>
      <c r="E115">
        <v>-0.393758143</v>
      </c>
      <c r="F115">
        <v>-0.29506406400000001</v>
      </c>
    </row>
    <row r="116" spans="1:6">
      <c r="A116" t="s">
        <v>818</v>
      </c>
      <c r="B116">
        <v>-0.922466483</v>
      </c>
      <c r="C116">
        <v>-0.71692619999999996</v>
      </c>
      <c r="D116">
        <v>4.1422120999999999E-2</v>
      </c>
      <c r="E116">
        <v>-0.16956399699999999</v>
      </c>
      <c r="F116">
        <v>-0.211243712</v>
      </c>
    </row>
    <row r="117" spans="1:6">
      <c r="A117" t="s">
        <v>326</v>
      </c>
      <c r="B117">
        <v>0.60408595099999995</v>
      </c>
      <c r="C117">
        <v>-0.95307775400000005</v>
      </c>
      <c r="D117">
        <v>1.091172668</v>
      </c>
      <c r="E117">
        <v>-2.7982477619999999</v>
      </c>
      <c r="F117">
        <v>0.64930258699999999</v>
      </c>
    </row>
    <row r="118" spans="1:6">
      <c r="A118" t="s">
        <v>319</v>
      </c>
      <c r="B118">
        <v>1.2373766859999999</v>
      </c>
      <c r="C118">
        <v>-1.552448432</v>
      </c>
      <c r="D118">
        <v>2.0994403469999998</v>
      </c>
      <c r="E118">
        <v>-3.840772501</v>
      </c>
      <c r="F118">
        <v>0.75678340600000005</v>
      </c>
    </row>
    <row r="119" spans="1:6">
      <c r="A119" t="s">
        <v>323</v>
      </c>
      <c r="B119">
        <v>-0.41756981799999998</v>
      </c>
      <c r="C119">
        <v>-1.6377484250000001</v>
      </c>
      <c r="D119">
        <v>1.14593905</v>
      </c>
      <c r="E119">
        <v>-0.96499240100000006</v>
      </c>
      <c r="F119">
        <v>-0.40230645300000001</v>
      </c>
    </row>
    <row r="120" spans="1:6">
      <c r="A120" t="s">
        <v>365</v>
      </c>
      <c r="B120">
        <v>-1.1077121889999999</v>
      </c>
      <c r="C120">
        <v>-0.74289756799999995</v>
      </c>
      <c r="D120">
        <v>0.73091028300000005</v>
      </c>
      <c r="E120">
        <v>0.13042071699999999</v>
      </c>
      <c r="F120">
        <v>0.64852890100000005</v>
      </c>
    </row>
    <row r="121" spans="1:6">
      <c r="A121" t="s">
        <v>360</v>
      </c>
      <c r="B121">
        <v>-1.0269217399999999</v>
      </c>
      <c r="C121">
        <v>-0.678822127</v>
      </c>
      <c r="D121">
        <v>0.99597468099999997</v>
      </c>
      <c r="E121">
        <v>-9.2494833999999998E-2</v>
      </c>
      <c r="F121">
        <v>0.81335570499999998</v>
      </c>
    </row>
    <row r="122" spans="1:6">
      <c r="A122" t="s">
        <v>373</v>
      </c>
      <c r="B122">
        <v>-2.037839977</v>
      </c>
      <c r="C122">
        <v>0.34125756000000002</v>
      </c>
      <c r="D122">
        <v>0.42568127</v>
      </c>
      <c r="E122">
        <v>-1.0576708930000001</v>
      </c>
      <c r="F122">
        <v>0.47316776599999999</v>
      </c>
    </row>
    <row r="123" spans="1:6">
      <c r="A123" t="s">
        <v>376</v>
      </c>
      <c r="B123">
        <v>-2.587738592</v>
      </c>
      <c r="C123">
        <v>0.75130804200000001</v>
      </c>
      <c r="D123">
        <v>6.1590699999999998E-2</v>
      </c>
      <c r="E123">
        <v>-1.6369604849999999</v>
      </c>
      <c r="F123">
        <v>0.406688357</v>
      </c>
    </row>
    <row r="124" spans="1:6">
      <c r="A124" t="s">
        <v>379</v>
      </c>
      <c r="B124">
        <v>-2.4052683039999998</v>
      </c>
      <c r="C124">
        <v>0.40064205400000003</v>
      </c>
      <c r="D124">
        <v>0.51755978000000002</v>
      </c>
      <c r="E124">
        <v>-1.113160959</v>
      </c>
      <c r="F124">
        <v>0.305564844</v>
      </c>
    </row>
    <row r="125" spans="1:6">
      <c r="A125" t="s">
        <v>367</v>
      </c>
      <c r="B125">
        <v>-1.0557411130000001</v>
      </c>
      <c r="C125">
        <v>-0.30228856799999998</v>
      </c>
      <c r="D125">
        <v>1.29826018</v>
      </c>
      <c r="E125">
        <v>-0.47436932599999998</v>
      </c>
      <c r="F125">
        <v>1.0620019510000001</v>
      </c>
    </row>
    <row r="126" spans="1:6">
      <c r="A126" t="s">
        <v>369</v>
      </c>
      <c r="B126">
        <v>-0.18094378</v>
      </c>
      <c r="C126">
        <v>-0.250174654</v>
      </c>
      <c r="D126">
        <v>1.7807081199999999</v>
      </c>
      <c r="E126">
        <v>5.9875859999999996E-3</v>
      </c>
      <c r="F126">
        <v>1.283365686</v>
      </c>
    </row>
    <row r="127" spans="1:6">
      <c r="A127" t="s">
        <v>433</v>
      </c>
      <c r="B127">
        <v>-0.77490953200000001</v>
      </c>
      <c r="C127">
        <v>-0.39793750700000002</v>
      </c>
      <c r="D127">
        <v>1.0594360949999999</v>
      </c>
      <c r="E127">
        <v>0.53604012700000003</v>
      </c>
      <c r="F127">
        <v>-0.272655908</v>
      </c>
    </row>
    <row r="128" spans="1:6">
      <c r="A128" t="s">
        <v>436</v>
      </c>
      <c r="B128">
        <v>-1.328703905</v>
      </c>
      <c r="C128">
        <v>-0.64728407499999996</v>
      </c>
      <c r="D128">
        <v>0.63610567100000004</v>
      </c>
      <c r="E128">
        <v>0.327888546</v>
      </c>
      <c r="F128">
        <v>2.056524917</v>
      </c>
    </row>
    <row r="129" spans="1:6">
      <c r="A129" t="s">
        <v>437</v>
      </c>
      <c r="B129">
        <v>-2.3625473640000001</v>
      </c>
      <c r="C129">
        <v>-0.15025237299999999</v>
      </c>
      <c r="D129">
        <v>-0.99473725300000004</v>
      </c>
      <c r="E129">
        <v>-0.568178183</v>
      </c>
      <c r="F129">
        <v>-1.640858932</v>
      </c>
    </row>
    <row r="130" spans="1:6">
      <c r="A130" t="s">
        <v>439</v>
      </c>
      <c r="B130">
        <v>3.2669955850000001</v>
      </c>
      <c r="C130">
        <v>-2.45967607</v>
      </c>
      <c r="D130">
        <v>1.201932709</v>
      </c>
      <c r="E130">
        <v>1.449589537</v>
      </c>
      <c r="F130">
        <v>0.59547976700000005</v>
      </c>
    </row>
    <row r="131" spans="1:6">
      <c r="A131" t="s">
        <v>442</v>
      </c>
      <c r="B131">
        <v>0.34820231899999998</v>
      </c>
      <c r="C131">
        <v>-2.26447814</v>
      </c>
      <c r="D131">
        <v>-1.7591843570000001</v>
      </c>
      <c r="E131">
        <v>0.75642818000000001</v>
      </c>
      <c r="F131">
        <v>0.52748132700000006</v>
      </c>
    </row>
    <row r="132" spans="1:6">
      <c r="A132" t="s">
        <v>444</v>
      </c>
      <c r="B132">
        <v>-1.8208795799999999</v>
      </c>
      <c r="C132">
        <v>-1.3828594700000001</v>
      </c>
      <c r="D132">
        <v>-0.55173783499999995</v>
      </c>
      <c r="E132">
        <v>0.41070076700000002</v>
      </c>
      <c r="F132">
        <v>0.50800988499999999</v>
      </c>
    </row>
    <row r="133" spans="1:6">
      <c r="A133" t="s">
        <v>447</v>
      </c>
      <c r="B133">
        <v>-0.210789213</v>
      </c>
      <c r="C133">
        <v>-2.012067756</v>
      </c>
      <c r="D133">
        <v>-1.0212613349999999</v>
      </c>
      <c r="E133">
        <v>1.033831529</v>
      </c>
      <c r="F133">
        <v>-1.17268919</v>
      </c>
    </row>
    <row r="134" spans="1:6">
      <c r="A134" t="s">
        <v>449</v>
      </c>
      <c r="B134">
        <v>-1.031257468</v>
      </c>
      <c r="C134">
        <v>-0.57384593399999995</v>
      </c>
      <c r="D134">
        <v>1.910365324</v>
      </c>
      <c r="E134">
        <v>1.055420692</v>
      </c>
      <c r="F134">
        <v>-2.4230437000000001E-2</v>
      </c>
    </row>
    <row r="135" spans="1:6">
      <c r="A135" t="s">
        <v>450</v>
      </c>
      <c r="B135">
        <v>-2.0708206850000002</v>
      </c>
      <c r="C135">
        <v>-0.91510630800000003</v>
      </c>
      <c r="D135">
        <v>-1.125026836</v>
      </c>
      <c r="E135">
        <v>0.65345212600000002</v>
      </c>
      <c r="F135">
        <v>1.2636266519999999</v>
      </c>
    </row>
    <row r="136" spans="1:6">
      <c r="A136" t="s">
        <v>452</v>
      </c>
      <c r="B136">
        <v>-1.907402649</v>
      </c>
      <c r="C136">
        <v>-1.030519202</v>
      </c>
      <c r="D136">
        <v>-1.1578441660000001</v>
      </c>
      <c r="E136">
        <v>0.33784963899999998</v>
      </c>
      <c r="F136">
        <v>0.68786024099999998</v>
      </c>
    </row>
    <row r="137" spans="1:6">
      <c r="A137" t="s">
        <v>453</v>
      </c>
      <c r="B137">
        <v>-0.294387966</v>
      </c>
      <c r="C137">
        <v>-2.0310836490000002</v>
      </c>
      <c r="D137">
        <v>-0.57738226100000001</v>
      </c>
      <c r="E137">
        <v>-0.222245371</v>
      </c>
      <c r="F137">
        <v>-1.1617771079999999</v>
      </c>
    </row>
    <row r="138" spans="1:6">
      <c r="A138" t="s">
        <v>454</v>
      </c>
      <c r="B138">
        <v>2.5747162499999998</v>
      </c>
      <c r="C138">
        <v>-2.2408196440000001</v>
      </c>
      <c r="D138">
        <v>-0.93175587199999999</v>
      </c>
      <c r="E138">
        <v>1.1175832029999999</v>
      </c>
      <c r="F138">
        <v>7.8156265000000003E-2</v>
      </c>
    </row>
    <row r="139" spans="1:6">
      <c r="A139" t="s">
        <v>455</v>
      </c>
      <c r="B139">
        <v>0.36267708799999998</v>
      </c>
      <c r="C139">
        <v>-1.854063915</v>
      </c>
      <c r="D139">
        <v>-0.209493073</v>
      </c>
      <c r="E139">
        <v>-0.457195676</v>
      </c>
      <c r="F139">
        <v>-0.49870996400000001</v>
      </c>
    </row>
    <row r="140" spans="1:6">
      <c r="A140" t="s">
        <v>456</v>
      </c>
      <c r="B140">
        <v>-0.32689266299999997</v>
      </c>
      <c r="C140">
        <v>-1.2014729239999999</v>
      </c>
      <c r="D140">
        <v>-0.41567462399999999</v>
      </c>
      <c r="E140">
        <v>0.32458235000000002</v>
      </c>
      <c r="F140">
        <v>-0.16942624000000001</v>
      </c>
    </row>
    <row r="141" spans="1:6">
      <c r="A141" t="s">
        <v>457</v>
      </c>
      <c r="B141">
        <v>-0.56291965099999997</v>
      </c>
      <c r="C141">
        <v>-0.89967086900000004</v>
      </c>
      <c r="D141">
        <v>0.48116774400000001</v>
      </c>
      <c r="E141">
        <v>0.75623370300000003</v>
      </c>
      <c r="F141">
        <v>-0.45926232299999997</v>
      </c>
    </row>
    <row r="142" spans="1:6">
      <c r="A142" t="s">
        <v>459</v>
      </c>
      <c r="B142">
        <v>-0.268145358</v>
      </c>
      <c r="C142">
        <v>-1.596435483</v>
      </c>
      <c r="D142">
        <v>-0.84010691500000001</v>
      </c>
      <c r="E142">
        <v>1.4422884030000001</v>
      </c>
      <c r="F142">
        <v>-1.095438661</v>
      </c>
    </row>
    <row r="143" spans="1:6">
      <c r="A143" t="s">
        <v>460</v>
      </c>
      <c r="B143">
        <v>-0.85905592900000005</v>
      </c>
      <c r="C143">
        <v>-1.08619E-4</v>
      </c>
      <c r="D143">
        <v>2.3827715610000002</v>
      </c>
      <c r="E143">
        <v>1.344130139</v>
      </c>
      <c r="F143">
        <v>-9.7782440999999998E-2</v>
      </c>
    </row>
    <row r="144" spans="1:6">
      <c r="A144" t="s">
        <v>819</v>
      </c>
      <c r="B144">
        <v>-1.0231712150000001</v>
      </c>
      <c r="C144">
        <v>0.20976978800000001</v>
      </c>
      <c r="D144">
        <v>1.729318422</v>
      </c>
      <c r="E144">
        <v>0.50416671000000002</v>
      </c>
      <c r="F144">
        <v>-0.51632857499999996</v>
      </c>
    </row>
    <row r="145" spans="1:6">
      <c r="A145" t="s">
        <v>461</v>
      </c>
      <c r="B145">
        <v>-0.62634467299999996</v>
      </c>
      <c r="C145">
        <v>-1.274391641</v>
      </c>
      <c r="D145">
        <v>-1.250086236</v>
      </c>
      <c r="E145">
        <v>0.83003134999999995</v>
      </c>
      <c r="F145">
        <v>-0.269093955</v>
      </c>
    </row>
    <row r="146" spans="1:6">
      <c r="A146" t="s">
        <v>462</v>
      </c>
      <c r="B146">
        <v>2.0313433550000002</v>
      </c>
      <c r="C146">
        <v>-1.247274768</v>
      </c>
      <c r="D146">
        <v>-0.50615247399999996</v>
      </c>
      <c r="E146">
        <v>1.393502016</v>
      </c>
      <c r="F146">
        <v>0.16805477799999999</v>
      </c>
    </row>
    <row r="147" spans="1:6">
      <c r="A147" t="s">
        <v>464</v>
      </c>
      <c r="B147">
        <v>-1.9172766050000001</v>
      </c>
      <c r="C147">
        <v>-0.86517486899999996</v>
      </c>
      <c r="D147">
        <v>0.22664408999999999</v>
      </c>
      <c r="E147">
        <v>0.86723578199999996</v>
      </c>
      <c r="F147">
        <v>1.898919902</v>
      </c>
    </row>
    <row r="148" spans="1:6">
      <c r="A148" t="s">
        <v>465</v>
      </c>
      <c r="B148">
        <v>-1.807378726</v>
      </c>
      <c r="C148">
        <v>-0.87303447499999998</v>
      </c>
      <c r="D148">
        <v>-1.4708668979999999</v>
      </c>
      <c r="E148">
        <v>-0.64297998599999995</v>
      </c>
      <c r="F148">
        <v>-0.73824039699999999</v>
      </c>
    </row>
    <row r="149" spans="1:6">
      <c r="A149" t="s">
        <v>466</v>
      </c>
      <c r="B149">
        <v>2.279333335</v>
      </c>
      <c r="C149">
        <v>-2.9499568439999999</v>
      </c>
      <c r="D149">
        <v>-0.96885778499999997</v>
      </c>
      <c r="E149">
        <v>1.5895843650000001</v>
      </c>
      <c r="F149">
        <v>0.57747383799999996</v>
      </c>
    </row>
    <row r="150" spans="1:6">
      <c r="A150" t="s">
        <v>467</v>
      </c>
      <c r="B150">
        <v>1.6820158569999999</v>
      </c>
      <c r="C150">
        <v>-1.7222116869999999</v>
      </c>
      <c r="D150">
        <v>0.50276221399999999</v>
      </c>
      <c r="E150">
        <v>1.450810019</v>
      </c>
      <c r="F150">
        <v>0.15223003700000001</v>
      </c>
    </row>
    <row r="151" spans="1:6">
      <c r="A151" t="s">
        <v>469</v>
      </c>
      <c r="B151">
        <v>-1.319469904</v>
      </c>
      <c r="C151">
        <v>-0.801981473</v>
      </c>
      <c r="D151">
        <v>-1.9268851520000001</v>
      </c>
      <c r="E151">
        <v>0.30825366100000001</v>
      </c>
      <c r="F151">
        <v>0.54569130099999996</v>
      </c>
    </row>
    <row r="152" spans="1:6">
      <c r="A152" t="s">
        <v>471</v>
      </c>
      <c r="B152">
        <v>-0.215096024</v>
      </c>
      <c r="C152">
        <v>-0.82997293900000002</v>
      </c>
      <c r="D152">
        <v>-1.1225353119999999</v>
      </c>
      <c r="E152">
        <v>0.124467861</v>
      </c>
      <c r="F152">
        <v>-0.97526197400000003</v>
      </c>
    </row>
    <row r="153" spans="1:6">
      <c r="A153" t="s">
        <v>472</v>
      </c>
      <c r="B153">
        <v>-1.031089473</v>
      </c>
      <c r="C153">
        <v>-0.37274664800000001</v>
      </c>
      <c r="D153">
        <v>-2.1426485120000001</v>
      </c>
      <c r="E153">
        <v>9.5319688999999999E-2</v>
      </c>
      <c r="F153">
        <v>-0.44338365899999999</v>
      </c>
    </row>
    <row r="154" spans="1:6">
      <c r="A154" t="s">
        <v>473</v>
      </c>
      <c r="B154">
        <v>-0.83161844500000004</v>
      </c>
      <c r="C154">
        <v>-0.93161979900000003</v>
      </c>
      <c r="D154">
        <v>-0.99828661600000002</v>
      </c>
      <c r="E154">
        <v>0.10980543299999999</v>
      </c>
      <c r="F154">
        <v>-1.645482004</v>
      </c>
    </row>
    <row r="155" spans="1:6">
      <c r="A155" t="s">
        <v>474</v>
      </c>
      <c r="B155">
        <v>-1.899823094</v>
      </c>
      <c r="C155">
        <v>-1.560884811</v>
      </c>
      <c r="D155">
        <v>0.72582067400000005</v>
      </c>
      <c r="E155">
        <v>-0.19938814299999999</v>
      </c>
      <c r="F155">
        <v>1.9389307689999999</v>
      </c>
    </row>
    <row r="156" spans="1:6">
      <c r="A156" t="s">
        <v>475</v>
      </c>
      <c r="B156">
        <v>-0.939026849</v>
      </c>
      <c r="C156">
        <v>-1.6283064220000001</v>
      </c>
      <c r="D156">
        <v>-0.95952954800000001</v>
      </c>
      <c r="E156">
        <v>-0.60768787400000002</v>
      </c>
      <c r="F156">
        <v>-1.181997891</v>
      </c>
    </row>
    <row r="157" spans="1:6">
      <c r="A157" t="s">
        <v>476</v>
      </c>
      <c r="B157">
        <v>-0.76169731500000004</v>
      </c>
      <c r="C157">
        <v>-1.781888425</v>
      </c>
      <c r="D157">
        <v>-0.93405200899999996</v>
      </c>
      <c r="E157">
        <v>-0.10464653</v>
      </c>
      <c r="F157">
        <v>-0.97842469200000004</v>
      </c>
    </row>
    <row r="158" spans="1:6">
      <c r="A158" t="s">
        <v>477</v>
      </c>
      <c r="B158">
        <v>0.41973988899999998</v>
      </c>
      <c r="C158">
        <v>-1.4832656740000001</v>
      </c>
      <c r="D158">
        <v>-0.481911433</v>
      </c>
      <c r="E158">
        <v>-0.39367428300000001</v>
      </c>
      <c r="F158">
        <v>-1.1564559889999999</v>
      </c>
    </row>
    <row r="159" spans="1:6">
      <c r="A159" t="s">
        <v>478</v>
      </c>
      <c r="B159">
        <v>-1.3957818609999999</v>
      </c>
      <c r="C159">
        <v>-0.99012413600000004</v>
      </c>
      <c r="D159">
        <v>-0.92680366400000003</v>
      </c>
      <c r="E159">
        <v>-4.0591849999999999E-3</v>
      </c>
      <c r="F159">
        <v>-0.27106559299999999</v>
      </c>
    </row>
    <row r="160" spans="1:6">
      <c r="A160" t="s">
        <v>479</v>
      </c>
      <c r="B160">
        <v>0.41209572999999999</v>
      </c>
      <c r="C160">
        <v>-2.094999998</v>
      </c>
      <c r="D160">
        <v>4.0894831999999999E-2</v>
      </c>
      <c r="E160">
        <v>0.89777526399999996</v>
      </c>
      <c r="F160">
        <v>-0.85709851999999997</v>
      </c>
    </row>
    <row r="161" spans="1:6">
      <c r="A161" t="s">
        <v>1263</v>
      </c>
      <c r="B161">
        <v>-1.106159734</v>
      </c>
      <c r="C161">
        <v>-0.22778113699999999</v>
      </c>
      <c r="D161">
        <v>-2.7492233690000001</v>
      </c>
      <c r="E161">
        <v>-0.24236286900000001</v>
      </c>
      <c r="F161">
        <v>-5.9950277000000003E-2</v>
      </c>
    </row>
    <row r="162" spans="1:6">
      <c r="A162" t="s">
        <v>480</v>
      </c>
      <c r="B162">
        <v>-1.5489640490000001</v>
      </c>
      <c r="C162">
        <v>-1.5692533179999999</v>
      </c>
      <c r="D162">
        <v>0.24192053899999999</v>
      </c>
      <c r="E162">
        <v>0.556617531</v>
      </c>
      <c r="F162">
        <v>1.0954546030000001</v>
      </c>
    </row>
    <row r="163" spans="1:6">
      <c r="A163" t="s">
        <v>481</v>
      </c>
      <c r="B163">
        <v>-0.51455366899999999</v>
      </c>
      <c r="C163">
        <v>-1.1557716680000001</v>
      </c>
      <c r="D163">
        <v>-0.68754326200000004</v>
      </c>
      <c r="E163">
        <v>-0.75432416099999999</v>
      </c>
      <c r="F163">
        <v>-0.59524139300000001</v>
      </c>
    </row>
    <row r="164" spans="1:6">
      <c r="A164" t="s">
        <v>482</v>
      </c>
      <c r="B164">
        <v>-0.614391413</v>
      </c>
      <c r="C164">
        <v>-0.33756523799999999</v>
      </c>
      <c r="D164">
        <v>-2.1442561360000001</v>
      </c>
      <c r="E164">
        <v>-0.41347538499999997</v>
      </c>
      <c r="F164">
        <v>-1.0890419</v>
      </c>
    </row>
    <row r="165" spans="1:6">
      <c r="A165" t="s">
        <v>484</v>
      </c>
      <c r="B165">
        <v>-1.779553535</v>
      </c>
      <c r="C165">
        <v>-1.3756540269999999</v>
      </c>
      <c r="D165">
        <v>-0.59303210699999998</v>
      </c>
      <c r="E165">
        <v>0.42160343500000003</v>
      </c>
      <c r="F165">
        <v>1.17444664</v>
      </c>
    </row>
    <row r="166" spans="1:6">
      <c r="A166" t="s">
        <v>485</v>
      </c>
      <c r="B166">
        <v>-0.98934123500000004</v>
      </c>
      <c r="C166">
        <v>-1.0425067260000001</v>
      </c>
      <c r="D166">
        <v>-0.258513416</v>
      </c>
      <c r="E166">
        <v>1.7854595740000001</v>
      </c>
      <c r="F166">
        <v>0.470583374</v>
      </c>
    </row>
    <row r="167" spans="1:6">
      <c r="A167" t="s">
        <v>486</v>
      </c>
      <c r="B167">
        <v>9.0081856000000002E-2</v>
      </c>
      <c r="C167">
        <v>-1.1328796350000001</v>
      </c>
      <c r="D167">
        <v>-1.965011203</v>
      </c>
      <c r="E167">
        <v>0.43110201500000001</v>
      </c>
      <c r="F167">
        <v>0.220721474</v>
      </c>
    </row>
    <row r="168" spans="1:6">
      <c r="A168" t="s">
        <v>488</v>
      </c>
      <c r="B168">
        <v>-0.66478044999999997</v>
      </c>
      <c r="C168">
        <v>-0.51058962399999996</v>
      </c>
      <c r="D168">
        <v>-1.571086744</v>
      </c>
      <c r="E168">
        <v>-0.34938390000000002</v>
      </c>
      <c r="F168">
        <v>-0.185127448</v>
      </c>
    </row>
    <row r="169" spans="1:6">
      <c r="A169" t="s">
        <v>489</v>
      </c>
      <c r="B169">
        <v>-0.54162451599999994</v>
      </c>
      <c r="C169">
        <v>-1.1418949650000001</v>
      </c>
      <c r="D169">
        <v>0.81884683700000005</v>
      </c>
      <c r="E169">
        <v>-0.43541133100000001</v>
      </c>
      <c r="F169">
        <v>-0.34087462200000002</v>
      </c>
    </row>
    <row r="170" spans="1:6">
      <c r="A170" t="s">
        <v>490</v>
      </c>
      <c r="B170">
        <v>-1.073195326</v>
      </c>
      <c r="C170">
        <v>-0.51668314900000001</v>
      </c>
      <c r="D170">
        <v>-0.99747220000000003</v>
      </c>
      <c r="E170">
        <v>-0.62942054700000005</v>
      </c>
      <c r="F170">
        <v>8.4179171999999997E-2</v>
      </c>
    </row>
    <row r="171" spans="1:6">
      <c r="A171" t="s">
        <v>492</v>
      </c>
      <c r="B171">
        <v>1.451723211</v>
      </c>
      <c r="C171">
        <v>-1.5368358769999999</v>
      </c>
      <c r="D171">
        <v>0.204565884</v>
      </c>
      <c r="E171">
        <v>1.42050568</v>
      </c>
      <c r="F171">
        <v>5.2490167999999997E-2</v>
      </c>
    </row>
    <row r="172" spans="1:6">
      <c r="A172" t="s">
        <v>493</v>
      </c>
      <c r="B172">
        <v>-4.2044682999999999E-2</v>
      </c>
      <c r="C172">
        <v>-1.3626225059999999</v>
      </c>
      <c r="D172">
        <v>-0.35809973299999998</v>
      </c>
      <c r="E172">
        <v>0.271929635</v>
      </c>
      <c r="F172">
        <v>-0.90058972299999995</v>
      </c>
    </row>
    <row r="173" spans="1:6">
      <c r="A173" t="s">
        <v>494</v>
      </c>
      <c r="B173">
        <v>-0.49961618600000002</v>
      </c>
      <c r="C173">
        <v>-1.0005888080000001</v>
      </c>
      <c r="D173">
        <v>-1.2266748519999999</v>
      </c>
      <c r="E173">
        <v>0.47912622100000002</v>
      </c>
      <c r="F173">
        <v>-0.424708417</v>
      </c>
    </row>
    <row r="174" spans="1:6">
      <c r="A174" t="s">
        <v>495</v>
      </c>
      <c r="B174">
        <v>-1.2308363099999999</v>
      </c>
      <c r="C174">
        <v>4.2339847999999999E-2</v>
      </c>
      <c r="D174">
        <v>2.1454629810000001</v>
      </c>
      <c r="E174">
        <v>1.142802136</v>
      </c>
      <c r="F174">
        <v>-0.41127066600000001</v>
      </c>
    </row>
    <row r="175" spans="1:6">
      <c r="A175" t="s">
        <v>496</v>
      </c>
      <c r="B175">
        <v>-0.36438046800000001</v>
      </c>
      <c r="C175">
        <v>-0.72363983799999998</v>
      </c>
      <c r="D175">
        <v>-0.80200481199999996</v>
      </c>
      <c r="E175">
        <v>1.132818495</v>
      </c>
      <c r="F175">
        <v>4.6523129999999999E-3</v>
      </c>
    </row>
    <row r="176" spans="1:6">
      <c r="A176" t="s">
        <v>497</v>
      </c>
      <c r="B176">
        <v>-1.71509768</v>
      </c>
      <c r="C176">
        <v>-0.94656536899999999</v>
      </c>
      <c r="D176">
        <v>0.10319813</v>
      </c>
      <c r="E176">
        <v>0.150816532</v>
      </c>
      <c r="F176">
        <v>1.1082688350000001</v>
      </c>
    </row>
    <row r="177" spans="1:6">
      <c r="A177" t="s">
        <v>498</v>
      </c>
      <c r="B177">
        <v>-2.5578086920000001</v>
      </c>
      <c r="C177">
        <v>-0.131459307</v>
      </c>
      <c r="D177">
        <v>-1.512038233</v>
      </c>
      <c r="E177">
        <v>-1.5768454059999999</v>
      </c>
      <c r="F177">
        <v>-2.5252759230000001</v>
      </c>
    </row>
    <row r="178" spans="1:6">
      <c r="A178" t="s">
        <v>499</v>
      </c>
      <c r="B178">
        <v>-1.28157064</v>
      </c>
      <c r="C178">
        <v>1.1819981429999999</v>
      </c>
      <c r="D178">
        <v>-2.3993893819999998</v>
      </c>
      <c r="E178">
        <v>0.53478245199999996</v>
      </c>
      <c r="F178">
        <v>1.5043936280000001</v>
      </c>
    </row>
    <row r="179" spans="1:6">
      <c r="A179" t="s">
        <v>501</v>
      </c>
      <c r="B179">
        <v>-1.0455489840000001</v>
      </c>
      <c r="C179">
        <v>0.16845639500000001</v>
      </c>
      <c r="D179">
        <v>-1.180523306</v>
      </c>
      <c r="E179">
        <v>-0.52534170499999999</v>
      </c>
      <c r="F179">
        <v>-0.77820805800000004</v>
      </c>
    </row>
    <row r="180" spans="1:6">
      <c r="A180" t="s">
        <v>502</v>
      </c>
      <c r="B180">
        <v>-1.7148122260000001</v>
      </c>
      <c r="C180">
        <v>0.29972666100000001</v>
      </c>
      <c r="D180">
        <v>-1.7578665579999999</v>
      </c>
      <c r="E180">
        <v>-1.9843222000000001E-2</v>
      </c>
      <c r="F180">
        <v>0.84767350299999999</v>
      </c>
    </row>
    <row r="181" spans="1:6">
      <c r="A181" t="s">
        <v>503</v>
      </c>
      <c r="B181">
        <v>-1.1297337860000001</v>
      </c>
      <c r="C181">
        <v>5.3822690000000003E-3</v>
      </c>
      <c r="D181">
        <v>-1.469994561</v>
      </c>
      <c r="E181">
        <v>-0.60898927199999997</v>
      </c>
      <c r="F181">
        <v>-0.41662728999999998</v>
      </c>
    </row>
    <row r="182" spans="1:6">
      <c r="A182" t="s">
        <v>504</v>
      </c>
      <c r="B182">
        <v>-0.80481168599999997</v>
      </c>
      <c r="C182">
        <v>-0.56132081</v>
      </c>
      <c r="D182">
        <v>-0.65367949999999997</v>
      </c>
      <c r="E182">
        <v>-5.1914878999999997E-2</v>
      </c>
      <c r="F182">
        <v>-0.48122563600000001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3526-4FE1-9D4D-B715-B78AB025AB80}">
  <dimension ref="A1:M252"/>
  <sheetViews>
    <sheetView workbookViewId="0">
      <selection activeCell="M2" sqref="M2"/>
    </sheetView>
  </sheetViews>
  <sheetFormatPr baseColWidth="10" defaultRowHeight="16"/>
  <cols>
    <col min="1" max="1" width="2.1640625" customWidth="1"/>
    <col min="2" max="2" width="32.33203125" style="165" customWidth="1"/>
    <col min="3" max="3" width="16.6640625" style="201" customWidth="1"/>
    <col min="4" max="8" width="10.83203125" style="201" customWidth="1"/>
    <col min="9" max="9" width="20" style="165" customWidth="1"/>
    <col min="10" max="10" width="48.5" style="165" customWidth="1"/>
    <col min="11" max="11" width="10.83203125" style="165"/>
  </cols>
  <sheetData>
    <row r="1" spans="1:13" ht="17">
      <c r="B1" s="1" t="s">
        <v>0</v>
      </c>
      <c r="C1" s="1" t="s">
        <v>1</v>
      </c>
      <c r="D1" s="1" t="s">
        <v>2</v>
      </c>
      <c r="E1" s="1" t="s">
        <v>3</v>
      </c>
      <c r="F1" s="1" t="s">
        <v>655</v>
      </c>
      <c r="G1" s="1" t="s">
        <v>4</v>
      </c>
      <c r="H1" s="1" t="s">
        <v>5</v>
      </c>
      <c r="I1" s="1" t="s">
        <v>6</v>
      </c>
      <c r="J1" s="1" t="s">
        <v>7</v>
      </c>
      <c r="K1" s="19" t="s">
        <v>933</v>
      </c>
    </row>
    <row r="2" spans="1:13">
      <c r="A2" s="33"/>
      <c r="B2" s="162" t="s">
        <v>192</v>
      </c>
      <c r="C2" s="200" t="s">
        <v>18</v>
      </c>
      <c r="D2" s="200">
        <v>76.27</v>
      </c>
      <c r="E2" s="200">
        <v>72.05</v>
      </c>
      <c r="F2" s="200">
        <f t="shared" ref="F2:F61" si="0">+AVERAGE(D2:E2)</f>
        <v>74.16</v>
      </c>
      <c r="G2" s="200" t="s">
        <v>189</v>
      </c>
      <c r="H2" s="200" t="s">
        <v>189</v>
      </c>
      <c r="I2" s="171" t="s">
        <v>193</v>
      </c>
      <c r="J2" s="27" t="s">
        <v>1252</v>
      </c>
      <c r="K2" s="6">
        <v>188</v>
      </c>
      <c r="M2" s="212" t="s">
        <v>1265</v>
      </c>
    </row>
    <row r="3" spans="1:13">
      <c r="A3" s="34"/>
      <c r="B3" s="162" t="s">
        <v>121</v>
      </c>
      <c r="C3" s="200" t="s">
        <v>18</v>
      </c>
      <c r="D3" s="200">
        <v>199.6</v>
      </c>
      <c r="E3" s="200">
        <v>190.82</v>
      </c>
      <c r="F3" s="200">
        <f t="shared" si="0"/>
        <v>195.20999999999998</v>
      </c>
      <c r="G3" s="200" t="s">
        <v>122</v>
      </c>
      <c r="H3" s="200" t="s">
        <v>122</v>
      </c>
      <c r="I3" s="162" t="s">
        <v>123</v>
      </c>
      <c r="J3" s="215" t="s">
        <v>1267</v>
      </c>
      <c r="K3" s="162">
        <v>95.6</v>
      </c>
    </row>
    <row r="4" spans="1:13">
      <c r="A4" s="34"/>
      <c r="B4" s="27" t="s">
        <v>656</v>
      </c>
      <c r="C4" s="200" t="s">
        <v>18</v>
      </c>
      <c r="D4" s="200">
        <v>70.63</v>
      </c>
      <c r="E4" s="200">
        <v>66.040000000000006</v>
      </c>
      <c r="F4" s="200">
        <f t="shared" si="0"/>
        <v>68.335000000000008</v>
      </c>
      <c r="G4" s="27" t="s">
        <v>185</v>
      </c>
      <c r="H4" s="27" t="s">
        <v>185</v>
      </c>
      <c r="I4" s="27" t="s">
        <v>657</v>
      </c>
      <c r="J4" s="171" t="s">
        <v>1174</v>
      </c>
      <c r="K4" s="77">
        <v>400</v>
      </c>
    </row>
    <row r="5" spans="1:13">
      <c r="A5" s="33"/>
      <c r="B5" s="6" t="s">
        <v>328</v>
      </c>
      <c r="C5" s="200" t="s">
        <v>18</v>
      </c>
      <c r="D5" s="200">
        <v>247.2</v>
      </c>
      <c r="E5" s="200">
        <v>242</v>
      </c>
      <c r="F5" s="200">
        <f t="shared" si="0"/>
        <v>244.6</v>
      </c>
      <c r="G5" s="200" t="s">
        <v>27</v>
      </c>
      <c r="H5" s="6" t="s">
        <v>27</v>
      </c>
      <c r="I5" s="162" t="s">
        <v>329</v>
      </c>
      <c r="J5" s="162" t="s">
        <v>330</v>
      </c>
      <c r="K5" s="163">
        <v>78.578499999999991</v>
      </c>
    </row>
    <row r="6" spans="1:13">
      <c r="A6" s="34"/>
      <c r="B6" s="162" t="s">
        <v>124</v>
      </c>
      <c r="C6" s="200" t="s">
        <v>18</v>
      </c>
      <c r="D6" s="200">
        <v>195.31</v>
      </c>
      <c r="E6" s="200">
        <v>190.82</v>
      </c>
      <c r="F6" s="200">
        <f t="shared" si="0"/>
        <v>193.065</v>
      </c>
      <c r="G6" s="200" t="s">
        <v>122</v>
      </c>
      <c r="H6" s="200" t="s">
        <v>122</v>
      </c>
      <c r="I6" s="162" t="s">
        <v>125</v>
      </c>
      <c r="J6" s="215" t="s">
        <v>1268</v>
      </c>
      <c r="K6" s="164">
        <v>125.637</v>
      </c>
    </row>
    <row r="7" spans="1:13">
      <c r="A7" s="34"/>
      <c r="B7" s="27" t="s">
        <v>658</v>
      </c>
      <c r="C7" s="200" t="s">
        <v>18</v>
      </c>
      <c r="D7" s="200">
        <v>201.3</v>
      </c>
      <c r="E7" s="200">
        <v>199.3</v>
      </c>
      <c r="F7" s="200">
        <f t="shared" si="0"/>
        <v>200.3</v>
      </c>
      <c r="G7" s="27" t="s">
        <v>112</v>
      </c>
      <c r="H7" s="27" t="s">
        <v>122</v>
      </c>
      <c r="I7" s="27" t="s">
        <v>659</v>
      </c>
      <c r="J7" s="27" t="s">
        <v>1253</v>
      </c>
      <c r="K7" s="77">
        <v>54.5</v>
      </c>
    </row>
    <row r="8" spans="1:13">
      <c r="A8" s="33"/>
      <c r="B8" s="162" t="s">
        <v>660</v>
      </c>
      <c r="C8" s="200" t="s">
        <v>18</v>
      </c>
      <c r="D8" s="200">
        <v>235.39</v>
      </c>
      <c r="E8" s="200">
        <v>233.5</v>
      </c>
      <c r="F8" s="200">
        <f t="shared" si="0"/>
        <v>234.44499999999999</v>
      </c>
      <c r="G8" s="200" t="s">
        <v>57</v>
      </c>
      <c r="H8" s="200" t="s">
        <v>57</v>
      </c>
      <c r="I8" s="173" t="s">
        <v>661</v>
      </c>
      <c r="J8" s="27" t="s">
        <v>1254</v>
      </c>
      <c r="K8" s="77">
        <v>98</v>
      </c>
    </row>
    <row r="9" spans="1:13">
      <c r="A9" s="34"/>
      <c r="B9" s="162" t="s">
        <v>163</v>
      </c>
      <c r="C9" s="200" t="s">
        <v>18</v>
      </c>
      <c r="D9" s="200">
        <v>141.93</v>
      </c>
      <c r="E9" s="200">
        <v>139.38999999999999</v>
      </c>
      <c r="F9" s="200">
        <f t="shared" si="0"/>
        <v>140.66</v>
      </c>
      <c r="G9" s="200" t="s">
        <v>164</v>
      </c>
      <c r="H9" s="200" t="s">
        <v>164</v>
      </c>
      <c r="I9" s="173" t="s">
        <v>166</v>
      </c>
      <c r="J9" s="162" t="s">
        <v>167</v>
      </c>
      <c r="K9" s="162">
        <v>75.900000000000006</v>
      </c>
    </row>
    <row r="10" spans="1:13">
      <c r="A10" s="34"/>
      <c r="B10" s="27" t="s">
        <v>662</v>
      </c>
      <c r="C10" s="200" t="s">
        <v>18</v>
      </c>
      <c r="D10" s="200">
        <v>125</v>
      </c>
      <c r="E10" s="200">
        <v>122.98</v>
      </c>
      <c r="F10" s="200">
        <f t="shared" si="0"/>
        <v>123.99000000000001</v>
      </c>
      <c r="G10" s="27" t="s">
        <v>169</v>
      </c>
      <c r="H10" s="27" t="s">
        <v>169</v>
      </c>
      <c r="I10" s="27" t="s">
        <v>663</v>
      </c>
      <c r="J10" s="27" t="s">
        <v>664</v>
      </c>
      <c r="K10" s="77">
        <v>207</v>
      </c>
    </row>
    <row r="11" spans="1:13">
      <c r="A11" s="34"/>
      <c r="B11" s="165" t="s">
        <v>59</v>
      </c>
      <c r="C11" s="201" t="s">
        <v>18</v>
      </c>
      <c r="D11" s="201">
        <v>241.5</v>
      </c>
      <c r="E11" s="201">
        <v>239.1</v>
      </c>
      <c r="F11" s="201">
        <f t="shared" si="0"/>
        <v>240.3</v>
      </c>
      <c r="G11" s="201" t="s">
        <v>20</v>
      </c>
      <c r="H11" s="201" t="s">
        <v>20</v>
      </c>
      <c r="I11" s="185" t="s">
        <v>1241</v>
      </c>
      <c r="J11" s="165" t="s">
        <v>44</v>
      </c>
      <c r="K11" s="166">
        <v>57.5</v>
      </c>
    </row>
    <row r="12" spans="1:13">
      <c r="A12" s="34"/>
      <c r="B12" s="165" t="s">
        <v>59</v>
      </c>
      <c r="C12" s="201" t="s">
        <v>18</v>
      </c>
      <c r="D12" s="201">
        <v>241.5</v>
      </c>
      <c r="E12" s="201">
        <v>239.1</v>
      </c>
      <c r="F12" s="201">
        <f t="shared" si="0"/>
        <v>240.3</v>
      </c>
      <c r="G12" s="201" t="s">
        <v>20</v>
      </c>
      <c r="H12" s="201" t="s">
        <v>20</v>
      </c>
      <c r="I12" s="174" t="s">
        <v>60</v>
      </c>
      <c r="J12" s="165" t="s">
        <v>44</v>
      </c>
      <c r="K12" s="166">
        <v>51.5</v>
      </c>
    </row>
    <row r="13" spans="1:13">
      <c r="A13" s="33"/>
      <c r="B13" s="162" t="s">
        <v>59</v>
      </c>
      <c r="C13" s="200" t="s">
        <v>18</v>
      </c>
      <c r="D13" s="200">
        <v>241.5</v>
      </c>
      <c r="E13" s="200">
        <v>239.1</v>
      </c>
      <c r="F13" s="200">
        <f t="shared" si="0"/>
        <v>240.3</v>
      </c>
      <c r="G13" s="200" t="s">
        <v>20</v>
      </c>
      <c r="H13" s="200" t="s">
        <v>20</v>
      </c>
      <c r="I13" s="4" t="s">
        <v>32</v>
      </c>
      <c r="J13" s="162"/>
      <c r="K13" s="164">
        <f>+AVERAGE(K11:K12)</f>
        <v>54.5</v>
      </c>
    </row>
    <row r="14" spans="1:13">
      <c r="A14" s="34"/>
      <c r="B14" s="27" t="s">
        <v>665</v>
      </c>
      <c r="C14" s="200" t="s">
        <v>18</v>
      </c>
      <c r="D14" s="200">
        <v>157.30000000000001</v>
      </c>
      <c r="E14" s="200">
        <v>147.72</v>
      </c>
      <c r="F14" s="200">
        <f t="shared" si="0"/>
        <v>152.51</v>
      </c>
      <c r="G14" s="27" t="s">
        <v>353</v>
      </c>
      <c r="H14" s="200" t="s">
        <v>290</v>
      </c>
      <c r="I14" s="27" t="s">
        <v>666</v>
      </c>
      <c r="J14" s="162" t="s">
        <v>667</v>
      </c>
      <c r="K14" s="77">
        <v>160</v>
      </c>
    </row>
    <row r="15" spans="1:13">
      <c r="A15" s="34"/>
      <c r="B15" s="27" t="s">
        <v>668</v>
      </c>
      <c r="C15" s="200" t="s">
        <v>18</v>
      </c>
      <c r="D15" s="202">
        <v>248.46</v>
      </c>
      <c r="E15" s="202">
        <v>247.06</v>
      </c>
      <c r="F15" s="202">
        <f t="shared" si="0"/>
        <v>247.76</v>
      </c>
      <c r="G15" s="78" t="s">
        <v>210</v>
      </c>
      <c r="H15" s="78" t="s">
        <v>27</v>
      </c>
      <c r="I15" s="27" t="s">
        <v>669</v>
      </c>
      <c r="J15" s="27" t="s">
        <v>1255</v>
      </c>
      <c r="K15" s="77">
        <v>50</v>
      </c>
    </row>
    <row r="16" spans="1:13">
      <c r="A16" s="34"/>
      <c r="B16" s="162" t="s">
        <v>148</v>
      </c>
      <c r="C16" s="200" t="s">
        <v>18</v>
      </c>
      <c r="D16" s="203">
        <v>166.07</v>
      </c>
      <c r="E16" s="203">
        <v>161.19999999999999</v>
      </c>
      <c r="F16" s="203">
        <f t="shared" si="0"/>
        <v>163.63499999999999</v>
      </c>
      <c r="G16" s="200" t="s">
        <v>150</v>
      </c>
      <c r="H16" s="200" t="s">
        <v>153</v>
      </c>
      <c r="I16" s="162" t="s">
        <v>151</v>
      </c>
      <c r="J16" s="162" t="s">
        <v>520</v>
      </c>
      <c r="K16" s="162">
        <v>99</v>
      </c>
    </row>
    <row r="17" spans="1:11">
      <c r="A17" s="34"/>
      <c r="B17" s="27" t="s">
        <v>670</v>
      </c>
      <c r="C17" s="200" t="s">
        <v>18</v>
      </c>
      <c r="D17" s="200">
        <v>233.5</v>
      </c>
      <c r="E17" s="200">
        <v>228.35</v>
      </c>
      <c r="F17" s="200">
        <f t="shared" si="0"/>
        <v>230.92500000000001</v>
      </c>
      <c r="G17" s="27" t="s">
        <v>57</v>
      </c>
      <c r="H17" s="27" t="s">
        <v>57</v>
      </c>
      <c r="I17" s="27" t="s">
        <v>671</v>
      </c>
      <c r="J17" s="27" t="s">
        <v>98</v>
      </c>
      <c r="K17" s="77">
        <v>39.700000000000003</v>
      </c>
    </row>
    <row r="18" spans="1:11">
      <c r="A18" s="34"/>
      <c r="B18" s="27" t="s">
        <v>672</v>
      </c>
      <c r="C18" s="200" t="s">
        <v>18</v>
      </c>
      <c r="D18" s="204">
        <v>246.36</v>
      </c>
      <c r="E18" s="200">
        <v>244.94</v>
      </c>
      <c r="F18" s="204">
        <f t="shared" si="0"/>
        <v>245.65</v>
      </c>
      <c r="G18" s="204" t="s">
        <v>27</v>
      </c>
      <c r="H18" s="200" t="s">
        <v>27</v>
      </c>
      <c r="I18" s="167" t="s">
        <v>673</v>
      </c>
      <c r="J18" s="27" t="s">
        <v>674</v>
      </c>
      <c r="K18" s="25">
        <v>6.5</v>
      </c>
    </row>
    <row r="19" spans="1:11">
      <c r="A19" s="34"/>
      <c r="B19" s="165" t="s">
        <v>26</v>
      </c>
      <c r="C19" s="201" t="s">
        <v>18</v>
      </c>
      <c r="D19" s="201">
        <v>244.94</v>
      </c>
      <c r="E19" s="201">
        <v>243.99</v>
      </c>
      <c r="F19" s="201">
        <f t="shared" si="0"/>
        <v>244.465</v>
      </c>
      <c r="G19" s="201" t="s">
        <v>27</v>
      </c>
      <c r="H19" s="201" t="s">
        <v>27</v>
      </c>
      <c r="I19" s="165" t="s">
        <v>28</v>
      </c>
      <c r="J19" s="165" t="s">
        <v>29</v>
      </c>
      <c r="K19" s="166">
        <v>7.3</v>
      </c>
    </row>
    <row r="20" spans="1:11">
      <c r="A20" s="34"/>
      <c r="B20" s="165" t="s">
        <v>26</v>
      </c>
      <c r="C20" s="201" t="s">
        <v>18</v>
      </c>
      <c r="D20" s="201">
        <v>244.94</v>
      </c>
      <c r="E20" s="201">
        <v>243.99</v>
      </c>
      <c r="F20" s="201">
        <f t="shared" si="0"/>
        <v>244.465</v>
      </c>
      <c r="G20" s="201" t="s">
        <v>27</v>
      </c>
      <c r="H20" s="201" t="s">
        <v>27</v>
      </c>
      <c r="I20" s="174" t="s">
        <v>30</v>
      </c>
      <c r="J20" s="165" t="s">
        <v>31</v>
      </c>
      <c r="K20" s="166">
        <v>8.2480000000000011</v>
      </c>
    </row>
    <row r="21" spans="1:11">
      <c r="A21" s="34"/>
      <c r="B21" s="162" t="s">
        <v>26</v>
      </c>
      <c r="C21" s="200" t="s">
        <v>18</v>
      </c>
      <c r="D21" s="200">
        <v>244.94</v>
      </c>
      <c r="E21" s="200">
        <v>243.99</v>
      </c>
      <c r="F21" s="200">
        <f t="shared" si="0"/>
        <v>244.465</v>
      </c>
      <c r="G21" s="200" t="s">
        <v>27</v>
      </c>
      <c r="H21" s="200" t="s">
        <v>27</v>
      </c>
      <c r="I21" s="4" t="s">
        <v>32</v>
      </c>
      <c r="J21" s="162"/>
      <c r="K21" s="163">
        <f>+AVERAGE(K19:K20)</f>
        <v>7.7740000000000009</v>
      </c>
    </row>
    <row r="22" spans="1:11">
      <c r="A22" s="34"/>
      <c r="B22" s="165" t="s">
        <v>33</v>
      </c>
      <c r="C22" s="201" t="s">
        <v>18</v>
      </c>
      <c r="D22" s="201">
        <v>244.94</v>
      </c>
      <c r="E22" s="201">
        <v>243.99</v>
      </c>
      <c r="F22" s="201">
        <f t="shared" si="0"/>
        <v>244.465</v>
      </c>
      <c r="G22" s="201" t="s">
        <v>27</v>
      </c>
      <c r="H22" s="201" t="s">
        <v>27</v>
      </c>
      <c r="I22" s="165" t="s">
        <v>34</v>
      </c>
      <c r="J22" s="165" t="s">
        <v>955</v>
      </c>
      <c r="K22" s="166">
        <v>7.8</v>
      </c>
    </row>
    <row r="23" spans="1:11">
      <c r="A23" s="34"/>
      <c r="B23" s="165" t="s">
        <v>33</v>
      </c>
      <c r="C23" s="201" t="s">
        <v>18</v>
      </c>
      <c r="D23" s="201">
        <v>244.94</v>
      </c>
      <c r="E23" s="201">
        <v>243.99</v>
      </c>
      <c r="F23" s="201">
        <f t="shared" si="0"/>
        <v>244.465</v>
      </c>
      <c r="G23" s="201" t="s">
        <v>27</v>
      </c>
      <c r="H23" s="201" t="s">
        <v>27</v>
      </c>
      <c r="I23" s="165" t="s">
        <v>35</v>
      </c>
      <c r="J23" s="165" t="s">
        <v>947</v>
      </c>
      <c r="K23" s="166">
        <v>5.4889999999999999</v>
      </c>
    </row>
    <row r="24" spans="1:11">
      <c r="A24" s="34"/>
      <c r="B24" s="162" t="s">
        <v>33</v>
      </c>
      <c r="C24" s="200" t="s">
        <v>18</v>
      </c>
      <c r="D24" s="200">
        <v>244.94</v>
      </c>
      <c r="E24" s="200">
        <v>243.99</v>
      </c>
      <c r="F24" s="200">
        <f t="shared" si="0"/>
        <v>244.465</v>
      </c>
      <c r="G24" s="200" t="s">
        <v>27</v>
      </c>
      <c r="H24" s="200" t="s">
        <v>27</v>
      </c>
      <c r="I24" s="4" t="s">
        <v>32</v>
      </c>
      <c r="J24" s="162"/>
      <c r="K24" s="163">
        <f>+AVERAGE(K22:K23)</f>
        <v>6.6444999999999999</v>
      </c>
    </row>
    <row r="25" spans="1:11">
      <c r="A25" s="34"/>
      <c r="B25" s="162" t="s">
        <v>37</v>
      </c>
      <c r="C25" s="200" t="s">
        <v>18</v>
      </c>
      <c r="D25" s="200">
        <v>244.94</v>
      </c>
      <c r="E25" s="200">
        <v>243.99</v>
      </c>
      <c r="F25" s="200">
        <f t="shared" si="0"/>
        <v>244.465</v>
      </c>
      <c r="G25" s="200" t="s">
        <v>27</v>
      </c>
      <c r="H25" s="200" t="s">
        <v>27</v>
      </c>
      <c r="I25" s="175" t="s">
        <v>39</v>
      </c>
      <c r="J25" s="162" t="s">
        <v>40</v>
      </c>
      <c r="K25" s="163">
        <v>3.754</v>
      </c>
    </row>
    <row r="26" spans="1:11">
      <c r="A26" s="34"/>
      <c r="B26" s="162" t="s">
        <v>194</v>
      </c>
      <c r="C26" s="200" t="s">
        <v>18</v>
      </c>
      <c r="D26" s="200">
        <v>87.86</v>
      </c>
      <c r="E26" s="200">
        <v>80.97</v>
      </c>
      <c r="F26" s="200">
        <f t="shared" si="0"/>
        <v>84.414999999999992</v>
      </c>
      <c r="G26" s="200" t="s">
        <v>1250</v>
      </c>
      <c r="H26" s="200" t="s">
        <v>189</v>
      </c>
      <c r="I26" s="175" t="s">
        <v>195</v>
      </c>
      <c r="J26" s="215" t="s">
        <v>1269</v>
      </c>
      <c r="K26" s="10">
        <v>91.8</v>
      </c>
    </row>
    <row r="27" spans="1:11">
      <c r="A27" s="34"/>
      <c r="B27" s="27" t="s">
        <v>675</v>
      </c>
      <c r="C27" s="200" t="s">
        <v>18</v>
      </c>
      <c r="D27" s="204">
        <v>81.13</v>
      </c>
      <c r="E27" s="200">
        <v>78.34</v>
      </c>
      <c r="F27" s="204">
        <f t="shared" si="0"/>
        <v>79.734999999999999</v>
      </c>
      <c r="G27" s="204" t="s">
        <v>189</v>
      </c>
      <c r="H27" s="200" t="s">
        <v>189</v>
      </c>
      <c r="I27" s="176" t="s">
        <v>676</v>
      </c>
      <c r="J27" s="27" t="s">
        <v>677</v>
      </c>
      <c r="K27" s="25">
        <v>214</v>
      </c>
    </row>
    <row r="28" spans="1:11">
      <c r="A28" s="79"/>
      <c r="B28" s="27" t="s">
        <v>678</v>
      </c>
      <c r="C28" s="200" t="s">
        <v>18</v>
      </c>
      <c r="D28" s="204">
        <v>201.3</v>
      </c>
      <c r="E28" s="200">
        <v>201.1</v>
      </c>
      <c r="F28" s="204">
        <f t="shared" si="0"/>
        <v>201.2</v>
      </c>
      <c r="G28" s="204" t="s">
        <v>112</v>
      </c>
      <c r="H28" s="200" t="s">
        <v>112</v>
      </c>
      <c r="I28" s="176" t="s">
        <v>679</v>
      </c>
      <c r="J28" s="27" t="s">
        <v>1253</v>
      </c>
      <c r="K28" s="25">
        <v>78</v>
      </c>
    </row>
    <row r="29" spans="1:11">
      <c r="A29" s="34"/>
      <c r="B29" s="162" t="s">
        <v>76</v>
      </c>
      <c r="C29" s="200" t="s">
        <v>18</v>
      </c>
      <c r="D29" s="200">
        <v>237</v>
      </c>
      <c r="E29" s="200">
        <v>235.39</v>
      </c>
      <c r="F29" s="200">
        <f t="shared" si="0"/>
        <v>236.19499999999999</v>
      </c>
      <c r="G29" s="200" t="s">
        <v>57</v>
      </c>
      <c r="H29" s="200" t="s">
        <v>57</v>
      </c>
      <c r="I29" s="162" t="s">
        <v>77</v>
      </c>
      <c r="J29" s="162" t="s">
        <v>956</v>
      </c>
      <c r="K29" s="164">
        <v>26.4</v>
      </c>
    </row>
    <row r="30" spans="1:11">
      <c r="A30" s="34"/>
      <c r="B30" s="27" t="s">
        <v>680</v>
      </c>
      <c r="C30" s="200" t="s">
        <v>18</v>
      </c>
      <c r="D30" s="204">
        <v>182.7</v>
      </c>
      <c r="E30" s="200">
        <v>178.24</v>
      </c>
      <c r="F30" s="204">
        <f t="shared" si="0"/>
        <v>180.47</v>
      </c>
      <c r="G30" s="204" t="s">
        <v>132</v>
      </c>
      <c r="H30" s="200" t="s">
        <v>132</v>
      </c>
      <c r="I30" s="176" t="s">
        <v>681</v>
      </c>
      <c r="J30" s="27" t="s">
        <v>682</v>
      </c>
      <c r="K30" s="25">
        <v>203</v>
      </c>
    </row>
    <row r="31" spans="1:11">
      <c r="A31" s="34"/>
      <c r="B31" s="27" t="s">
        <v>683</v>
      </c>
      <c r="C31" s="200" t="s">
        <v>18</v>
      </c>
      <c r="D31" s="204">
        <v>182.7</v>
      </c>
      <c r="E31" s="200">
        <v>178.24</v>
      </c>
      <c r="F31" s="204">
        <f t="shared" si="0"/>
        <v>180.47</v>
      </c>
      <c r="G31" s="204" t="s">
        <v>132</v>
      </c>
      <c r="H31" s="200" t="s">
        <v>132</v>
      </c>
      <c r="I31" s="176" t="s">
        <v>684</v>
      </c>
      <c r="J31" s="27" t="s">
        <v>685</v>
      </c>
      <c r="K31" s="25">
        <v>97</v>
      </c>
    </row>
    <row r="32" spans="1:11">
      <c r="A32" s="34"/>
      <c r="B32" s="162" t="s">
        <v>131</v>
      </c>
      <c r="C32" s="200" t="s">
        <v>18</v>
      </c>
      <c r="D32" s="200">
        <v>182.7</v>
      </c>
      <c r="E32" s="200">
        <v>178.24</v>
      </c>
      <c r="F32" s="200">
        <f t="shared" si="0"/>
        <v>180.47</v>
      </c>
      <c r="G32" s="200" t="s">
        <v>132</v>
      </c>
      <c r="H32" s="200" t="s">
        <v>132</v>
      </c>
      <c r="I32" s="162" t="s">
        <v>133</v>
      </c>
      <c r="J32" s="215" t="s">
        <v>1271</v>
      </c>
      <c r="K32" s="164">
        <v>81.986000000000004</v>
      </c>
    </row>
    <row r="33" spans="1:11">
      <c r="A33" s="34"/>
      <c r="B33" s="162" t="s">
        <v>103</v>
      </c>
      <c r="C33" s="200" t="s">
        <v>18</v>
      </c>
      <c r="D33" s="200">
        <v>235.39</v>
      </c>
      <c r="E33" s="200">
        <v>233.5</v>
      </c>
      <c r="F33" s="200">
        <f t="shared" si="0"/>
        <v>234.44499999999999</v>
      </c>
      <c r="G33" s="200" t="s">
        <v>57</v>
      </c>
      <c r="H33" s="200" t="s">
        <v>57</v>
      </c>
      <c r="I33" s="162" t="s">
        <v>104</v>
      </c>
      <c r="J33" s="162" t="s">
        <v>44</v>
      </c>
      <c r="K33" s="163">
        <v>57</v>
      </c>
    </row>
    <row r="34" spans="1:11">
      <c r="A34" s="34"/>
      <c r="B34" s="162" t="s">
        <v>196</v>
      </c>
      <c r="C34" s="200" t="s">
        <v>18</v>
      </c>
      <c r="D34" s="200">
        <v>72.05</v>
      </c>
      <c r="E34" s="200">
        <v>66</v>
      </c>
      <c r="F34" s="200">
        <f t="shared" si="0"/>
        <v>69.025000000000006</v>
      </c>
      <c r="G34" s="200" t="s">
        <v>185</v>
      </c>
      <c r="H34" s="208" t="s">
        <v>185</v>
      </c>
      <c r="I34" s="162" t="s">
        <v>197</v>
      </c>
      <c r="J34" s="162" t="s">
        <v>937</v>
      </c>
      <c r="K34" s="6">
        <v>140</v>
      </c>
    </row>
    <row r="35" spans="1:11">
      <c r="A35" s="34"/>
      <c r="B35" s="27" t="s">
        <v>686</v>
      </c>
      <c r="C35" s="200" t="s">
        <v>18</v>
      </c>
      <c r="D35" s="200">
        <v>72.05</v>
      </c>
      <c r="E35" s="200">
        <v>66</v>
      </c>
      <c r="F35" s="200">
        <f t="shared" si="0"/>
        <v>69.025000000000006</v>
      </c>
      <c r="G35" s="27" t="s">
        <v>185</v>
      </c>
      <c r="H35" s="27" t="s">
        <v>185</v>
      </c>
      <c r="I35" s="27" t="s">
        <v>687</v>
      </c>
      <c r="J35" s="27" t="s">
        <v>688</v>
      </c>
      <c r="K35" s="77">
        <v>195</v>
      </c>
    </row>
    <row r="36" spans="1:11">
      <c r="A36" s="36"/>
      <c r="B36" s="165" t="s">
        <v>78</v>
      </c>
      <c r="C36" s="201" t="s">
        <v>18</v>
      </c>
      <c r="D36" s="201">
        <v>239.1</v>
      </c>
      <c r="E36" s="201">
        <v>235.39</v>
      </c>
      <c r="F36" s="201">
        <f>+AVERAGE(D36:E36)</f>
        <v>237.245</v>
      </c>
      <c r="G36" s="201" t="s">
        <v>20</v>
      </c>
      <c r="H36" s="201" t="s">
        <v>57</v>
      </c>
      <c r="I36" s="9" t="s">
        <v>79</v>
      </c>
      <c r="J36" s="8" t="s">
        <v>1272</v>
      </c>
      <c r="K36" s="168">
        <v>6.21</v>
      </c>
    </row>
    <row r="37" spans="1:11">
      <c r="A37" s="36"/>
      <c r="B37" s="165" t="s">
        <v>78</v>
      </c>
      <c r="C37" s="201" t="s">
        <v>18</v>
      </c>
      <c r="D37" s="201">
        <v>239.1</v>
      </c>
      <c r="E37" s="201">
        <v>235.39</v>
      </c>
      <c r="F37" s="201">
        <f t="shared" si="0"/>
        <v>237.245</v>
      </c>
      <c r="G37" s="201" t="s">
        <v>20</v>
      </c>
      <c r="H37" s="201" t="s">
        <v>57</v>
      </c>
      <c r="I37" s="165" t="s">
        <v>80</v>
      </c>
      <c r="J37" s="8" t="s">
        <v>958</v>
      </c>
      <c r="K37" s="168">
        <v>5.7655000000000003</v>
      </c>
    </row>
    <row r="38" spans="1:11">
      <c r="A38" s="37"/>
      <c r="B38" s="165" t="s">
        <v>78</v>
      </c>
      <c r="C38" s="201" t="s">
        <v>18</v>
      </c>
      <c r="D38" s="201">
        <v>239.1</v>
      </c>
      <c r="E38" s="201">
        <v>235.39</v>
      </c>
      <c r="F38" s="201">
        <f t="shared" si="0"/>
        <v>237.245</v>
      </c>
      <c r="G38" s="201" t="s">
        <v>20</v>
      </c>
      <c r="H38" s="201" t="s">
        <v>57</v>
      </c>
      <c r="I38" s="165" t="s">
        <v>81</v>
      </c>
      <c r="J38" s="8" t="s">
        <v>942</v>
      </c>
      <c r="K38" s="165">
        <v>5.12</v>
      </c>
    </row>
    <row r="39" spans="1:11">
      <c r="A39" s="34"/>
      <c r="B39" s="165" t="s">
        <v>78</v>
      </c>
      <c r="C39" s="201" t="s">
        <v>18</v>
      </c>
      <c r="D39" s="201">
        <v>239.1</v>
      </c>
      <c r="E39" s="201">
        <v>235.39</v>
      </c>
      <c r="F39" s="201">
        <f t="shared" si="0"/>
        <v>237.245</v>
      </c>
      <c r="G39" s="201" t="s">
        <v>20</v>
      </c>
      <c r="H39" s="201" t="s">
        <v>57</v>
      </c>
      <c r="I39" s="165" t="s">
        <v>82</v>
      </c>
      <c r="J39" s="165" t="s">
        <v>44</v>
      </c>
      <c r="K39" s="166">
        <v>5.6665000000000001</v>
      </c>
    </row>
    <row r="40" spans="1:11">
      <c r="A40" s="34"/>
      <c r="B40" s="162" t="s">
        <v>78</v>
      </c>
      <c r="C40" s="200" t="s">
        <v>18</v>
      </c>
      <c r="D40" s="200">
        <v>239.1</v>
      </c>
      <c r="E40" s="200">
        <v>235.39</v>
      </c>
      <c r="F40" s="200">
        <f t="shared" si="0"/>
        <v>237.245</v>
      </c>
      <c r="G40" s="200" t="s">
        <v>20</v>
      </c>
      <c r="H40" s="200" t="s">
        <v>57</v>
      </c>
      <c r="I40" s="4" t="s">
        <v>32</v>
      </c>
      <c r="J40" s="162"/>
      <c r="K40" s="164">
        <f>+AVERAGE(K36:K39)</f>
        <v>5.6905000000000001</v>
      </c>
    </row>
    <row r="41" spans="1:11">
      <c r="A41" s="34"/>
      <c r="B41" s="162" t="s">
        <v>168</v>
      </c>
      <c r="C41" s="200" t="s">
        <v>18</v>
      </c>
      <c r="D41" s="200">
        <v>126.3</v>
      </c>
      <c r="E41" s="200">
        <v>113</v>
      </c>
      <c r="F41" s="200">
        <f t="shared" si="0"/>
        <v>119.65</v>
      </c>
      <c r="G41" s="200" t="s">
        <v>169</v>
      </c>
      <c r="H41" s="200" t="s">
        <v>169</v>
      </c>
      <c r="I41" s="175" t="s">
        <v>170</v>
      </c>
      <c r="J41" s="162" t="s">
        <v>171</v>
      </c>
      <c r="K41" s="17">
        <v>282.53999999999996</v>
      </c>
    </row>
    <row r="42" spans="1:11">
      <c r="A42" s="34"/>
      <c r="B42" s="27" t="s">
        <v>689</v>
      </c>
      <c r="C42" s="200" t="s">
        <v>18</v>
      </c>
      <c r="D42" s="200">
        <v>126.3</v>
      </c>
      <c r="E42" s="200">
        <v>100.5</v>
      </c>
      <c r="F42" s="200">
        <f t="shared" si="0"/>
        <v>113.4</v>
      </c>
      <c r="G42" s="12" t="s">
        <v>169</v>
      </c>
      <c r="H42" s="12" t="s">
        <v>173</v>
      </c>
      <c r="I42" s="27" t="s">
        <v>690</v>
      </c>
      <c r="J42" s="27" t="s">
        <v>691</v>
      </c>
      <c r="K42" s="77">
        <v>315</v>
      </c>
    </row>
    <row r="43" spans="1:11">
      <c r="A43" s="34"/>
      <c r="B43" s="162" t="s">
        <v>83</v>
      </c>
      <c r="C43" s="200" t="s">
        <v>18</v>
      </c>
      <c r="D43" s="200">
        <v>239.1</v>
      </c>
      <c r="E43" s="200">
        <v>237</v>
      </c>
      <c r="F43" s="200">
        <f t="shared" si="0"/>
        <v>238.05</v>
      </c>
      <c r="G43" s="200" t="s">
        <v>20</v>
      </c>
      <c r="H43" s="200" t="s">
        <v>20</v>
      </c>
      <c r="I43" s="162" t="s">
        <v>84</v>
      </c>
      <c r="J43" s="162" t="s">
        <v>44</v>
      </c>
      <c r="K43" s="163">
        <v>26</v>
      </c>
    </row>
    <row r="44" spans="1:11">
      <c r="A44" s="34"/>
      <c r="B44" s="162" t="s">
        <v>85</v>
      </c>
      <c r="C44" s="200" t="s">
        <v>18</v>
      </c>
      <c r="D44" s="200">
        <v>239.1</v>
      </c>
      <c r="E44" s="200">
        <v>237</v>
      </c>
      <c r="F44" s="200">
        <f t="shared" si="0"/>
        <v>238.05</v>
      </c>
      <c r="G44" s="200" t="s">
        <v>20</v>
      </c>
      <c r="H44" s="200" t="s">
        <v>20</v>
      </c>
      <c r="I44" s="162" t="s">
        <v>86</v>
      </c>
      <c r="J44" s="162" t="s">
        <v>959</v>
      </c>
      <c r="K44" s="164">
        <v>27.616</v>
      </c>
    </row>
    <row r="45" spans="1:11">
      <c r="A45" s="34"/>
      <c r="B45" s="162" t="s">
        <v>87</v>
      </c>
      <c r="C45" s="200" t="s">
        <v>18</v>
      </c>
      <c r="D45" s="6">
        <v>237</v>
      </c>
      <c r="E45" s="6">
        <v>235.39</v>
      </c>
      <c r="F45" s="6">
        <f t="shared" si="0"/>
        <v>236.19499999999999</v>
      </c>
      <c r="G45" s="6" t="s">
        <v>57</v>
      </c>
      <c r="H45" s="6" t="s">
        <v>57</v>
      </c>
      <c r="I45" s="6" t="s">
        <v>88</v>
      </c>
      <c r="J45" s="6" t="s">
        <v>960</v>
      </c>
      <c r="K45" s="10">
        <v>48.118499999999997</v>
      </c>
    </row>
    <row r="46" spans="1:11">
      <c r="A46" s="34"/>
      <c r="B46" s="8" t="s">
        <v>87</v>
      </c>
      <c r="C46" s="8" t="s">
        <v>18</v>
      </c>
      <c r="D46" s="8">
        <v>237</v>
      </c>
      <c r="E46" s="8">
        <v>235.39</v>
      </c>
      <c r="F46" s="8">
        <f t="shared" si="0"/>
        <v>236.19499999999999</v>
      </c>
      <c r="G46" s="8" t="s">
        <v>57</v>
      </c>
      <c r="H46" s="8" t="s">
        <v>57</v>
      </c>
      <c r="I46" s="8" t="s">
        <v>89</v>
      </c>
      <c r="J46" s="8" t="s">
        <v>90</v>
      </c>
      <c r="K46" s="11">
        <v>26.43</v>
      </c>
    </row>
    <row r="47" spans="1:11">
      <c r="A47" s="34"/>
      <c r="B47" s="162" t="s">
        <v>181</v>
      </c>
      <c r="C47" s="200" t="s">
        <v>18</v>
      </c>
      <c r="D47" s="200">
        <v>93.9</v>
      </c>
      <c r="E47" s="200">
        <v>92.9</v>
      </c>
      <c r="F47" s="200">
        <f t="shared" si="0"/>
        <v>93.4</v>
      </c>
      <c r="G47" s="200" t="s">
        <v>180</v>
      </c>
      <c r="H47" s="200" t="s">
        <v>180</v>
      </c>
      <c r="I47" s="162" t="s">
        <v>182</v>
      </c>
      <c r="J47" s="27" t="s">
        <v>1256</v>
      </c>
      <c r="K47" s="6">
        <v>135</v>
      </c>
    </row>
    <row r="48" spans="1:11">
      <c r="A48" s="34"/>
      <c r="B48" s="27" t="s">
        <v>692</v>
      </c>
      <c r="C48" s="200" t="s">
        <v>18</v>
      </c>
      <c r="D48" s="200">
        <v>201.1</v>
      </c>
      <c r="E48" s="200">
        <v>200.85</v>
      </c>
      <c r="F48" s="200">
        <f t="shared" si="0"/>
        <v>200.97499999999999</v>
      </c>
      <c r="G48" s="27" t="s">
        <v>258</v>
      </c>
      <c r="H48" s="27" t="s">
        <v>112</v>
      </c>
      <c r="I48" s="27" t="s">
        <v>693</v>
      </c>
      <c r="J48" s="27" t="s">
        <v>961</v>
      </c>
      <c r="K48" s="77">
        <v>66</v>
      </c>
    </row>
    <row r="49" spans="1:11">
      <c r="A49" s="34"/>
      <c r="B49" s="6" t="s">
        <v>152</v>
      </c>
      <c r="C49" s="6" t="s">
        <v>18</v>
      </c>
      <c r="D49" s="200">
        <v>166.07</v>
      </c>
      <c r="E49" s="203">
        <v>161.19999999999999</v>
      </c>
      <c r="F49" s="203">
        <f t="shared" si="0"/>
        <v>163.63499999999999</v>
      </c>
      <c r="G49" s="200" t="s">
        <v>150</v>
      </c>
      <c r="H49" s="200" t="s">
        <v>153</v>
      </c>
      <c r="I49" s="162" t="s">
        <v>154</v>
      </c>
      <c r="J49" s="6" t="s">
        <v>520</v>
      </c>
      <c r="K49" s="162">
        <v>181</v>
      </c>
    </row>
    <row r="50" spans="1:11">
      <c r="A50" s="34"/>
      <c r="B50" s="27" t="s">
        <v>694</v>
      </c>
      <c r="C50" s="200" t="s">
        <v>18</v>
      </c>
      <c r="D50" s="200">
        <v>132.9</v>
      </c>
      <c r="E50" s="200">
        <v>130</v>
      </c>
      <c r="F50" s="200">
        <f t="shared" si="0"/>
        <v>131.44999999999999</v>
      </c>
      <c r="G50" s="27" t="s">
        <v>418</v>
      </c>
      <c r="H50" s="27" t="s">
        <v>418</v>
      </c>
      <c r="I50" s="27" t="s">
        <v>695</v>
      </c>
      <c r="J50" s="27" t="s">
        <v>696</v>
      </c>
      <c r="K50" s="77">
        <v>193</v>
      </c>
    </row>
    <row r="51" spans="1:11">
      <c r="A51" s="34"/>
      <c r="B51" s="27" t="s">
        <v>697</v>
      </c>
      <c r="C51" s="200" t="s">
        <v>18</v>
      </c>
      <c r="D51" s="200">
        <v>200.1</v>
      </c>
      <c r="E51" s="200">
        <v>199.3</v>
      </c>
      <c r="F51" s="200">
        <f t="shared" si="0"/>
        <v>199.7</v>
      </c>
      <c r="G51" s="200" t="s">
        <v>112</v>
      </c>
      <c r="H51" s="200" t="s">
        <v>112</v>
      </c>
      <c r="I51" s="27" t="s">
        <v>698</v>
      </c>
      <c r="J51" s="27" t="s">
        <v>699</v>
      </c>
      <c r="K51" s="77">
        <v>117</v>
      </c>
    </row>
    <row r="52" spans="1:11">
      <c r="A52" s="34"/>
      <c r="B52" s="27" t="s">
        <v>700</v>
      </c>
      <c r="C52" s="200" t="s">
        <v>18</v>
      </c>
      <c r="D52" s="200">
        <v>93.9</v>
      </c>
      <c r="E52" s="200">
        <v>92.9</v>
      </c>
      <c r="F52" s="204">
        <f t="shared" si="0"/>
        <v>93.4</v>
      </c>
      <c r="G52" s="27" t="s">
        <v>180</v>
      </c>
      <c r="H52" s="77" t="s">
        <v>180</v>
      </c>
      <c r="I52" s="27" t="s">
        <v>701</v>
      </c>
      <c r="J52" s="27" t="s">
        <v>1257</v>
      </c>
      <c r="K52" s="77">
        <v>60</v>
      </c>
    </row>
    <row r="53" spans="1:11">
      <c r="A53" s="34"/>
      <c r="B53" s="162" t="s">
        <v>134</v>
      </c>
      <c r="C53" s="200" t="s">
        <v>18</v>
      </c>
      <c r="D53" s="200">
        <v>182.7</v>
      </c>
      <c r="E53" s="200">
        <v>178.24</v>
      </c>
      <c r="F53" s="200">
        <f t="shared" si="0"/>
        <v>180.47</v>
      </c>
      <c r="G53" s="200" t="s">
        <v>132</v>
      </c>
      <c r="H53" s="200" t="s">
        <v>132</v>
      </c>
      <c r="I53" s="162" t="s">
        <v>135</v>
      </c>
      <c r="J53" s="27" t="s">
        <v>1258</v>
      </c>
      <c r="K53" s="163">
        <v>92.705000000000013</v>
      </c>
    </row>
    <row r="54" spans="1:11">
      <c r="A54" s="34"/>
      <c r="B54" s="165" t="s">
        <v>136</v>
      </c>
      <c r="C54" s="201" t="s">
        <v>18</v>
      </c>
      <c r="D54" s="201">
        <v>182.7</v>
      </c>
      <c r="E54" s="201">
        <v>178.24</v>
      </c>
      <c r="F54" s="201">
        <f t="shared" si="0"/>
        <v>180.47</v>
      </c>
      <c r="G54" s="201" t="s">
        <v>132</v>
      </c>
      <c r="H54" s="201" t="s">
        <v>132</v>
      </c>
      <c r="I54" s="165" t="s">
        <v>138</v>
      </c>
      <c r="J54" s="165" t="s">
        <v>44</v>
      </c>
      <c r="K54" s="165">
        <v>55.5</v>
      </c>
    </row>
    <row r="55" spans="1:11">
      <c r="A55" s="34"/>
      <c r="B55" s="165" t="s">
        <v>136</v>
      </c>
      <c r="C55" s="201" t="s">
        <v>18</v>
      </c>
      <c r="D55" s="201">
        <v>182.7</v>
      </c>
      <c r="E55" s="201">
        <v>178.24</v>
      </c>
      <c r="F55" s="201">
        <f t="shared" si="0"/>
        <v>180.47</v>
      </c>
      <c r="G55" s="201" t="s">
        <v>132</v>
      </c>
      <c r="H55" s="201" t="s">
        <v>132</v>
      </c>
      <c r="I55" s="165" t="s">
        <v>139</v>
      </c>
      <c r="J55" s="165" t="s">
        <v>44</v>
      </c>
      <c r="K55" s="165">
        <v>54.5</v>
      </c>
    </row>
    <row r="56" spans="1:11">
      <c r="A56" s="34"/>
      <c r="B56" s="165" t="s">
        <v>136</v>
      </c>
      <c r="C56" s="201" t="s">
        <v>18</v>
      </c>
      <c r="D56" s="201">
        <v>182.7</v>
      </c>
      <c r="E56" s="201">
        <v>178.24</v>
      </c>
      <c r="F56" s="201">
        <f t="shared" si="0"/>
        <v>180.47</v>
      </c>
      <c r="G56" s="201" t="s">
        <v>132</v>
      </c>
      <c r="H56" s="201" t="s">
        <v>132</v>
      </c>
      <c r="I56" s="165" t="s">
        <v>140</v>
      </c>
      <c r="J56" s="165" t="s">
        <v>44</v>
      </c>
      <c r="K56" s="166">
        <v>69.902500000000003</v>
      </c>
    </row>
    <row r="57" spans="1:11">
      <c r="A57" s="34"/>
      <c r="B57" s="162" t="s">
        <v>136</v>
      </c>
      <c r="C57" s="200" t="s">
        <v>18</v>
      </c>
      <c r="D57" s="200">
        <v>182.7</v>
      </c>
      <c r="E57" s="200">
        <v>178.24</v>
      </c>
      <c r="F57" s="200">
        <f t="shared" si="0"/>
        <v>180.47</v>
      </c>
      <c r="G57" s="200" t="s">
        <v>132</v>
      </c>
      <c r="H57" s="200" t="s">
        <v>132</v>
      </c>
      <c r="I57" s="13" t="s">
        <v>116</v>
      </c>
      <c r="J57" s="162"/>
      <c r="K57" s="163">
        <f>+AVERAGE(K54:K56)</f>
        <v>59.967500000000001</v>
      </c>
    </row>
    <row r="58" spans="1:11">
      <c r="A58" s="34"/>
      <c r="B58" s="27" t="s">
        <v>702</v>
      </c>
      <c r="C58" s="200" t="s">
        <v>18</v>
      </c>
      <c r="D58" s="204">
        <v>182.7</v>
      </c>
      <c r="E58" s="200">
        <v>178.24</v>
      </c>
      <c r="F58" s="204">
        <f t="shared" si="0"/>
        <v>180.47</v>
      </c>
      <c r="G58" s="204" t="s">
        <v>132</v>
      </c>
      <c r="H58" s="200" t="s">
        <v>132</v>
      </c>
      <c r="I58" s="167" t="s">
        <v>703</v>
      </c>
      <c r="J58" s="27" t="s">
        <v>704</v>
      </c>
      <c r="K58" s="25">
        <v>134</v>
      </c>
    </row>
    <row r="59" spans="1:11">
      <c r="A59" s="34"/>
      <c r="B59" s="27" t="s">
        <v>705</v>
      </c>
      <c r="C59" s="200" t="s">
        <v>18</v>
      </c>
      <c r="D59" s="204">
        <v>182.7</v>
      </c>
      <c r="E59" s="200">
        <v>178.24</v>
      </c>
      <c r="F59" s="204">
        <f t="shared" si="0"/>
        <v>180.47</v>
      </c>
      <c r="G59" s="204" t="s">
        <v>132</v>
      </c>
      <c r="H59" s="200" t="s">
        <v>132</v>
      </c>
      <c r="I59" s="167" t="s">
        <v>706</v>
      </c>
      <c r="J59" s="27" t="s">
        <v>44</v>
      </c>
      <c r="K59" s="25">
        <v>72.5</v>
      </c>
    </row>
    <row r="60" spans="1:11">
      <c r="A60" s="34"/>
      <c r="B60" s="27" t="s">
        <v>707</v>
      </c>
      <c r="C60" s="200" t="s">
        <v>18</v>
      </c>
      <c r="D60" s="204">
        <v>178.24</v>
      </c>
      <c r="E60" s="200">
        <v>174.15</v>
      </c>
      <c r="F60" s="204">
        <f t="shared" si="0"/>
        <v>176.19499999999999</v>
      </c>
      <c r="G60" s="204" t="s">
        <v>132</v>
      </c>
      <c r="H60" s="200" t="s">
        <v>132</v>
      </c>
      <c r="I60" s="176" t="s">
        <v>708</v>
      </c>
      <c r="J60" s="27" t="s">
        <v>1273</v>
      </c>
      <c r="K60" s="25">
        <v>82.5</v>
      </c>
    </row>
    <row r="61" spans="1:11">
      <c r="A61" s="34"/>
      <c r="B61" s="162" t="s">
        <v>198</v>
      </c>
      <c r="C61" s="200" t="s">
        <v>18</v>
      </c>
      <c r="D61" s="200">
        <v>72.05</v>
      </c>
      <c r="E61" s="200">
        <v>66</v>
      </c>
      <c r="F61" s="200">
        <f t="shared" si="0"/>
        <v>69.025000000000006</v>
      </c>
      <c r="G61" s="200" t="s">
        <v>185</v>
      </c>
      <c r="H61" s="208" t="s">
        <v>185</v>
      </c>
      <c r="I61" s="175" t="s">
        <v>199</v>
      </c>
      <c r="J61" s="215" t="s">
        <v>1274</v>
      </c>
      <c r="K61" s="6">
        <v>200</v>
      </c>
    </row>
    <row r="62" spans="1:11">
      <c r="A62" s="34"/>
      <c r="B62" s="165" t="s">
        <v>155</v>
      </c>
      <c r="C62" s="201" t="s">
        <v>18</v>
      </c>
      <c r="D62" s="201">
        <v>166.07</v>
      </c>
      <c r="E62" s="205">
        <v>161.19999999999999</v>
      </c>
      <c r="F62" s="205">
        <f t="shared" ref="F62:F126" si="1">+AVERAGE(D62:E62)</f>
        <v>163.63499999999999</v>
      </c>
      <c r="G62" s="201" t="s">
        <v>150</v>
      </c>
      <c r="H62" s="201" t="s">
        <v>153</v>
      </c>
      <c r="I62" s="15" t="s">
        <v>156</v>
      </c>
      <c r="J62" s="8" t="s">
        <v>157</v>
      </c>
      <c r="K62" s="165" t="s">
        <v>25</v>
      </c>
    </row>
    <row r="63" spans="1:11">
      <c r="A63" s="34"/>
      <c r="B63" s="165" t="s">
        <v>155</v>
      </c>
      <c r="C63" s="201" t="s">
        <v>18</v>
      </c>
      <c r="D63" s="201">
        <v>166.07</v>
      </c>
      <c r="E63" s="205">
        <v>161.19999999999999</v>
      </c>
      <c r="F63" s="205">
        <f t="shared" si="1"/>
        <v>163.63499999999999</v>
      </c>
      <c r="G63" s="201" t="s">
        <v>150</v>
      </c>
      <c r="H63" s="201" t="s">
        <v>153</v>
      </c>
      <c r="I63" s="9" t="s">
        <v>158</v>
      </c>
      <c r="J63" s="8" t="s">
        <v>159</v>
      </c>
      <c r="K63" s="165" t="s">
        <v>25</v>
      </c>
    </row>
    <row r="64" spans="1:11">
      <c r="A64" s="34"/>
      <c r="B64" s="165" t="s">
        <v>155</v>
      </c>
      <c r="C64" s="201" t="s">
        <v>18</v>
      </c>
      <c r="D64" s="201">
        <v>166.07</v>
      </c>
      <c r="E64" s="205">
        <v>161.19999999999999</v>
      </c>
      <c r="F64" s="205">
        <f t="shared" si="1"/>
        <v>163.63499999999999</v>
      </c>
      <c r="G64" s="201" t="s">
        <v>150</v>
      </c>
      <c r="H64" s="201" t="s">
        <v>153</v>
      </c>
      <c r="I64" s="165" t="s">
        <v>160</v>
      </c>
      <c r="J64" s="8" t="s">
        <v>855</v>
      </c>
      <c r="K64" s="168">
        <v>140.68299999999999</v>
      </c>
    </row>
    <row r="65" spans="1:11">
      <c r="A65" s="34"/>
      <c r="B65" s="162" t="s">
        <v>155</v>
      </c>
      <c r="C65" s="200" t="s">
        <v>18</v>
      </c>
      <c r="D65" s="200">
        <v>166.07</v>
      </c>
      <c r="E65" s="203">
        <v>161.19999999999999</v>
      </c>
      <c r="F65" s="203">
        <f t="shared" si="1"/>
        <v>163.63499999999999</v>
      </c>
      <c r="G65" s="200" t="s">
        <v>150</v>
      </c>
      <c r="H65" s="200" t="s">
        <v>153</v>
      </c>
      <c r="I65" s="13" t="s">
        <v>116</v>
      </c>
      <c r="J65" s="6" t="s">
        <v>936</v>
      </c>
      <c r="K65" s="164">
        <f>+AVERAGE(K62:K64)</f>
        <v>140.68299999999999</v>
      </c>
    </row>
    <row r="66" spans="1:11">
      <c r="A66" s="34"/>
      <c r="B66" s="165" t="s">
        <v>61</v>
      </c>
      <c r="C66" s="201" t="s">
        <v>18</v>
      </c>
      <c r="D66" s="201">
        <v>239.7</v>
      </c>
      <c r="E66" s="201">
        <v>237</v>
      </c>
      <c r="F66" s="201">
        <f t="shared" si="1"/>
        <v>238.35</v>
      </c>
      <c r="G66" s="201" t="s">
        <v>20</v>
      </c>
      <c r="H66" s="201" t="s">
        <v>20</v>
      </c>
      <c r="I66" s="165" t="s">
        <v>62</v>
      </c>
      <c r="J66" s="165" t="s">
        <v>44</v>
      </c>
      <c r="K66" s="165">
        <v>26.5</v>
      </c>
    </row>
    <row r="67" spans="1:11">
      <c r="A67" s="34"/>
      <c r="B67" s="165" t="s">
        <v>61</v>
      </c>
      <c r="C67" s="201" t="s">
        <v>18</v>
      </c>
      <c r="D67" s="201">
        <v>239.7</v>
      </c>
      <c r="E67" s="201">
        <v>237</v>
      </c>
      <c r="F67" s="201">
        <f t="shared" si="1"/>
        <v>238.35</v>
      </c>
      <c r="G67" s="201" t="s">
        <v>20</v>
      </c>
      <c r="H67" s="201" t="s">
        <v>20</v>
      </c>
      <c r="I67" s="165" t="s">
        <v>63</v>
      </c>
      <c r="J67" s="165" t="s">
        <v>44</v>
      </c>
      <c r="K67" s="165">
        <v>29</v>
      </c>
    </row>
    <row r="68" spans="1:11">
      <c r="A68" s="34"/>
      <c r="B68" s="162" t="s">
        <v>61</v>
      </c>
      <c r="C68" s="200" t="s">
        <v>18</v>
      </c>
      <c r="D68" s="200">
        <v>239.7</v>
      </c>
      <c r="E68" s="200">
        <v>237</v>
      </c>
      <c r="F68" s="200">
        <f t="shared" si="1"/>
        <v>238.35</v>
      </c>
      <c r="G68" s="200" t="s">
        <v>20</v>
      </c>
      <c r="H68" s="200" t="s">
        <v>20</v>
      </c>
      <c r="I68" s="4" t="s">
        <v>32</v>
      </c>
      <c r="J68" s="162"/>
      <c r="K68" s="164">
        <f>+AVERAGE(K66:K67)</f>
        <v>27.75</v>
      </c>
    </row>
    <row r="69" spans="1:11">
      <c r="A69" s="34"/>
      <c r="B69" s="162" t="s">
        <v>64</v>
      </c>
      <c r="C69" s="200" t="s">
        <v>18</v>
      </c>
      <c r="D69" s="200">
        <v>239.7</v>
      </c>
      <c r="E69" s="200">
        <v>237</v>
      </c>
      <c r="F69" s="200">
        <f t="shared" si="1"/>
        <v>238.35</v>
      </c>
      <c r="G69" s="200" t="s">
        <v>20</v>
      </c>
      <c r="H69" s="200" t="s">
        <v>20</v>
      </c>
      <c r="I69" s="162" t="s">
        <v>65</v>
      </c>
      <c r="J69" s="162" t="s">
        <v>44</v>
      </c>
      <c r="K69" s="162">
        <v>8.1</v>
      </c>
    </row>
    <row r="70" spans="1:11">
      <c r="A70" s="34"/>
      <c r="B70" s="162" t="s">
        <v>66</v>
      </c>
      <c r="C70" s="200" t="s">
        <v>18</v>
      </c>
      <c r="D70" s="200">
        <v>239.7</v>
      </c>
      <c r="E70" s="200">
        <v>237</v>
      </c>
      <c r="F70" s="200">
        <f t="shared" si="1"/>
        <v>238.35</v>
      </c>
      <c r="G70" s="200" t="s">
        <v>20</v>
      </c>
      <c r="H70" s="200" t="s">
        <v>20</v>
      </c>
      <c r="I70" s="162" t="s">
        <v>67</v>
      </c>
      <c r="J70" s="162" t="s">
        <v>44</v>
      </c>
      <c r="K70" s="162">
        <v>8.3000000000000007</v>
      </c>
    </row>
    <row r="71" spans="1:11">
      <c r="A71" s="34"/>
      <c r="B71" s="162" t="s">
        <v>172</v>
      </c>
      <c r="C71" s="200" t="s">
        <v>18</v>
      </c>
      <c r="D71" s="200">
        <v>113</v>
      </c>
      <c r="E71" s="200">
        <v>100.5</v>
      </c>
      <c r="F71" s="200">
        <f t="shared" si="1"/>
        <v>106.75</v>
      </c>
      <c r="G71" s="200" t="s">
        <v>173</v>
      </c>
      <c r="H71" s="200" t="s">
        <v>173</v>
      </c>
      <c r="I71" s="162" t="s">
        <v>174</v>
      </c>
      <c r="J71" s="162" t="s">
        <v>175</v>
      </c>
      <c r="K71" s="18">
        <v>67.217999999999989</v>
      </c>
    </row>
    <row r="72" spans="1:11">
      <c r="A72" s="34"/>
      <c r="B72" s="162" t="s">
        <v>55</v>
      </c>
      <c r="C72" s="200" t="s">
        <v>18</v>
      </c>
      <c r="D72" s="200">
        <v>243.99</v>
      </c>
      <c r="E72" s="200">
        <v>233.5</v>
      </c>
      <c r="F72" s="200">
        <f t="shared" si="1"/>
        <v>238.745</v>
      </c>
      <c r="G72" s="200" t="s">
        <v>27</v>
      </c>
      <c r="H72" s="200" t="s">
        <v>57</v>
      </c>
      <c r="I72" s="162" t="s">
        <v>58</v>
      </c>
      <c r="J72" s="27" t="s">
        <v>1259</v>
      </c>
      <c r="K72" s="162">
        <v>103</v>
      </c>
    </row>
    <row r="73" spans="1:11">
      <c r="A73" s="34"/>
      <c r="B73" s="27" t="s">
        <v>709</v>
      </c>
      <c r="C73" s="200" t="s">
        <v>18</v>
      </c>
      <c r="D73" s="204">
        <v>246.36</v>
      </c>
      <c r="E73" s="200">
        <v>241.5</v>
      </c>
      <c r="F73" s="204">
        <f t="shared" si="1"/>
        <v>243.93</v>
      </c>
      <c r="G73" s="204" t="s">
        <v>27</v>
      </c>
      <c r="H73" s="200" t="s">
        <v>20</v>
      </c>
      <c r="I73" s="176" t="s">
        <v>710</v>
      </c>
      <c r="J73" s="27" t="s">
        <v>1260</v>
      </c>
      <c r="K73" s="25">
        <v>27</v>
      </c>
    </row>
    <row r="74" spans="1:11">
      <c r="A74" s="34"/>
      <c r="B74" s="162" t="s">
        <v>91</v>
      </c>
      <c r="C74" s="200" t="s">
        <v>18</v>
      </c>
      <c r="D74" s="200">
        <v>237</v>
      </c>
      <c r="E74" s="200">
        <v>235.39</v>
      </c>
      <c r="F74" s="200">
        <f t="shared" si="1"/>
        <v>236.19499999999999</v>
      </c>
      <c r="G74" s="200" t="s">
        <v>57</v>
      </c>
      <c r="H74" s="200" t="s">
        <v>57</v>
      </c>
      <c r="I74" s="177" t="s">
        <v>92</v>
      </c>
      <c r="J74" s="162" t="s">
        <v>939</v>
      </c>
      <c r="K74" s="163">
        <v>43.5</v>
      </c>
    </row>
    <row r="75" spans="1:11">
      <c r="A75" s="34"/>
      <c r="B75" s="165" t="s">
        <v>91</v>
      </c>
      <c r="C75" s="201" t="s">
        <v>18</v>
      </c>
      <c r="D75" s="201">
        <v>237</v>
      </c>
      <c r="E75" s="201">
        <v>235.39</v>
      </c>
      <c r="F75" s="201">
        <f t="shared" si="1"/>
        <v>236.19499999999999</v>
      </c>
      <c r="G75" s="201" t="s">
        <v>57</v>
      </c>
      <c r="H75" s="201" t="s">
        <v>57</v>
      </c>
      <c r="I75" s="165" t="s">
        <v>93</v>
      </c>
      <c r="J75" s="165" t="s">
        <v>938</v>
      </c>
      <c r="K75" s="165">
        <v>35.864000000000004</v>
      </c>
    </row>
    <row r="76" spans="1:11">
      <c r="A76" s="34"/>
      <c r="B76" s="27" t="s">
        <v>711</v>
      </c>
      <c r="C76" s="200" t="s">
        <v>18</v>
      </c>
      <c r="D76" s="200">
        <v>244.94</v>
      </c>
      <c r="E76" s="200">
        <v>243.99</v>
      </c>
      <c r="F76" s="204">
        <f t="shared" si="1"/>
        <v>244.465</v>
      </c>
      <c r="G76" s="27" t="s">
        <v>27</v>
      </c>
      <c r="H76" s="27" t="s">
        <v>27</v>
      </c>
      <c r="I76" s="177" t="s">
        <v>712</v>
      </c>
      <c r="J76" s="27" t="s">
        <v>713</v>
      </c>
      <c r="K76" s="77">
        <v>12.8</v>
      </c>
    </row>
    <row r="77" spans="1:11">
      <c r="A77" s="34"/>
      <c r="B77" s="162" t="s">
        <v>68</v>
      </c>
      <c r="C77" s="200" t="s">
        <v>18</v>
      </c>
      <c r="D77" s="200">
        <v>242.57</v>
      </c>
      <c r="E77" s="200">
        <v>240.3</v>
      </c>
      <c r="F77" s="200">
        <f t="shared" si="1"/>
        <v>241.435</v>
      </c>
      <c r="G77" s="200" t="s">
        <v>27</v>
      </c>
      <c r="H77" s="200" t="s">
        <v>20</v>
      </c>
      <c r="I77" s="162" t="s">
        <v>69</v>
      </c>
      <c r="J77" s="162" t="s">
        <v>44</v>
      </c>
      <c r="K77" s="162">
        <v>30.5</v>
      </c>
    </row>
    <row r="78" spans="1:11">
      <c r="A78" s="34"/>
      <c r="B78" s="165" t="s">
        <v>68</v>
      </c>
      <c r="C78" s="201" t="s">
        <v>18</v>
      </c>
      <c r="D78" s="201">
        <v>242.57</v>
      </c>
      <c r="E78" s="201">
        <v>240.3</v>
      </c>
      <c r="F78" s="201">
        <f t="shared" si="1"/>
        <v>241.435</v>
      </c>
      <c r="G78" s="201" t="s">
        <v>27</v>
      </c>
      <c r="H78" s="201" t="s">
        <v>20</v>
      </c>
      <c r="I78" s="165" t="s">
        <v>71</v>
      </c>
      <c r="J78" s="165" t="s">
        <v>44</v>
      </c>
      <c r="K78" s="165" t="s">
        <v>25</v>
      </c>
    </row>
    <row r="79" spans="1:11">
      <c r="A79" s="34"/>
      <c r="B79" s="6" t="s">
        <v>161</v>
      </c>
      <c r="C79" s="6" t="s">
        <v>18</v>
      </c>
      <c r="D79" s="203">
        <v>166.07</v>
      </c>
      <c r="E79" s="203">
        <v>163.47</v>
      </c>
      <c r="F79" s="203">
        <f t="shared" si="1"/>
        <v>164.76999999999998</v>
      </c>
      <c r="G79" s="200" t="s">
        <v>150</v>
      </c>
      <c r="H79" s="200" t="s">
        <v>150</v>
      </c>
      <c r="I79" s="16" t="s">
        <v>162</v>
      </c>
      <c r="J79" s="162" t="s">
        <v>44</v>
      </c>
      <c r="K79" s="163">
        <v>135</v>
      </c>
    </row>
    <row r="80" spans="1:11">
      <c r="A80" s="34"/>
      <c r="B80" s="162" t="s">
        <v>41</v>
      </c>
      <c r="C80" s="200" t="s">
        <v>18</v>
      </c>
      <c r="D80" s="200">
        <v>246.36</v>
      </c>
      <c r="E80" s="200">
        <v>239.1</v>
      </c>
      <c r="F80" s="200">
        <f t="shared" si="1"/>
        <v>242.73000000000002</v>
      </c>
      <c r="G80" s="200" t="s">
        <v>27</v>
      </c>
      <c r="H80" s="200" t="s">
        <v>21</v>
      </c>
      <c r="I80" s="167" t="s">
        <v>43</v>
      </c>
      <c r="J80" s="6" t="s">
        <v>44</v>
      </c>
      <c r="K80" s="163">
        <v>70.7</v>
      </c>
    </row>
    <row r="81" spans="1:11">
      <c r="A81" s="34"/>
      <c r="B81" s="162" t="s">
        <v>45</v>
      </c>
      <c r="C81" s="200" t="s">
        <v>18</v>
      </c>
      <c r="D81" s="200">
        <v>247.2</v>
      </c>
      <c r="E81" s="200">
        <v>242</v>
      </c>
      <c r="F81" s="200">
        <f t="shared" si="1"/>
        <v>244.6</v>
      </c>
      <c r="G81" s="200" t="s">
        <v>27</v>
      </c>
      <c r="H81" s="200" t="s">
        <v>27</v>
      </c>
      <c r="I81" s="162" t="s">
        <v>46</v>
      </c>
      <c r="J81" s="6" t="s">
        <v>47</v>
      </c>
      <c r="K81" s="163">
        <v>60</v>
      </c>
    </row>
    <row r="82" spans="1:11">
      <c r="A82" s="34"/>
      <c r="B82" s="162" t="s">
        <v>146</v>
      </c>
      <c r="C82" s="200" t="s">
        <v>18</v>
      </c>
      <c r="D82" s="200">
        <v>182.7</v>
      </c>
      <c r="E82" s="200">
        <v>178.24</v>
      </c>
      <c r="F82" s="200">
        <f t="shared" si="1"/>
        <v>180.47</v>
      </c>
      <c r="G82" s="200" t="s">
        <v>132</v>
      </c>
      <c r="H82" s="200" t="s">
        <v>132</v>
      </c>
      <c r="I82" s="162" t="s">
        <v>147</v>
      </c>
      <c r="J82" s="162" t="s">
        <v>44</v>
      </c>
      <c r="K82" s="162">
        <v>53</v>
      </c>
    </row>
    <row r="83" spans="1:11">
      <c r="A83" s="34"/>
      <c r="B83" s="165" t="s">
        <v>126</v>
      </c>
      <c r="C83" s="201" t="s">
        <v>18</v>
      </c>
      <c r="D83" s="201">
        <v>195.31</v>
      </c>
      <c r="E83" s="201">
        <v>190.82</v>
      </c>
      <c r="F83" s="201">
        <f t="shared" si="1"/>
        <v>193.065</v>
      </c>
      <c r="G83" s="201" t="s">
        <v>122</v>
      </c>
      <c r="H83" s="201" t="s">
        <v>122</v>
      </c>
      <c r="I83" s="165" t="s">
        <v>127</v>
      </c>
      <c r="J83" s="165" t="s">
        <v>128</v>
      </c>
      <c r="K83" s="168">
        <v>65.72</v>
      </c>
    </row>
    <row r="84" spans="1:11">
      <c r="A84" s="34"/>
      <c r="B84" s="165" t="s">
        <v>126</v>
      </c>
      <c r="C84" s="201" t="s">
        <v>18</v>
      </c>
      <c r="D84" s="201">
        <v>195.31</v>
      </c>
      <c r="E84" s="201">
        <v>190.82</v>
      </c>
      <c r="F84" s="201">
        <f t="shared" si="1"/>
        <v>193.065</v>
      </c>
      <c r="G84" s="201" t="s">
        <v>122</v>
      </c>
      <c r="H84" s="201" t="s">
        <v>122</v>
      </c>
      <c r="I84" s="14" t="s">
        <v>129</v>
      </c>
      <c r="J84" s="165" t="s">
        <v>44</v>
      </c>
      <c r="K84" s="168">
        <v>111</v>
      </c>
    </row>
    <row r="85" spans="1:11">
      <c r="A85" s="34"/>
      <c r="B85" s="165" t="s">
        <v>130</v>
      </c>
      <c r="C85" s="201" t="s">
        <v>18</v>
      </c>
      <c r="D85" s="201">
        <v>195.31</v>
      </c>
      <c r="E85" s="201">
        <v>190.82</v>
      </c>
      <c r="F85" s="201">
        <f t="shared" si="1"/>
        <v>193.065</v>
      </c>
      <c r="G85" s="201" t="s">
        <v>122</v>
      </c>
      <c r="H85" s="201" t="s">
        <v>122</v>
      </c>
      <c r="I85" s="14" t="s">
        <v>1177</v>
      </c>
      <c r="J85" s="165" t="s">
        <v>44</v>
      </c>
      <c r="K85" s="168">
        <v>86.468000000000004</v>
      </c>
    </row>
    <row r="86" spans="1:11">
      <c r="A86" s="34"/>
      <c r="B86" s="162" t="s">
        <v>130</v>
      </c>
      <c r="C86" s="200" t="s">
        <v>18</v>
      </c>
      <c r="D86" s="200">
        <v>195.31</v>
      </c>
      <c r="E86" s="200">
        <v>190.82</v>
      </c>
      <c r="F86" s="200">
        <f t="shared" si="1"/>
        <v>193.065</v>
      </c>
      <c r="G86" s="200" t="s">
        <v>122</v>
      </c>
      <c r="H86" s="200" t="s">
        <v>122</v>
      </c>
      <c r="I86" s="13" t="s">
        <v>116</v>
      </c>
      <c r="J86" s="162"/>
      <c r="K86" s="163">
        <f>+AVERAGE(K83:K85)</f>
        <v>87.729333333333329</v>
      </c>
    </row>
    <row r="87" spans="1:11">
      <c r="A87" s="34"/>
      <c r="B87" s="162" t="s">
        <v>183</v>
      </c>
      <c r="C87" s="200" t="s">
        <v>18</v>
      </c>
      <c r="D87" s="200">
        <v>87.86</v>
      </c>
      <c r="E87" s="200">
        <v>80.97</v>
      </c>
      <c r="F87" s="200">
        <f t="shared" si="1"/>
        <v>84.414999999999992</v>
      </c>
      <c r="G87" s="200" t="s">
        <v>1250</v>
      </c>
      <c r="H87" s="200" t="s">
        <v>189</v>
      </c>
      <c r="I87" s="162" t="s">
        <v>186</v>
      </c>
      <c r="J87" s="162" t="s">
        <v>187</v>
      </c>
      <c r="K87" s="10">
        <v>126.66900000000001</v>
      </c>
    </row>
    <row r="88" spans="1:11">
      <c r="A88" s="34"/>
      <c r="B88" s="165" t="s">
        <v>96</v>
      </c>
      <c r="C88" s="201" t="s">
        <v>18</v>
      </c>
      <c r="D88" s="201">
        <v>233.5</v>
      </c>
      <c r="E88" s="201">
        <v>228.35</v>
      </c>
      <c r="F88" s="201">
        <f t="shared" si="1"/>
        <v>230.92500000000001</v>
      </c>
      <c r="G88" s="201" t="s">
        <v>57</v>
      </c>
      <c r="H88" s="201" t="s">
        <v>57</v>
      </c>
      <c r="I88" s="180" t="s">
        <v>1186</v>
      </c>
      <c r="J88" s="216" t="s">
        <v>251</v>
      </c>
      <c r="K88" s="168">
        <v>24.291499999999999</v>
      </c>
    </row>
    <row r="89" spans="1:11">
      <c r="A89" s="34"/>
      <c r="B89" s="162" t="s">
        <v>96</v>
      </c>
      <c r="C89" s="200" t="s">
        <v>18</v>
      </c>
      <c r="D89" s="200">
        <v>233.5</v>
      </c>
      <c r="E89" s="200">
        <v>228.35</v>
      </c>
      <c r="F89" s="200">
        <f t="shared" si="1"/>
        <v>230.92500000000001</v>
      </c>
      <c r="G89" s="200" t="s">
        <v>57</v>
      </c>
      <c r="H89" s="200" t="s">
        <v>57</v>
      </c>
      <c r="I89" s="177" t="s">
        <v>97</v>
      </c>
      <c r="J89" s="162" t="s">
        <v>98</v>
      </c>
      <c r="K89" s="164">
        <v>21.438000000000002</v>
      </c>
    </row>
    <row r="90" spans="1:11">
      <c r="A90" s="34"/>
      <c r="B90" s="165" t="s">
        <v>105</v>
      </c>
      <c r="C90" s="201" t="s">
        <v>18</v>
      </c>
      <c r="D90" s="201">
        <v>217.42</v>
      </c>
      <c r="E90" s="201">
        <v>201.3</v>
      </c>
      <c r="F90" s="201">
        <f t="shared" si="1"/>
        <v>209.36</v>
      </c>
      <c r="G90" s="201" t="s">
        <v>106</v>
      </c>
      <c r="H90" s="201" t="s">
        <v>107</v>
      </c>
      <c r="I90" s="178" t="s">
        <v>1178</v>
      </c>
      <c r="J90" s="165" t="s">
        <v>109</v>
      </c>
      <c r="K90" s="168">
        <v>24.2</v>
      </c>
    </row>
    <row r="91" spans="1:11">
      <c r="A91" s="34"/>
      <c r="B91" s="162" t="s">
        <v>105</v>
      </c>
      <c r="C91" s="200" t="s">
        <v>18</v>
      </c>
      <c r="D91" s="200">
        <v>217.42</v>
      </c>
      <c r="E91" s="200">
        <v>201.3</v>
      </c>
      <c r="F91" s="200">
        <f t="shared" si="1"/>
        <v>209.36</v>
      </c>
      <c r="G91" s="200" t="s">
        <v>106</v>
      </c>
      <c r="H91" s="200" t="s">
        <v>107</v>
      </c>
      <c r="I91" s="162" t="s">
        <v>108</v>
      </c>
      <c r="J91" s="162" t="s">
        <v>109</v>
      </c>
      <c r="K91" s="162">
        <v>49.2</v>
      </c>
    </row>
    <row r="92" spans="1:11">
      <c r="A92" s="34"/>
      <c r="B92" s="27" t="s">
        <v>714</v>
      </c>
      <c r="C92" s="200" t="s">
        <v>18</v>
      </c>
      <c r="D92" s="204">
        <v>237</v>
      </c>
      <c r="E92" s="200">
        <v>235.39</v>
      </c>
      <c r="F92" s="204">
        <f t="shared" si="1"/>
        <v>236.19499999999999</v>
      </c>
      <c r="G92" s="204" t="s">
        <v>57</v>
      </c>
      <c r="H92" s="200" t="s">
        <v>57</v>
      </c>
      <c r="I92" s="179" t="s">
        <v>715</v>
      </c>
      <c r="J92" s="27" t="s">
        <v>716</v>
      </c>
      <c r="K92" s="25">
        <v>23.8</v>
      </c>
    </row>
    <row r="93" spans="1:11">
      <c r="A93" s="34"/>
      <c r="B93" s="162" t="s">
        <v>141</v>
      </c>
      <c r="C93" s="200" t="s">
        <v>18</v>
      </c>
      <c r="D93" s="200">
        <v>182.7</v>
      </c>
      <c r="E93" s="200">
        <v>178.24</v>
      </c>
      <c r="F93" s="200">
        <f t="shared" si="1"/>
        <v>180.47</v>
      </c>
      <c r="G93" s="200" t="s">
        <v>132</v>
      </c>
      <c r="H93" s="200" t="s">
        <v>132</v>
      </c>
      <c r="I93" s="162" t="s">
        <v>142</v>
      </c>
      <c r="J93" s="162" t="s">
        <v>143</v>
      </c>
      <c r="K93" s="164">
        <v>205.23949999999999</v>
      </c>
    </row>
    <row r="94" spans="1:11">
      <c r="A94" s="34"/>
      <c r="B94" s="190" t="s">
        <v>1249</v>
      </c>
      <c r="C94" s="201" t="s">
        <v>18</v>
      </c>
      <c r="D94" s="201">
        <v>201.1</v>
      </c>
      <c r="E94" s="201">
        <v>200.85</v>
      </c>
      <c r="F94" s="201">
        <f>+AVERAGE(D94:E94)</f>
        <v>200.97499999999999</v>
      </c>
      <c r="G94" s="201" t="s">
        <v>112</v>
      </c>
      <c r="H94" s="201" t="s">
        <v>112</v>
      </c>
      <c r="I94" s="172" t="s">
        <v>117</v>
      </c>
      <c r="J94" s="165" t="s">
        <v>118</v>
      </c>
      <c r="K94" s="166">
        <v>119.327</v>
      </c>
    </row>
    <row r="95" spans="1:11">
      <c r="A95" s="34"/>
      <c r="B95" s="190" t="s">
        <v>1249</v>
      </c>
      <c r="C95" s="201" t="s">
        <v>18</v>
      </c>
      <c r="D95" s="201">
        <v>201.1</v>
      </c>
      <c r="E95" s="201">
        <v>200.85</v>
      </c>
      <c r="F95" s="201">
        <f>+AVERAGE(D95:E95)</f>
        <v>200.97499999999999</v>
      </c>
      <c r="G95" s="201" t="s">
        <v>112</v>
      </c>
      <c r="H95" s="201" t="s">
        <v>112</v>
      </c>
      <c r="I95" s="172" t="s">
        <v>119</v>
      </c>
      <c r="J95" s="8" t="s">
        <v>120</v>
      </c>
      <c r="K95" s="166">
        <v>129.5</v>
      </c>
    </row>
    <row r="96" spans="1:11">
      <c r="A96" s="33"/>
      <c r="B96" s="191" t="s">
        <v>1249</v>
      </c>
      <c r="C96" s="200" t="s">
        <v>18</v>
      </c>
      <c r="D96" s="200">
        <v>201.1</v>
      </c>
      <c r="E96" s="200">
        <v>200.85</v>
      </c>
      <c r="F96" s="200">
        <f>+AVERAGE(D96:E96)</f>
        <v>200.97499999999999</v>
      </c>
      <c r="G96" s="200" t="s">
        <v>112</v>
      </c>
      <c r="H96" s="200" t="s">
        <v>112</v>
      </c>
      <c r="I96" s="13" t="s">
        <v>116</v>
      </c>
      <c r="J96" s="6"/>
      <c r="K96" s="163">
        <f>+AVERAGE(K94:K95)</f>
        <v>124.4135</v>
      </c>
    </row>
    <row r="97" spans="1:11">
      <c r="A97" s="34"/>
      <c r="B97" s="27" t="s">
        <v>717</v>
      </c>
      <c r="C97" s="200" t="s">
        <v>18</v>
      </c>
      <c r="D97" s="204">
        <v>182.7</v>
      </c>
      <c r="E97" s="200">
        <v>178.24</v>
      </c>
      <c r="F97" s="204">
        <f t="shared" si="1"/>
        <v>180.47</v>
      </c>
      <c r="G97" s="204" t="s">
        <v>132</v>
      </c>
      <c r="H97" s="200" t="s">
        <v>132</v>
      </c>
      <c r="I97" s="179" t="s">
        <v>718</v>
      </c>
      <c r="J97" s="27" t="s">
        <v>719</v>
      </c>
      <c r="K97" s="25">
        <v>164</v>
      </c>
    </row>
    <row r="98" spans="1:11">
      <c r="A98" s="34"/>
      <c r="B98" s="27" t="s">
        <v>720</v>
      </c>
      <c r="C98" s="200" t="s">
        <v>18</v>
      </c>
      <c r="D98" s="204">
        <v>129.4</v>
      </c>
      <c r="E98" s="204">
        <v>113</v>
      </c>
      <c r="F98" s="204">
        <f t="shared" si="1"/>
        <v>121.2</v>
      </c>
      <c r="G98" s="27" t="s">
        <v>411</v>
      </c>
      <c r="H98" s="27" t="s">
        <v>169</v>
      </c>
      <c r="I98" s="12" t="s">
        <v>721</v>
      </c>
      <c r="J98" s="27" t="s">
        <v>722</v>
      </c>
      <c r="K98" s="77">
        <v>351.4</v>
      </c>
    </row>
    <row r="99" spans="1:11">
      <c r="A99" s="34"/>
      <c r="B99" s="162" t="s">
        <v>144</v>
      </c>
      <c r="C99" s="200" t="s">
        <v>18</v>
      </c>
      <c r="D99" s="200">
        <v>182.7</v>
      </c>
      <c r="E99" s="200">
        <v>178.24</v>
      </c>
      <c r="F99" s="200">
        <f t="shared" si="1"/>
        <v>180.47</v>
      </c>
      <c r="G99" s="200" t="s">
        <v>132</v>
      </c>
      <c r="H99" s="200" t="s">
        <v>132</v>
      </c>
      <c r="I99" s="162" t="s">
        <v>145</v>
      </c>
      <c r="J99" s="6" t="s">
        <v>44</v>
      </c>
      <c r="K99" s="163">
        <v>84</v>
      </c>
    </row>
    <row r="100" spans="1:11">
      <c r="A100" s="34"/>
      <c r="B100" s="165" t="s">
        <v>72</v>
      </c>
      <c r="C100" s="201" t="s">
        <v>18</v>
      </c>
      <c r="D100" s="201">
        <v>242.57</v>
      </c>
      <c r="E100" s="201">
        <v>240.3</v>
      </c>
      <c r="F100" s="201">
        <f t="shared" si="1"/>
        <v>241.435</v>
      </c>
      <c r="G100" s="201" t="s">
        <v>27</v>
      </c>
      <c r="H100" s="201" t="s">
        <v>20</v>
      </c>
      <c r="I100" s="165" t="s">
        <v>73</v>
      </c>
      <c r="J100" s="165" t="s">
        <v>44</v>
      </c>
      <c r="K100" s="168">
        <v>15.073</v>
      </c>
    </row>
    <row r="101" spans="1:11">
      <c r="A101" s="34"/>
      <c r="B101" s="165" t="s">
        <v>72</v>
      </c>
      <c r="C101" s="201" t="s">
        <v>18</v>
      </c>
      <c r="D101" s="201">
        <v>242.57</v>
      </c>
      <c r="E101" s="201">
        <v>240.3</v>
      </c>
      <c r="F101" s="201">
        <f t="shared" si="1"/>
        <v>241.435</v>
      </c>
      <c r="G101" s="201" t="s">
        <v>27</v>
      </c>
      <c r="H101" s="201" t="s">
        <v>20</v>
      </c>
      <c r="I101" s="165" t="s">
        <v>74</v>
      </c>
      <c r="J101" s="165" t="s">
        <v>44</v>
      </c>
      <c r="K101" s="165">
        <v>14.3</v>
      </c>
    </row>
    <row r="102" spans="1:11">
      <c r="A102" s="34"/>
      <c r="B102" s="165" t="s">
        <v>72</v>
      </c>
      <c r="C102" s="201" t="s">
        <v>18</v>
      </c>
      <c r="D102" s="201">
        <v>242.57</v>
      </c>
      <c r="E102" s="201">
        <v>240.3</v>
      </c>
      <c r="F102" s="201">
        <f t="shared" si="1"/>
        <v>241.435</v>
      </c>
      <c r="G102" s="201" t="s">
        <v>27</v>
      </c>
      <c r="H102" s="201" t="s">
        <v>20</v>
      </c>
      <c r="I102" s="165" t="s">
        <v>75</v>
      </c>
      <c r="J102" s="165" t="s">
        <v>44</v>
      </c>
      <c r="K102" s="165">
        <v>14.7</v>
      </c>
    </row>
    <row r="103" spans="1:11">
      <c r="A103" s="34"/>
      <c r="B103" s="162" t="s">
        <v>72</v>
      </c>
      <c r="C103" s="200" t="s">
        <v>18</v>
      </c>
      <c r="D103" s="200">
        <v>242.57</v>
      </c>
      <c r="E103" s="200">
        <v>240.3</v>
      </c>
      <c r="F103" s="200">
        <f t="shared" si="1"/>
        <v>241.435</v>
      </c>
      <c r="G103" s="200" t="s">
        <v>27</v>
      </c>
      <c r="H103" s="200" t="s">
        <v>20</v>
      </c>
      <c r="I103" s="4" t="s">
        <v>32</v>
      </c>
      <c r="J103" s="162"/>
      <c r="K103" s="164">
        <f>+AVERAGE(K100:K102)</f>
        <v>14.691000000000001</v>
      </c>
    </row>
    <row r="104" spans="1:11">
      <c r="A104" s="34"/>
      <c r="B104" s="162" t="s">
        <v>99</v>
      </c>
      <c r="C104" s="200" t="s">
        <v>18</v>
      </c>
      <c r="D104" s="200">
        <v>233.5</v>
      </c>
      <c r="E104" s="200">
        <v>228.35</v>
      </c>
      <c r="F104" s="200">
        <f t="shared" si="1"/>
        <v>230.92500000000001</v>
      </c>
      <c r="G104" s="200" t="s">
        <v>57</v>
      </c>
      <c r="H104" s="200" t="s">
        <v>57</v>
      </c>
      <c r="I104" s="12" t="s">
        <v>101</v>
      </c>
      <c r="J104" s="162" t="s">
        <v>102</v>
      </c>
      <c r="K104" s="164">
        <v>39</v>
      </c>
    </row>
    <row r="105" spans="1:11">
      <c r="A105" s="34"/>
      <c r="B105" s="162" t="s">
        <v>188</v>
      </c>
      <c r="C105" s="200" t="s">
        <v>18</v>
      </c>
      <c r="D105" s="200">
        <v>83.64</v>
      </c>
      <c r="E105" s="200">
        <v>80.97</v>
      </c>
      <c r="F105" s="200">
        <f t="shared" si="1"/>
        <v>82.305000000000007</v>
      </c>
      <c r="G105" s="200" t="s">
        <v>189</v>
      </c>
      <c r="H105" s="200" t="s">
        <v>189</v>
      </c>
      <c r="I105" s="177" t="s">
        <v>190</v>
      </c>
      <c r="J105" s="162" t="s">
        <v>191</v>
      </c>
      <c r="K105" s="6">
        <v>210</v>
      </c>
    </row>
    <row r="106" spans="1:11">
      <c r="A106" s="34"/>
      <c r="B106" s="165" t="s">
        <v>110</v>
      </c>
      <c r="C106" s="201" t="s">
        <v>18</v>
      </c>
      <c r="D106" s="201">
        <v>201.3</v>
      </c>
      <c r="E106" s="201">
        <v>201.1</v>
      </c>
      <c r="F106" s="201">
        <f t="shared" si="1"/>
        <v>201.2</v>
      </c>
      <c r="G106" s="201" t="s">
        <v>112</v>
      </c>
      <c r="H106" s="201" t="s">
        <v>112</v>
      </c>
      <c r="I106" s="165" t="s">
        <v>114</v>
      </c>
      <c r="J106" s="165" t="s">
        <v>44</v>
      </c>
      <c r="K106" s="168">
        <v>37.862499999999997</v>
      </c>
    </row>
    <row r="107" spans="1:11">
      <c r="A107" s="34"/>
      <c r="B107" s="165" t="s">
        <v>110</v>
      </c>
      <c r="C107" s="201" t="s">
        <v>18</v>
      </c>
      <c r="D107" s="201">
        <v>201.3</v>
      </c>
      <c r="E107" s="201">
        <v>201.1</v>
      </c>
      <c r="F107" s="201">
        <f t="shared" si="1"/>
        <v>201.2</v>
      </c>
      <c r="G107" s="201" t="s">
        <v>112</v>
      </c>
      <c r="H107" s="201" t="s">
        <v>112</v>
      </c>
      <c r="I107" s="165" t="s">
        <v>115</v>
      </c>
      <c r="J107" s="165" t="s">
        <v>948</v>
      </c>
      <c r="K107" s="166">
        <v>45.384500000000003</v>
      </c>
    </row>
    <row r="108" spans="1:11">
      <c r="A108" s="34"/>
      <c r="B108" s="162" t="s">
        <v>110</v>
      </c>
      <c r="C108" s="200" t="s">
        <v>18</v>
      </c>
      <c r="D108" s="200">
        <v>201.3</v>
      </c>
      <c r="E108" s="200">
        <v>201.1</v>
      </c>
      <c r="F108" s="200">
        <f t="shared" si="1"/>
        <v>201.2</v>
      </c>
      <c r="G108" s="200" t="s">
        <v>112</v>
      </c>
      <c r="H108" s="200" t="s">
        <v>112</v>
      </c>
      <c r="I108" s="13" t="s">
        <v>116</v>
      </c>
      <c r="J108" s="162"/>
      <c r="K108" s="163">
        <f>+AVERAGE(K106:K107)</f>
        <v>41.6235</v>
      </c>
    </row>
    <row r="109" spans="1:11">
      <c r="A109" s="34"/>
      <c r="B109" s="162" t="s">
        <v>176</v>
      </c>
      <c r="C109" s="200" t="s">
        <v>18</v>
      </c>
      <c r="D109" s="200">
        <v>100.5</v>
      </c>
      <c r="E109" s="200">
        <v>93.9</v>
      </c>
      <c r="F109" s="200">
        <f t="shared" si="1"/>
        <v>97.2</v>
      </c>
      <c r="G109" s="200" t="s">
        <v>178</v>
      </c>
      <c r="H109" s="200" t="s">
        <v>178</v>
      </c>
      <c r="I109" s="162" t="s">
        <v>179</v>
      </c>
      <c r="J109" s="215" t="s">
        <v>200</v>
      </c>
      <c r="K109" s="6">
        <v>308</v>
      </c>
    </row>
    <row r="110" spans="1:11">
      <c r="A110" s="34"/>
      <c r="B110" s="27" t="s">
        <v>725</v>
      </c>
      <c r="C110" s="200" t="s">
        <v>18</v>
      </c>
      <c r="D110" s="204">
        <v>93.9</v>
      </c>
      <c r="E110" s="204">
        <v>91.41</v>
      </c>
      <c r="F110" s="204">
        <f t="shared" si="1"/>
        <v>92.655000000000001</v>
      </c>
      <c r="G110" s="200" t="s">
        <v>180</v>
      </c>
      <c r="H110" s="200" t="s">
        <v>180</v>
      </c>
      <c r="I110" s="27" t="s">
        <v>726</v>
      </c>
      <c r="J110" s="27" t="s">
        <v>727</v>
      </c>
      <c r="K110" s="77">
        <v>155</v>
      </c>
    </row>
    <row r="111" spans="1:11">
      <c r="A111" s="34"/>
      <c r="B111" s="162" t="s">
        <v>17</v>
      </c>
      <c r="C111" s="200" t="s">
        <v>18</v>
      </c>
      <c r="D111" s="200">
        <v>242</v>
      </c>
      <c r="E111" s="200">
        <v>237</v>
      </c>
      <c r="F111" s="200">
        <f t="shared" si="1"/>
        <v>239.5</v>
      </c>
      <c r="G111" s="200" t="s">
        <v>20</v>
      </c>
      <c r="H111" s="200" t="s">
        <v>21</v>
      </c>
      <c r="I111" s="162" t="s">
        <v>23</v>
      </c>
      <c r="J111" s="162" t="s">
        <v>24</v>
      </c>
      <c r="K111" s="163">
        <v>56.371000000000002</v>
      </c>
    </row>
    <row r="112" spans="1:11">
      <c r="A112" s="34"/>
      <c r="B112" s="7" t="s">
        <v>48</v>
      </c>
      <c r="C112" s="7" t="s">
        <v>18</v>
      </c>
      <c r="D112" s="201">
        <v>244.94</v>
      </c>
      <c r="E112" s="201">
        <v>243.99</v>
      </c>
      <c r="F112" s="201">
        <f t="shared" si="1"/>
        <v>244.465</v>
      </c>
      <c r="G112" s="201" t="s">
        <v>27</v>
      </c>
      <c r="H112" s="201" t="s">
        <v>27</v>
      </c>
      <c r="I112" s="165" t="s">
        <v>49</v>
      </c>
      <c r="J112" s="8" t="s">
        <v>50</v>
      </c>
      <c r="K112" s="168">
        <v>32.301000000000002</v>
      </c>
    </row>
    <row r="113" spans="1:11">
      <c r="A113" s="34"/>
      <c r="B113" s="7" t="s">
        <v>48</v>
      </c>
      <c r="C113" s="7" t="s">
        <v>18</v>
      </c>
      <c r="D113" s="201">
        <v>244.94</v>
      </c>
      <c r="E113" s="201">
        <v>243.99</v>
      </c>
      <c r="F113" s="201">
        <f t="shared" si="1"/>
        <v>244.465</v>
      </c>
      <c r="G113" s="201" t="s">
        <v>27</v>
      </c>
      <c r="H113" s="201" t="s">
        <v>27</v>
      </c>
      <c r="I113" s="9" t="s">
        <v>52</v>
      </c>
      <c r="J113" s="209" t="s">
        <v>54</v>
      </c>
      <c r="K113" s="168">
        <v>30.536999999999999</v>
      </c>
    </row>
    <row r="114" spans="1:11">
      <c r="A114" s="34"/>
      <c r="B114" s="7" t="s">
        <v>48</v>
      </c>
      <c r="C114" s="7" t="s">
        <v>18</v>
      </c>
      <c r="D114" s="201">
        <v>244.94</v>
      </c>
      <c r="E114" s="201">
        <v>243.99</v>
      </c>
      <c r="F114" s="201">
        <f t="shared" si="1"/>
        <v>244.465</v>
      </c>
      <c r="G114" s="201" t="s">
        <v>27</v>
      </c>
      <c r="H114" s="201" t="s">
        <v>27</v>
      </c>
      <c r="I114" s="9" t="s">
        <v>53</v>
      </c>
      <c r="J114" s="165" t="s">
        <v>54</v>
      </c>
      <c r="K114" s="168">
        <v>33.270499999999998</v>
      </c>
    </row>
    <row r="115" spans="1:11">
      <c r="A115" s="34"/>
      <c r="B115" s="7" t="s">
        <v>48</v>
      </c>
      <c r="C115" s="7" t="s">
        <v>18</v>
      </c>
      <c r="D115" s="201">
        <v>244.94</v>
      </c>
      <c r="E115" s="201">
        <v>243.99</v>
      </c>
      <c r="F115" s="201">
        <f t="shared" si="1"/>
        <v>244.465</v>
      </c>
      <c r="G115" s="201" t="s">
        <v>27</v>
      </c>
      <c r="H115" s="201" t="s">
        <v>27</v>
      </c>
      <c r="I115" s="165" t="s">
        <v>51</v>
      </c>
      <c r="J115" s="8" t="s">
        <v>50</v>
      </c>
      <c r="K115" s="168">
        <v>27.585999999999999</v>
      </c>
    </row>
    <row r="116" spans="1:11">
      <c r="A116" s="34"/>
      <c r="B116" s="162" t="s">
        <v>48</v>
      </c>
      <c r="C116" s="200" t="s">
        <v>18</v>
      </c>
      <c r="D116" s="200">
        <v>244.94</v>
      </c>
      <c r="E116" s="200">
        <v>243.99</v>
      </c>
      <c r="F116" s="200">
        <f t="shared" si="1"/>
        <v>244.465</v>
      </c>
      <c r="G116" s="200" t="s">
        <v>27</v>
      </c>
      <c r="H116" s="200" t="s">
        <v>27</v>
      </c>
      <c r="I116" s="4" t="s">
        <v>32</v>
      </c>
      <c r="J116" s="6"/>
      <c r="K116" s="164">
        <f>+AVERAGE(K112:K115)</f>
        <v>30.923624999999998</v>
      </c>
    </row>
    <row r="117" spans="1:11">
      <c r="A117" s="34"/>
      <c r="B117" s="162" t="s">
        <v>94</v>
      </c>
      <c r="C117" s="200" t="s">
        <v>18</v>
      </c>
      <c r="D117" s="200">
        <v>237</v>
      </c>
      <c r="E117" s="200">
        <v>235.39</v>
      </c>
      <c r="F117" s="200">
        <f t="shared" si="1"/>
        <v>236.19499999999999</v>
      </c>
      <c r="G117" s="200" t="s">
        <v>57</v>
      </c>
      <c r="H117" s="200" t="s">
        <v>57</v>
      </c>
      <c r="I117" s="162" t="s">
        <v>95</v>
      </c>
      <c r="J117" s="162" t="s">
        <v>31</v>
      </c>
      <c r="K117" s="164">
        <v>85.611999999999995</v>
      </c>
    </row>
    <row r="118" spans="1:11">
      <c r="A118" s="38"/>
      <c r="B118" s="12" t="s">
        <v>728</v>
      </c>
      <c r="C118" s="12" t="s">
        <v>209</v>
      </c>
      <c r="D118" s="202">
        <v>113</v>
      </c>
      <c r="E118" s="202">
        <v>111.5</v>
      </c>
      <c r="F118" s="202">
        <f t="shared" si="1"/>
        <v>112.25</v>
      </c>
      <c r="G118" s="12" t="s">
        <v>173</v>
      </c>
      <c r="H118" s="12" t="s">
        <v>173</v>
      </c>
      <c r="I118" s="12" t="s">
        <v>729</v>
      </c>
      <c r="J118" s="12" t="s">
        <v>730</v>
      </c>
      <c r="K118" s="164">
        <v>143.40100000000001</v>
      </c>
    </row>
    <row r="119" spans="1:11">
      <c r="A119" s="38"/>
      <c r="B119" s="12" t="s">
        <v>228</v>
      </c>
      <c r="C119" s="12" t="s">
        <v>209</v>
      </c>
      <c r="D119" s="202">
        <v>244.94</v>
      </c>
      <c r="E119" s="202">
        <v>243.99</v>
      </c>
      <c r="F119" s="202">
        <f t="shared" si="1"/>
        <v>244.465</v>
      </c>
      <c r="G119" s="6" t="s">
        <v>27</v>
      </c>
      <c r="H119" s="200" t="s">
        <v>27</v>
      </c>
      <c r="I119" s="177" t="s">
        <v>229</v>
      </c>
      <c r="J119" s="12" t="s">
        <v>943</v>
      </c>
      <c r="K119" s="10">
        <v>34.965000000000003</v>
      </c>
    </row>
    <row r="120" spans="1:11">
      <c r="A120" s="38"/>
      <c r="B120" s="27" t="s">
        <v>235</v>
      </c>
      <c r="C120" s="27" t="s">
        <v>236</v>
      </c>
      <c r="D120" s="202">
        <v>242.1</v>
      </c>
      <c r="E120" s="202">
        <v>241.5</v>
      </c>
      <c r="F120" s="202">
        <f t="shared" si="1"/>
        <v>241.8</v>
      </c>
      <c r="G120" s="200" t="s">
        <v>20</v>
      </c>
      <c r="H120" s="200" t="s">
        <v>20</v>
      </c>
      <c r="I120" s="12" t="s">
        <v>237</v>
      </c>
      <c r="J120" s="12" t="s">
        <v>238</v>
      </c>
      <c r="K120" s="162">
        <v>172.4</v>
      </c>
    </row>
    <row r="121" spans="1:11">
      <c r="A121" s="38"/>
      <c r="B121" s="21" t="s">
        <v>208</v>
      </c>
      <c r="C121" s="21" t="s">
        <v>209</v>
      </c>
      <c r="D121" s="80">
        <v>247.9</v>
      </c>
      <c r="E121" s="80">
        <v>247.71</v>
      </c>
      <c r="F121" s="80">
        <f t="shared" si="1"/>
        <v>247.80500000000001</v>
      </c>
      <c r="G121" s="21" t="s">
        <v>210</v>
      </c>
      <c r="H121" s="21" t="s">
        <v>210</v>
      </c>
      <c r="I121" s="21" t="s">
        <v>211</v>
      </c>
      <c r="J121" s="21" t="s">
        <v>212</v>
      </c>
      <c r="K121" s="163">
        <v>10</v>
      </c>
    </row>
    <row r="122" spans="1:11">
      <c r="A122" s="38"/>
      <c r="B122" s="169" t="s">
        <v>293</v>
      </c>
      <c r="C122" s="206" t="s">
        <v>209</v>
      </c>
      <c r="D122" s="200">
        <v>152.1</v>
      </c>
      <c r="E122" s="200">
        <v>139.4</v>
      </c>
      <c r="F122" s="200">
        <f t="shared" si="1"/>
        <v>145.75</v>
      </c>
      <c r="G122" s="12" t="s">
        <v>290</v>
      </c>
      <c r="H122" s="12" t="s">
        <v>164</v>
      </c>
      <c r="I122" s="12" t="s">
        <v>1179</v>
      </c>
      <c r="J122" s="12" t="s">
        <v>962</v>
      </c>
      <c r="K122" s="164">
        <v>273.05500000000001</v>
      </c>
    </row>
    <row r="123" spans="1:11">
      <c r="A123" s="38"/>
      <c r="B123" s="12" t="s">
        <v>222</v>
      </c>
      <c r="C123" s="12" t="s">
        <v>209</v>
      </c>
      <c r="D123" s="25">
        <v>248.53</v>
      </c>
      <c r="E123" s="25">
        <v>248.34</v>
      </c>
      <c r="F123" s="25">
        <f t="shared" si="1"/>
        <v>248.435</v>
      </c>
      <c r="G123" s="12" t="s">
        <v>210</v>
      </c>
      <c r="H123" s="12" t="s">
        <v>210</v>
      </c>
      <c r="I123" s="12" t="s">
        <v>1180</v>
      </c>
      <c r="J123" s="12" t="s">
        <v>221</v>
      </c>
      <c r="K123" s="163">
        <v>31.2835</v>
      </c>
    </row>
    <row r="124" spans="1:11">
      <c r="A124" s="38"/>
      <c r="B124" s="9" t="s">
        <v>218</v>
      </c>
      <c r="C124" s="9" t="s">
        <v>209</v>
      </c>
      <c r="D124" s="207">
        <v>248.09</v>
      </c>
      <c r="E124" s="207">
        <v>247.71</v>
      </c>
      <c r="F124" s="207">
        <f t="shared" si="1"/>
        <v>247.9</v>
      </c>
      <c r="G124" s="9" t="s">
        <v>210</v>
      </c>
      <c r="H124" s="9" t="s">
        <v>210</v>
      </c>
      <c r="I124" s="9" t="s">
        <v>219</v>
      </c>
      <c r="J124" s="9" t="s">
        <v>220</v>
      </c>
      <c r="K124" s="166">
        <v>20.75</v>
      </c>
    </row>
    <row r="125" spans="1:11">
      <c r="A125" s="38"/>
      <c r="B125" s="9" t="s">
        <v>218</v>
      </c>
      <c r="C125" s="9" t="s">
        <v>209</v>
      </c>
      <c r="D125" s="207">
        <v>248.09</v>
      </c>
      <c r="E125" s="207">
        <v>247.71</v>
      </c>
      <c r="F125" s="207">
        <f t="shared" si="1"/>
        <v>247.9</v>
      </c>
      <c r="G125" s="9" t="s">
        <v>210</v>
      </c>
      <c r="H125" s="9" t="s">
        <v>210</v>
      </c>
      <c r="I125" s="9" t="s">
        <v>1181</v>
      </c>
      <c r="J125" s="9" t="s">
        <v>221</v>
      </c>
      <c r="K125" s="168">
        <v>14.3</v>
      </c>
    </row>
    <row r="126" spans="1:11">
      <c r="A126" s="38"/>
      <c r="B126" s="12" t="s">
        <v>218</v>
      </c>
      <c r="C126" s="12" t="s">
        <v>209</v>
      </c>
      <c r="D126" s="202">
        <v>248.09</v>
      </c>
      <c r="E126" s="202">
        <v>247.71</v>
      </c>
      <c r="F126" s="202">
        <f t="shared" si="1"/>
        <v>247.9</v>
      </c>
      <c r="G126" s="12" t="s">
        <v>210</v>
      </c>
      <c r="H126" s="12" t="s">
        <v>210</v>
      </c>
      <c r="I126" s="4" t="s">
        <v>32</v>
      </c>
      <c r="J126" s="12"/>
      <c r="K126" s="23">
        <f>+AVERAGE(K124:K125)</f>
        <v>17.524999999999999</v>
      </c>
    </row>
    <row r="127" spans="1:11">
      <c r="A127" s="38"/>
      <c r="B127" s="162" t="s">
        <v>289</v>
      </c>
      <c r="C127" s="200" t="s">
        <v>209</v>
      </c>
      <c r="D127" s="202">
        <v>148.30000000000001</v>
      </c>
      <c r="E127" s="202">
        <v>147.4</v>
      </c>
      <c r="F127" s="202">
        <f t="shared" ref="F127:F190" si="2">+AVERAGE(D127:E127)</f>
        <v>147.85000000000002</v>
      </c>
      <c r="G127" s="200" t="s">
        <v>290</v>
      </c>
      <c r="H127" s="200" t="s">
        <v>290</v>
      </c>
      <c r="I127" s="12" t="s">
        <v>291</v>
      </c>
      <c r="J127" s="12" t="s">
        <v>292</v>
      </c>
      <c r="K127" s="164">
        <v>207.78300000000002</v>
      </c>
    </row>
    <row r="128" spans="1:11">
      <c r="A128" s="38"/>
      <c r="B128" s="162" t="s">
        <v>731</v>
      </c>
      <c r="C128" s="12" t="s">
        <v>209</v>
      </c>
      <c r="D128" s="200">
        <v>243.99</v>
      </c>
      <c r="E128" s="200">
        <v>241.5</v>
      </c>
      <c r="F128" s="200">
        <f t="shared" si="2"/>
        <v>242.745</v>
      </c>
      <c r="G128" s="6" t="s">
        <v>27</v>
      </c>
      <c r="H128" s="6" t="s">
        <v>20</v>
      </c>
      <c r="I128" s="177" t="s">
        <v>1183</v>
      </c>
      <c r="J128" s="186" t="s">
        <v>1244</v>
      </c>
      <c r="K128" s="164">
        <v>372.613</v>
      </c>
    </row>
    <row r="129" spans="1:11">
      <c r="A129" s="38"/>
      <c r="B129" s="6" t="s">
        <v>732</v>
      </c>
      <c r="C129" s="200" t="s">
        <v>209</v>
      </c>
      <c r="D129" s="200">
        <v>251.3</v>
      </c>
      <c r="E129" s="200">
        <v>247.2</v>
      </c>
      <c r="F129" s="200">
        <f t="shared" si="2"/>
        <v>249.25</v>
      </c>
      <c r="G129" s="200" t="s">
        <v>210</v>
      </c>
      <c r="H129" s="6" t="s">
        <v>210</v>
      </c>
      <c r="I129" s="177" t="s">
        <v>733</v>
      </c>
      <c r="J129" s="162" t="s">
        <v>963</v>
      </c>
      <c r="K129" s="164">
        <v>8.827</v>
      </c>
    </row>
    <row r="130" spans="1:11">
      <c r="A130" s="38"/>
      <c r="B130" s="6" t="s">
        <v>1243</v>
      </c>
      <c r="C130" s="200" t="s">
        <v>209</v>
      </c>
      <c r="D130" s="200">
        <v>251.2</v>
      </c>
      <c r="E130" s="200">
        <v>247.2</v>
      </c>
      <c r="F130" s="200">
        <f t="shared" si="2"/>
        <v>249.2</v>
      </c>
      <c r="G130" s="200" t="s">
        <v>210</v>
      </c>
      <c r="H130" s="6" t="s">
        <v>210</v>
      </c>
      <c r="I130" s="162" t="s">
        <v>314</v>
      </c>
      <c r="J130" s="162" t="s">
        <v>964</v>
      </c>
      <c r="K130" s="164">
        <v>30.114999999999998</v>
      </c>
    </row>
    <row r="131" spans="1:11">
      <c r="A131" s="38"/>
      <c r="B131" s="9" t="s">
        <v>267</v>
      </c>
      <c r="C131" s="9" t="s">
        <v>209</v>
      </c>
      <c r="D131" s="201">
        <v>182.7</v>
      </c>
      <c r="E131" s="201">
        <v>180.81</v>
      </c>
      <c r="F131" s="201">
        <f t="shared" si="2"/>
        <v>181.755</v>
      </c>
      <c r="G131" s="9" t="s">
        <v>132</v>
      </c>
      <c r="H131" s="9" t="s">
        <v>132</v>
      </c>
      <c r="I131" s="9" t="s">
        <v>268</v>
      </c>
      <c r="J131" s="9" t="s">
        <v>44</v>
      </c>
      <c r="K131" s="166">
        <v>184.75455223880596</v>
      </c>
    </row>
    <row r="132" spans="1:11">
      <c r="A132" s="38"/>
      <c r="B132" s="9" t="s">
        <v>267</v>
      </c>
      <c r="C132" s="9" t="s">
        <v>209</v>
      </c>
      <c r="D132" s="201">
        <v>182.7</v>
      </c>
      <c r="E132" s="201">
        <v>180.81</v>
      </c>
      <c r="F132" s="201">
        <f t="shared" si="2"/>
        <v>181.755</v>
      </c>
      <c r="G132" s="9" t="s">
        <v>132</v>
      </c>
      <c r="H132" s="9" t="s">
        <v>132</v>
      </c>
      <c r="I132" s="9" t="s">
        <v>269</v>
      </c>
      <c r="J132" s="9" t="s">
        <v>44</v>
      </c>
      <c r="K132" s="166">
        <v>137.0035</v>
      </c>
    </row>
    <row r="133" spans="1:11">
      <c r="A133" s="38"/>
      <c r="B133" s="12" t="s">
        <v>267</v>
      </c>
      <c r="C133" s="12" t="s">
        <v>209</v>
      </c>
      <c r="D133" s="200">
        <v>182.7</v>
      </c>
      <c r="E133" s="200">
        <v>180.81</v>
      </c>
      <c r="F133" s="200">
        <f t="shared" si="2"/>
        <v>181.755</v>
      </c>
      <c r="G133" s="12" t="s">
        <v>132</v>
      </c>
      <c r="H133" s="12" t="s">
        <v>132</v>
      </c>
      <c r="I133" s="4" t="s">
        <v>32</v>
      </c>
      <c r="J133" s="162"/>
      <c r="K133" s="23">
        <f>+AVERAGE(K131:K132)</f>
        <v>160.87902611940297</v>
      </c>
    </row>
    <row r="134" spans="1:11">
      <c r="A134" s="38"/>
      <c r="B134" s="12" t="s">
        <v>264</v>
      </c>
      <c r="C134" s="12" t="s">
        <v>209</v>
      </c>
      <c r="D134" s="200">
        <v>199.3</v>
      </c>
      <c r="E134" s="200">
        <v>197.8</v>
      </c>
      <c r="F134" s="200">
        <f t="shared" si="2"/>
        <v>198.55</v>
      </c>
      <c r="G134" s="12" t="s">
        <v>122</v>
      </c>
      <c r="H134" s="12" t="s">
        <v>122</v>
      </c>
      <c r="I134" s="12" t="s">
        <v>265</v>
      </c>
      <c r="J134" s="12" t="s">
        <v>266</v>
      </c>
      <c r="K134" s="10">
        <v>144.64350000000002</v>
      </c>
    </row>
    <row r="135" spans="1:11">
      <c r="A135" s="38"/>
      <c r="B135" s="12" t="s">
        <v>241</v>
      </c>
      <c r="C135" s="12" t="s">
        <v>209</v>
      </c>
      <c r="D135" s="200">
        <v>233.5</v>
      </c>
      <c r="E135" s="200">
        <v>228.35</v>
      </c>
      <c r="F135" s="200">
        <f t="shared" si="2"/>
        <v>230.92500000000001</v>
      </c>
      <c r="G135" s="200" t="s">
        <v>57</v>
      </c>
      <c r="H135" s="200" t="s">
        <v>57</v>
      </c>
      <c r="I135" s="28" t="s">
        <v>242</v>
      </c>
      <c r="J135" s="12" t="s">
        <v>804</v>
      </c>
      <c r="K135" s="164">
        <v>262.5</v>
      </c>
    </row>
    <row r="136" spans="1:11">
      <c r="A136" s="38"/>
      <c r="B136" s="9" t="s">
        <v>243</v>
      </c>
      <c r="C136" s="9" t="s">
        <v>209</v>
      </c>
      <c r="D136" s="26">
        <v>233.5</v>
      </c>
      <c r="E136" s="26">
        <v>228.35</v>
      </c>
      <c r="F136" s="26">
        <f t="shared" si="2"/>
        <v>230.92500000000001</v>
      </c>
      <c r="G136" s="201" t="s">
        <v>57</v>
      </c>
      <c r="H136" s="201" t="s">
        <v>57</v>
      </c>
      <c r="I136" s="9" t="s">
        <v>244</v>
      </c>
      <c r="J136" s="103" t="s">
        <v>965</v>
      </c>
      <c r="K136" s="166">
        <v>171.63550000000001</v>
      </c>
    </row>
    <row r="137" spans="1:11">
      <c r="A137" s="38"/>
      <c r="B137" s="9" t="s">
        <v>243</v>
      </c>
      <c r="C137" s="9" t="s">
        <v>209</v>
      </c>
      <c r="D137" s="26">
        <v>233.5</v>
      </c>
      <c r="E137" s="26">
        <v>228.35</v>
      </c>
      <c r="F137" s="26">
        <f t="shared" si="2"/>
        <v>230.92500000000001</v>
      </c>
      <c r="G137" s="201" t="s">
        <v>57</v>
      </c>
      <c r="H137" s="201" t="s">
        <v>57</v>
      </c>
      <c r="I137" s="9" t="s">
        <v>245</v>
      </c>
      <c r="J137" s="9" t="s">
        <v>246</v>
      </c>
      <c r="K137" s="166">
        <v>178.47300000000001</v>
      </c>
    </row>
    <row r="138" spans="1:11">
      <c r="A138" s="38"/>
      <c r="B138" s="12" t="s">
        <v>243</v>
      </c>
      <c r="C138" s="12" t="s">
        <v>209</v>
      </c>
      <c r="D138" s="25">
        <v>233.5</v>
      </c>
      <c r="E138" s="25">
        <v>228.35</v>
      </c>
      <c r="F138" s="25">
        <f t="shared" si="2"/>
        <v>230.92500000000001</v>
      </c>
      <c r="G138" s="200" t="s">
        <v>57</v>
      </c>
      <c r="H138" s="200" t="s">
        <v>57</v>
      </c>
      <c r="I138" s="4" t="s">
        <v>32</v>
      </c>
      <c r="J138" s="12"/>
      <c r="K138" s="23">
        <f>+AVERAGE(K136:K137)</f>
        <v>175.05425000000002</v>
      </c>
    </row>
    <row r="139" spans="1:11">
      <c r="A139" s="38"/>
      <c r="B139" s="12" t="s">
        <v>262</v>
      </c>
      <c r="C139" s="12" t="s">
        <v>209</v>
      </c>
      <c r="D139" s="200">
        <v>182.7</v>
      </c>
      <c r="E139" s="200">
        <v>181.25</v>
      </c>
      <c r="F139" s="200">
        <f t="shared" si="2"/>
        <v>181.97499999999999</v>
      </c>
      <c r="G139" s="12" t="s">
        <v>132</v>
      </c>
      <c r="H139" s="12" t="s">
        <v>132</v>
      </c>
      <c r="I139" s="12" t="s">
        <v>263</v>
      </c>
      <c r="J139" s="12" t="s">
        <v>44</v>
      </c>
      <c r="K139" s="164">
        <v>59.96</v>
      </c>
    </row>
    <row r="140" spans="1:11">
      <c r="A140" s="38"/>
      <c r="B140" s="162" t="s">
        <v>310</v>
      </c>
      <c r="C140" s="200" t="s">
        <v>209</v>
      </c>
      <c r="D140" s="200">
        <v>251.2</v>
      </c>
      <c r="E140" s="200">
        <v>247.2</v>
      </c>
      <c r="F140" s="200">
        <f t="shared" si="2"/>
        <v>249.2</v>
      </c>
      <c r="G140" s="200" t="s">
        <v>210</v>
      </c>
      <c r="H140" s="200" t="s">
        <v>210</v>
      </c>
      <c r="I140" s="12" t="s">
        <v>312</v>
      </c>
      <c r="J140" s="186" t="s">
        <v>1219</v>
      </c>
      <c r="K140" s="164">
        <v>23.639499999999998</v>
      </c>
    </row>
    <row r="141" spans="1:11">
      <c r="A141" s="38"/>
      <c r="B141" s="12" t="s">
        <v>279</v>
      </c>
      <c r="C141" s="12" t="s">
        <v>209</v>
      </c>
      <c r="D141" s="200">
        <v>201.3</v>
      </c>
      <c r="E141" s="200">
        <v>196.31</v>
      </c>
      <c r="F141" s="200">
        <f t="shared" si="2"/>
        <v>198.80500000000001</v>
      </c>
      <c r="G141" s="12" t="s">
        <v>258</v>
      </c>
      <c r="H141" s="12" t="s">
        <v>122</v>
      </c>
      <c r="I141" s="12" t="s">
        <v>280</v>
      </c>
      <c r="J141" s="12" t="s">
        <v>44</v>
      </c>
      <c r="K141" s="163">
        <v>63.8</v>
      </c>
    </row>
    <row r="142" spans="1:11">
      <c r="A142" s="38"/>
      <c r="B142" s="12" t="s">
        <v>284</v>
      </c>
      <c r="C142" s="12" t="s">
        <v>209</v>
      </c>
      <c r="D142" s="200">
        <v>201.3</v>
      </c>
      <c r="E142" s="200">
        <v>196.31</v>
      </c>
      <c r="F142" s="200">
        <f t="shared" si="2"/>
        <v>198.80500000000001</v>
      </c>
      <c r="G142" s="12" t="s">
        <v>258</v>
      </c>
      <c r="H142" s="12" t="s">
        <v>122</v>
      </c>
      <c r="I142" s="12" t="s">
        <v>285</v>
      </c>
      <c r="J142" s="12" t="s">
        <v>286</v>
      </c>
      <c r="K142" s="163">
        <v>65.742500000000007</v>
      </c>
    </row>
    <row r="143" spans="1:11">
      <c r="A143" s="38"/>
      <c r="B143" s="12" t="s">
        <v>281</v>
      </c>
      <c r="C143" s="12" t="s">
        <v>209</v>
      </c>
      <c r="D143" s="200">
        <v>201.3</v>
      </c>
      <c r="E143" s="200">
        <v>196.31</v>
      </c>
      <c r="F143" s="200">
        <f t="shared" si="2"/>
        <v>198.80500000000001</v>
      </c>
      <c r="G143" s="12" t="s">
        <v>258</v>
      </c>
      <c r="H143" s="12" t="s">
        <v>122</v>
      </c>
      <c r="I143" s="12" t="s">
        <v>282</v>
      </c>
      <c r="J143" s="12" t="s">
        <v>283</v>
      </c>
      <c r="K143" s="164">
        <v>79.194999999999993</v>
      </c>
    </row>
    <row r="144" spans="1:11">
      <c r="A144" s="38"/>
      <c r="B144" s="9" t="s">
        <v>257</v>
      </c>
      <c r="C144" s="9" t="s">
        <v>209</v>
      </c>
      <c r="D144" s="201">
        <v>201.3</v>
      </c>
      <c r="E144" s="201">
        <v>184.2</v>
      </c>
      <c r="F144" s="201">
        <f t="shared" si="2"/>
        <v>192.75</v>
      </c>
      <c r="G144" s="9" t="s">
        <v>258</v>
      </c>
      <c r="H144" s="9" t="s">
        <v>259</v>
      </c>
      <c r="I144" s="9" t="s">
        <v>260</v>
      </c>
      <c r="J144" s="9" t="s">
        <v>966</v>
      </c>
      <c r="K144" s="166">
        <v>37.043999999999997</v>
      </c>
    </row>
    <row r="145" spans="1:11">
      <c r="A145" s="38"/>
      <c r="B145" s="12" t="s">
        <v>257</v>
      </c>
      <c r="C145" s="12" t="s">
        <v>209</v>
      </c>
      <c r="D145" s="200">
        <v>201.3</v>
      </c>
      <c r="E145" s="200">
        <v>184.2</v>
      </c>
      <c r="F145" s="200">
        <f t="shared" si="2"/>
        <v>192.75</v>
      </c>
      <c r="G145" s="12" t="s">
        <v>258</v>
      </c>
      <c r="H145" s="12" t="s">
        <v>259</v>
      </c>
      <c r="I145" s="12" t="s">
        <v>261</v>
      </c>
      <c r="J145" s="12" t="s">
        <v>44</v>
      </c>
      <c r="K145" s="163">
        <v>69.533500000000004</v>
      </c>
    </row>
    <row r="146" spans="1:11">
      <c r="A146" s="38"/>
      <c r="B146" s="8" t="s">
        <v>225</v>
      </c>
      <c r="C146" s="8" t="s">
        <v>209</v>
      </c>
      <c r="D146" s="207">
        <v>242.57</v>
      </c>
      <c r="E146" s="207">
        <v>240.3</v>
      </c>
      <c r="F146" s="207">
        <f t="shared" si="2"/>
        <v>241.435</v>
      </c>
      <c r="G146" s="8" t="s">
        <v>27</v>
      </c>
      <c r="H146" s="8" t="s">
        <v>20</v>
      </c>
      <c r="I146" s="8" t="s">
        <v>226</v>
      </c>
      <c r="J146" s="8" t="s">
        <v>44</v>
      </c>
      <c r="K146" s="8">
        <v>25.6</v>
      </c>
    </row>
    <row r="147" spans="1:11">
      <c r="A147" s="38"/>
      <c r="B147" s="9" t="s">
        <v>225</v>
      </c>
      <c r="C147" s="9" t="s">
        <v>209</v>
      </c>
      <c r="D147" s="207">
        <v>242.57</v>
      </c>
      <c r="E147" s="207">
        <v>240.3</v>
      </c>
      <c r="F147" s="207">
        <f t="shared" si="2"/>
        <v>241.435</v>
      </c>
      <c r="G147" s="8" t="s">
        <v>27</v>
      </c>
      <c r="H147" s="8" t="s">
        <v>20</v>
      </c>
      <c r="I147" s="9" t="s">
        <v>227</v>
      </c>
      <c r="J147" s="9" t="s">
        <v>940</v>
      </c>
      <c r="K147" s="166">
        <v>25.048999999999999</v>
      </c>
    </row>
    <row r="148" spans="1:11">
      <c r="A148" s="38"/>
      <c r="B148" s="9" t="s">
        <v>225</v>
      </c>
      <c r="C148" s="9" t="s">
        <v>209</v>
      </c>
      <c r="D148" s="207">
        <v>242.57</v>
      </c>
      <c r="E148" s="207">
        <v>240.3</v>
      </c>
      <c r="F148" s="207">
        <f t="shared" si="2"/>
        <v>241.435</v>
      </c>
      <c r="G148" s="8" t="s">
        <v>27</v>
      </c>
      <c r="H148" s="8" t="s">
        <v>20</v>
      </c>
      <c r="I148" s="9" t="s">
        <v>1185</v>
      </c>
      <c r="J148" s="9" t="s">
        <v>44</v>
      </c>
      <c r="K148" s="166">
        <v>31.281500000000001</v>
      </c>
    </row>
    <row r="149" spans="1:11">
      <c r="A149" s="38"/>
      <c r="B149" s="12" t="s">
        <v>225</v>
      </c>
      <c r="C149" s="12" t="s">
        <v>209</v>
      </c>
      <c r="D149" s="202">
        <v>242.57</v>
      </c>
      <c r="E149" s="202">
        <v>240.3</v>
      </c>
      <c r="F149" s="202">
        <f t="shared" si="2"/>
        <v>241.435</v>
      </c>
      <c r="G149" s="6" t="s">
        <v>27</v>
      </c>
      <c r="H149" s="6" t="s">
        <v>20</v>
      </c>
      <c r="I149" s="4" t="s">
        <v>32</v>
      </c>
      <c r="J149" s="12"/>
      <c r="K149" s="23">
        <f>+AVERAGE(K146:K148)</f>
        <v>27.310166666666664</v>
      </c>
    </row>
    <row r="150" spans="1:11">
      <c r="A150" s="38"/>
      <c r="B150" s="12" t="s">
        <v>230</v>
      </c>
      <c r="C150" s="12" t="s">
        <v>209</v>
      </c>
      <c r="D150" s="202">
        <v>244.94</v>
      </c>
      <c r="E150" s="202">
        <v>241.5</v>
      </c>
      <c r="F150" s="202">
        <f t="shared" si="2"/>
        <v>243.22</v>
      </c>
      <c r="G150" s="6" t="s">
        <v>27</v>
      </c>
      <c r="H150" s="6" t="s">
        <v>20</v>
      </c>
      <c r="I150" s="12" t="s">
        <v>231</v>
      </c>
      <c r="J150" s="12" t="s">
        <v>232</v>
      </c>
      <c r="K150" s="163">
        <v>37.326499999999996</v>
      </c>
    </row>
    <row r="151" spans="1:11">
      <c r="A151" s="38"/>
      <c r="B151" s="6" t="s">
        <v>734</v>
      </c>
      <c r="C151" s="200" t="s">
        <v>209</v>
      </c>
      <c r="D151" s="200">
        <v>247.2</v>
      </c>
      <c r="E151" s="200">
        <v>235</v>
      </c>
      <c r="F151" s="200">
        <f t="shared" si="2"/>
        <v>241.1</v>
      </c>
      <c r="G151" s="200" t="s">
        <v>27</v>
      </c>
      <c r="H151" s="200" t="s">
        <v>57</v>
      </c>
      <c r="I151" s="181" t="s">
        <v>735</v>
      </c>
      <c r="J151" s="162" t="s">
        <v>330</v>
      </c>
      <c r="K151" s="164">
        <v>85.070999999999998</v>
      </c>
    </row>
    <row r="152" spans="1:11">
      <c r="A152" s="38"/>
      <c r="B152" s="12" t="s">
        <v>736</v>
      </c>
      <c r="C152" s="12" t="s">
        <v>209</v>
      </c>
      <c r="D152" s="200">
        <v>154.6</v>
      </c>
      <c r="E152" s="200">
        <v>149.87</v>
      </c>
      <c r="F152" s="200">
        <f t="shared" si="2"/>
        <v>152.23500000000001</v>
      </c>
      <c r="G152" s="12" t="s">
        <v>353</v>
      </c>
      <c r="H152" s="12" t="s">
        <v>290</v>
      </c>
      <c r="I152" s="12" t="s">
        <v>737</v>
      </c>
      <c r="J152" s="12" t="s">
        <v>967</v>
      </c>
      <c r="K152" s="164">
        <v>128.98949999999999</v>
      </c>
    </row>
    <row r="153" spans="1:11">
      <c r="A153" s="38"/>
      <c r="B153" s="12" t="s">
        <v>287</v>
      </c>
      <c r="C153" s="12" t="s">
        <v>209</v>
      </c>
      <c r="D153" s="200">
        <v>165.59</v>
      </c>
      <c r="E153" s="200">
        <v>161.38999999999999</v>
      </c>
      <c r="F153" s="200">
        <f t="shared" si="2"/>
        <v>163.49</v>
      </c>
      <c r="G153" s="12" t="s">
        <v>150</v>
      </c>
      <c r="H153" s="12" t="s">
        <v>153</v>
      </c>
      <c r="I153" s="12" t="s">
        <v>288</v>
      </c>
      <c r="J153" s="12" t="s">
        <v>44</v>
      </c>
      <c r="K153" s="163">
        <v>170.28949999999998</v>
      </c>
    </row>
    <row r="154" spans="1:11">
      <c r="A154" s="38"/>
      <c r="B154" s="6" t="s">
        <v>738</v>
      </c>
      <c r="C154" s="200" t="s">
        <v>209</v>
      </c>
      <c r="D154" s="200">
        <v>251.3</v>
      </c>
      <c r="E154" s="200">
        <v>247.2</v>
      </c>
      <c r="F154" s="200">
        <f t="shared" si="2"/>
        <v>249.25</v>
      </c>
      <c r="G154" s="200" t="s">
        <v>210</v>
      </c>
      <c r="H154" s="6" t="s">
        <v>210</v>
      </c>
      <c r="I154" s="162" t="s">
        <v>739</v>
      </c>
      <c r="J154" s="162" t="s">
        <v>740</v>
      </c>
      <c r="K154" s="164">
        <v>47.544499999999999</v>
      </c>
    </row>
    <row r="155" spans="1:11">
      <c r="A155" s="38"/>
      <c r="B155" s="12" t="s">
        <v>233</v>
      </c>
      <c r="C155" s="12" t="s">
        <v>209</v>
      </c>
      <c r="D155" s="200">
        <v>244.94</v>
      </c>
      <c r="E155" s="200">
        <v>237</v>
      </c>
      <c r="F155" s="200">
        <f t="shared" si="2"/>
        <v>240.97</v>
      </c>
      <c r="G155" s="6" t="s">
        <v>27</v>
      </c>
      <c r="H155" s="6" t="s">
        <v>20</v>
      </c>
      <c r="I155" s="12" t="s">
        <v>234</v>
      </c>
      <c r="J155" s="12" t="s">
        <v>980</v>
      </c>
      <c r="K155" s="163">
        <v>24.723500000000001</v>
      </c>
    </row>
    <row r="156" spans="1:11">
      <c r="A156" s="38"/>
      <c r="B156" s="12" t="s">
        <v>295</v>
      </c>
      <c r="C156" s="12" t="s">
        <v>209</v>
      </c>
      <c r="D156" s="200">
        <v>125</v>
      </c>
      <c r="E156" s="200">
        <v>113</v>
      </c>
      <c r="F156" s="200">
        <f t="shared" si="2"/>
        <v>119</v>
      </c>
      <c r="G156" s="12" t="s">
        <v>169</v>
      </c>
      <c r="H156" s="12" t="s">
        <v>169</v>
      </c>
      <c r="I156" s="12" t="s">
        <v>296</v>
      </c>
      <c r="J156" s="12" t="s">
        <v>968</v>
      </c>
      <c r="K156" s="164">
        <v>162.3895</v>
      </c>
    </row>
    <row r="157" spans="1:11">
      <c r="A157" s="38"/>
      <c r="B157" s="12" t="s">
        <v>741</v>
      </c>
      <c r="C157" s="12" t="s">
        <v>209</v>
      </c>
      <c r="D157" s="200">
        <v>125.71</v>
      </c>
      <c r="E157" s="200">
        <v>123.88</v>
      </c>
      <c r="F157" s="200">
        <f t="shared" si="2"/>
        <v>124.79499999999999</v>
      </c>
      <c r="G157" s="12" t="s">
        <v>169</v>
      </c>
      <c r="H157" s="12" t="s">
        <v>169</v>
      </c>
      <c r="I157" s="12" t="s">
        <v>742</v>
      </c>
      <c r="J157" s="12" t="s">
        <v>969</v>
      </c>
      <c r="K157" s="164">
        <v>159.35550000000001</v>
      </c>
    </row>
    <row r="158" spans="1:11">
      <c r="A158" s="38"/>
      <c r="B158" s="9" t="s">
        <v>247</v>
      </c>
      <c r="C158" s="9" t="s">
        <v>209</v>
      </c>
      <c r="D158" s="26">
        <v>237</v>
      </c>
      <c r="E158" s="26">
        <v>228.7</v>
      </c>
      <c r="F158" s="26">
        <f t="shared" si="2"/>
        <v>232.85</v>
      </c>
      <c r="G158" s="201" t="s">
        <v>57</v>
      </c>
      <c r="H158" s="201" t="s">
        <v>57</v>
      </c>
      <c r="I158" s="9" t="s">
        <v>248</v>
      </c>
      <c r="J158" s="9" t="s">
        <v>249</v>
      </c>
      <c r="K158" s="166">
        <v>50.537999999999997</v>
      </c>
    </row>
    <row r="159" spans="1:11">
      <c r="A159" s="38"/>
      <c r="B159" s="9" t="s">
        <v>247</v>
      </c>
      <c r="C159" s="9" t="s">
        <v>209</v>
      </c>
      <c r="D159" s="26">
        <v>237</v>
      </c>
      <c r="E159" s="26">
        <v>228.7</v>
      </c>
      <c r="F159" s="26">
        <f t="shared" si="2"/>
        <v>232.85</v>
      </c>
      <c r="G159" s="201" t="s">
        <v>57</v>
      </c>
      <c r="H159" s="201" t="s">
        <v>57</v>
      </c>
      <c r="I159" s="9" t="s">
        <v>250</v>
      </c>
      <c r="J159" s="165" t="s">
        <v>251</v>
      </c>
      <c r="K159" s="166">
        <v>55.871000000000002</v>
      </c>
    </row>
    <row r="160" spans="1:11">
      <c r="A160" s="38"/>
      <c r="B160" s="12" t="s">
        <v>247</v>
      </c>
      <c r="C160" s="12" t="s">
        <v>209</v>
      </c>
      <c r="D160" s="25">
        <v>237</v>
      </c>
      <c r="E160" s="25">
        <v>228.7</v>
      </c>
      <c r="F160" s="25">
        <f t="shared" si="2"/>
        <v>232.85</v>
      </c>
      <c r="G160" s="200" t="s">
        <v>57</v>
      </c>
      <c r="H160" s="200" t="s">
        <v>57</v>
      </c>
      <c r="I160" s="4" t="s">
        <v>32</v>
      </c>
      <c r="J160" s="162"/>
      <c r="K160" s="23">
        <f>+AVERAGE(K158:K159)</f>
        <v>53.204499999999996</v>
      </c>
    </row>
    <row r="161" spans="1:11">
      <c r="A161" s="38"/>
      <c r="B161" s="12" t="s">
        <v>213</v>
      </c>
      <c r="C161" s="12" t="s">
        <v>209</v>
      </c>
      <c r="D161" s="25">
        <v>247.9</v>
      </c>
      <c r="E161" s="25">
        <v>247.71</v>
      </c>
      <c r="F161" s="25">
        <f t="shared" si="2"/>
        <v>247.80500000000001</v>
      </c>
      <c r="G161" s="12" t="s">
        <v>210</v>
      </c>
      <c r="H161" s="12" t="s">
        <v>210</v>
      </c>
      <c r="I161" s="12" t="s">
        <v>1182</v>
      </c>
      <c r="J161" s="12" t="s">
        <v>214</v>
      </c>
      <c r="K161" s="163">
        <v>57.414999999999999</v>
      </c>
    </row>
    <row r="162" spans="1:11">
      <c r="A162" s="38"/>
      <c r="B162" s="27" t="s">
        <v>239</v>
      </c>
      <c r="C162" s="27" t="s">
        <v>209</v>
      </c>
      <c r="D162" s="200">
        <v>233.5</v>
      </c>
      <c r="E162" s="200">
        <v>228.35</v>
      </c>
      <c r="F162" s="200">
        <f t="shared" si="2"/>
        <v>230.92500000000001</v>
      </c>
      <c r="G162" s="200" t="s">
        <v>57</v>
      </c>
      <c r="H162" s="200" t="s">
        <v>57</v>
      </c>
      <c r="I162" s="12" t="s">
        <v>1240</v>
      </c>
      <c r="J162" s="12" t="s">
        <v>240</v>
      </c>
      <c r="K162" s="163">
        <v>396</v>
      </c>
    </row>
    <row r="163" spans="1:11">
      <c r="A163" s="38"/>
      <c r="B163" s="9" t="s">
        <v>270</v>
      </c>
      <c r="C163" s="9" t="s">
        <v>209</v>
      </c>
      <c r="D163" s="201">
        <v>182.7</v>
      </c>
      <c r="E163" s="201">
        <v>180.81</v>
      </c>
      <c r="F163" s="201">
        <f t="shared" si="2"/>
        <v>181.755</v>
      </c>
      <c r="G163" s="9" t="s">
        <v>132</v>
      </c>
      <c r="H163" s="9" t="s">
        <v>132</v>
      </c>
      <c r="I163" s="9" t="s">
        <v>271</v>
      </c>
      <c r="J163" s="9" t="s">
        <v>272</v>
      </c>
      <c r="K163" s="170">
        <v>85</v>
      </c>
    </row>
    <row r="164" spans="1:11">
      <c r="A164" s="38"/>
      <c r="B164" s="9" t="s">
        <v>270</v>
      </c>
      <c r="C164" s="9" t="s">
        <v>209</v>
      </c>
      <c r="D164" s="201">
        <v>182.7</v>
      </c>
      <c r="E164" s="201">
        <v>180.81</v>
      </c>
      <c r="F164" s="201">
        <f t="shared" si="2"/>
        <v>181.755</v>
      </c>
      <c r="G164" s="9" t="s">
        <v>132</v>
      </c>
      <c r="H164" s="9" t="s">
        <v>132</v>
      </c>
      <c r="I164" s="9" t="s">
        <v>273</v>
      </c>
      <c r="J164" s="9" t="s">
        <v>44</v>
      </c>
      <c r="K164" s="168">
        <v>91.5</v>
      </c>
    </row>
    <row r="165" spans="1:11">
      <c r="A165" s="38"/>
      <c r="B165" s="12" t="s">
        <v>270</v>
      </c>
      <c r="C165" s="12" t="s">
        <v>209</v>
      </c>
      <c r="D165" s="200">
        <v>182.7</v>
      </c>
      <c r="E165" s="200">
        <v>180.81</v>
      </c>
      <c r="F165" s="200">
        <f t="shared" si="2"/>
        <v>181.755</v>
      </c>
      <c r="G165" s="12" t="s">
        <v>132</v>
      </c>
      <c r="H165" s="12" t="s">
        <v>132</v>
      </c>
      <c r="I165" s="4" t="s">
        <v>32</v>
      </c>
      <c r="J165" s="162"/>
      <c r="K165" s="30">
        <f>+AVERAGE(K163:K164)</f>
        <v>88.25</v>
      </c>
    </row>
    <row r="166" spans="1:11">
      <c r="A166" s="38"/>
      <c r="B166" s="12" t="s">
        <v>274</v>
      </c>
      <c r="C166" s="12" t="s">
        <v>209</v>
      </c>
      <c r="D166" s="200">
        <v>182.7</v>
      </c>
      <c r="E166" s="200">
        <v>180.81</v>
      </c>
      <c r="F166" s="200">
        <f t="shared" si="2"/>
        <v>181.755</v>
      </c>
      <c r="G166" s="12" t="s">
        <v>132</v>
      </c>
      <c r="H166" s="12" t="s">
        <v>132</v>
      </c>
      <c r="I166" s="12" t="s">
        <v>275</v>
      </c>
      <c r="J166" s="12" t="s">
        <v>44</v>
      </c>
      <c r="K166" s="163">
        <v>102</v>
      </c>
    </row>
    <row r="167" spans="1:11">
      <c r="A167" s="38"/>
      <c r="B167" s="9" t="s">
        <v>276</v>
      </c>
      <c r="C167" s="9" t="s">
        <v>209</v>
      </c>
      <c r="D167" s="201">
        <v>181.25</v>
      </c>
      <c r="E167" s="201">
        <v>180.81</v>
      </c>
      <c r="F167" s="201">
        <f t="shared" si="2"/>
        <v>181.03</v>
      </c>
      <c r="G167" s="9" t="s">
        <v>132</v>
      </c>
      <c r="H167" s="9" t="s">
        <v>132</v>
      </c>
      <c r="I167" s="9" t="s">
        <v>277</v>
      </c>
      <c r="J167" s="9" t="s">
        <v>44</v>
      </c>
      <c r="K167" s="166">
        <v>124</v>
      </c>
    </row>
    <row r="168" spans="1:11">
      <c r="A168" s="38"/>
      <c r="B168" s="9" t="s">
        <v>276</v>
      </c>
      <c r="C168" s="9" t="s">
        <v>209</v>
      </c>
      <c r="D168" s="201">
        <v>181.25</v>
      </c>
      <c r="E168" s="201">
        <v>180.81</v>
      </c>
      <c r="F168" s="201">
        <f t="shared" si="2"/>
        <v>181.03</v>
      </c>
      <c r="G168" s="9" t="s">
        <v>132</v>
      </c>
      <c r="H168" s="9" t="s">
        <v>132</v>
      </c>
      <c r="I168" s="9" t="s">
        <v>278</v>
      </c>
      <c r="J168" s="9" t="s">
        <v>44</v>
      </c>
      <c r="K168" s="166">
        <v>94.353000000000009</v>
      </c>
    </row>
    <row r="169" spans="1:11">
      <c r="A169" s="38"/>
      <c r="B169" s="12" t="s">
        <v>276</v>
      </c>
      <c r="C169" s="12" t="s">
        <v>209</v>
      </c>
      <c r="D169" s="200">
        <v>181.25</v>
      </c>
      <c r="E169" s="200">
        <v>180.81</v>
      </c>
      <c r="F169" s="200">
        <f t="shared" si="2"/>
        <v>181.03</v>
      </c>
      <c r="G169" s="12" t="s">
        <v>132</v>
      </c>
      <c r="H169" s="12" t="s">
        <v>132</v>
      </c>
      <c r="I169" s="4" t="s">
        <v>32</v>
      </c>
      <c r="J169" s="162"/>
      <c r="K169" s="23">
        <f>+AVERAGE(K167:K168)</f>
        <v>109.1765</v>
      </c>
    </row>
    <row r="170" spans="1:11">
      <c r="A170" s="38"/>
      <c r="B170" s="12" t="s">
        <v>252</v>
      </c>
      <c r="C170" s="12" t="s">
        <v>209</v>
      </c>
      <c r="D170" s="200">
        <v>181.7</v>
      </c>
      <c r="E170" s="200">
        <v>180.36</v>
      </c>
      <c r="F170" s="200">
        <f t="shared" si="2"/>
        <v>181.03</v>
      </c>
      <c r="G170" s="12" t="s">
        <v>132</v>
      </c>
      <c r="H170" s="12" t="s">
        <v>132</v>
      </c>
      <c r="I170" s="12" t="s">
        <v>253</v>
      </c>
      <c r="J170" s="12" t="s">
        <v>44</v>
      </c>
      <c r="K170" s="164">
        <v>105</v>
      </c>
    </row>
    <row r="171" spans="1:11">
      <c r="A171" s="38"/>
      <c r="B171" s="9" t="s">
        <v>254</v>
      </c>
      <c r="C171" s="9" t="s">
        <v>209</v>
      </c>
      <c r="D171" s="201">
        <v>182.7</v>
      </c>
      <c r="E171" s="201">
        <v>180.36</v>
      </c>
      <c r="F171" s="201">
        <f t="shared" si="2"/>
        <v>181.53</v>
      </c>
      <c r="G171" s="9" t="s">
        <v>132</v>
      </c>
      <c r="H171" s="9" t="s">
        <v>132</v>
      </c>
      <c r="I171" s="9" t="s">
        <v>255</v>
      </c>
      <c r="J171" s="9" t="s">
        <v>44</v>
      </c>
      <c r="K171" s="166">
        <v>235</v>
      </c>
    </row>
    <row r="172" spans="1:11">
      <c r="A172" s="38"/>
      <c r="B172" s="9" t="s">
        <v>254</v>
      </c>
      <c r="C172" s="9" t="s">
        <v>209</v>
      </c>
      <c r="D172" s="201">
        <v>182.7</v>
      </c>
      <c r="E172" s="201">
        <v>180.36</v>
      </c>
      <c r="F172" s="201">
        <f t="shared" si="2"/>
        <v>181.53</v>
      </c>
      <c r="G172" s="9" t="s">
        <v>132</v>
      </c>
      <c r="H172" s="9" t="s">
        <v>132</v>
      </c>
      <c r="I172" s="9" t="s">
        <v>256</v>
      </c>
      <c r="J172" s="9" t="s">
        <v>44</v>
      </c>
      <c r="K172" s="166">
        <v>235.86099999999999</v>
      </c>
    </row>
    <row r="173" spans="1:11">
      <c r="A173" s="38"/>
      <c r="B173" s="12" t="s">
        <v>254</v>
      </c>
      <c r="C173" s="12" t="s">
        <v>209</v>
      </c>
      <c r="D173" s="200">
        <v>182.7</v>
      </c>
      <c r="E173" s="200">
        <v>180.36</v>
      </c>
      <c r="F173" s="200">
        <f t="shared" si="2"/>
        <v>181.53</v>
      </c>
      <c r="G173" s="12" t="s">
        <v>132</v>
      </c>
      <c r="H173" s="12" t="s">
        <v>132</v>
      </c>
      <c r="I173" s="4" t="s">
        <v>32</v>
      </c>
      <c r="J173" s="162"/>
      <c r="K173" s="23">
        <f>+AVERAGE(K171:K172)</f>
        <v>235.43049999999999</v>
      </c>
    </row>
    <row r="174" spans="1:11">
      <c r="A174" s="38"/>
      <c r="B174" s="12" t="s">
        <v>215</v>
      </c>
      <c r="C174" s="12" t="s">
        <v>209</v>
      </c>
      <c r="D174" s="25">
        <v>247.9</v>
      </c>
      <c r="E174" s="25">
        <v>247.71</v>
      </c>
      <c r="F174" s="25">
        <f t="shared" si="2"/>
        <v>247.80500000000001</v>
      </c>
      <c r="G174" s="12" t="s">
        <v>210</v>
      </c>
      <c r="H174" s="12" t="s">
        <v>210</v>
      </c>
      <c r="I174" s="28" t="s">
        <v>216</v>
      </c>
      <c r="J174" s="12" t="s">
        <v>217</v>
      </c>
      <c r="K174" s="162">
        <v>57.5</v>
      </c>
    </row>
    <row r="175" spans="1:11">
      <c r="A175" s="38"/>
      <c r="B175" s="12" t="s">
        <v>223</v>
      </c>
      <c r="C175" s="12" t="s">
        <v>209</v>
      </c>
      <c r="D175" s="202">
        <v>244.94</v>
      </c>
      <c r="E175" s="202">
        <v>241.5</v>
      </c>
      <c r="F175" s="202">
        <f t="shared" si="2"/>
        <v>243.22</v>
      </c>
      <c r="G175" s="200" t="s">
        <v>27</v>
      </c>
      <c r="H175" s="200" t="s">
        <v>20</v>
      </c>
      <c r="I175" s="12" t="s">
        <v>224</v>
      </c>
      <c r="J175" s="12" t="s">
        <v>971</v>
      </c>
      <c r="K175" s="164">
        <v>92.4465</v>
      </c>
    </row>
    <row r="176" spans="1:11">
      <c r="A176" s="60"/>
      <c r="B176" s="6" t="s">
        <v>391</v>
      </c>
      <c r="C176" s="200" t="s">
        <v>392</v>
      </c>
      <c r="D176" s="200">
        <v>99.7</v>
      </c>
      <c r="E176" s="200">
        <v>94.3</v>
      </c>
      <c r="F176" s="200">
        <f t="shared" si="2"/>
        <v>97</v>
      </c>
      <c r="G176" s="200" t="s">
        <v>178</v>
      </c>
      <c r="H176" s="6" t="s">
        <v>178</v>
      </c>
      <c r="I176" s="162" t="s">
        <v>393</v>
      </c>
      <c r="J176" s="162" t="s">
        <v>394</v>
      </c>
      <c r="K176" s="162">
        <v>32</v>
      </c>
    </row>
    <row r="177" spans="1:11">
      <c r="A177" s="60"/>
      <c r="B177" s="162" t="s">
        <v>743</v>
      </c>
      <c r="C177" s="200" t="s">
        <v>392</v>
      </c>
      <c r="D177" s="200">
        <v>99.7</v>
      </c>
      <c r="E177" s="200">
        <v>94.3</v>
      </c>
      <c r="F177" s="200">
        <f t="shared" si="2"/>
        <v>97</v>
      </c>
      <c r="G177" s="200" t="s">
        <v>178</v>
      </c>
      <c r="H177" s="6" t="s">
        <v>178</v>
      </c>
      <c r="I177" s="12" t="s">
        <v>744</v>
      </c>
      <c r="J177" s="162" t="s">
        <v>394</v>
      </c>
      <c r="K177" s="163">
        <v>34.1</v>
      </c>
    </row>
    <row r="178" spans="1:11">
      <c r="A178" s="60"/>
      <c r="B178" s="6" t="s">
        <v>397</v>
      </c>
      <c r="C178" s="200" t="s">
        <v>392</v>
      </c>
      <c r="D178" s="200">
        <v>84.9</v>
      </c>
      <c r="E178" s="200">
        <v>70.599999999999994</v>
      </c>
      <c r="F178" s="200">
        <f t="shared" si="2"/>
        <v>77.75</v>
      </c>
      <c r="G178" s="200" t="s">
        <v>184</v>
      </c>
      <c r="H178" s="6" t="s">
        <v>185</v>
      </c>
      <c r="I178" s="162" t="s">
        <v>652</v>
      </c>
      <c r="J178" s="162" t="s">
        <v>972</v>
      </c>
      <c r="K178" s="163">
        <v>136</v>
      </c>
    </row>
    <row r="179" spans="1:11">
      <c r="A179" s="60"/>
      <c r="B179" s="6" t="s">
        <v>745</v>
      </c>
      <c r="C179" s="200" t="s">
        <v>392</v>
      </c>
      <c r="D179" s="200">
        <v>83.6</v>
      </c>
      <c r="E179" s="200">
        <v>72.099999999999994</v>
      </c>
      <c r="F179" s="200">
        <f t="shared" si="2"/>
        <v>77.849999999999994</v>
      </c>
      <c r="G179" s="200" t="s">
        <v>189</v>
      </c>
      <c r="H179" s="200" t="s">
        <v>189</v>
      </c>
      <c r="I179" s="12" t="s">
        <v>1187</v>
      </c>
      <c r="J179" s="162" t="s">
        <v>746</v>
      </c>
      <c r="K179" s="163">
        <v>98.677499999999995</v>
      </c>
    </row>
    <row r="180" spans="1:11">
      <c r="A180" s="60"/>
      <c r="B180" s="6" t="s">
        <v>747</v>
      </c>
      <c r="C180" s="200" t="s">
        <v>392</v>
      </c>
      <c r="D180" s="200">
        <v>70.599999999999994</v>
      </c>
      <c r="E180" s="200">
        <v>66.043000000000006</v>
      </c>
      <c r="F180" s="200">
        <f t="shared" si="2"/>
        <v>68.3215</v>
      </c>
      <c r="G180" s="200" t="s">
        <v>185</v>
      </c>
      <c r="H180" s="6" t="s">
        <v>185</v>
      </c>
      <c r="I180" s="12" t="s">
        <v>748</v>
      </c>
      <c r="J180" s="162" t="s">
        <v>749</v>
      </c>
      <c r="K180" s="163">
        <v>497.66899999999998</v>
      </c>
    </row>
    <row r="181" spans="1:11">
      <c r="A181" s="60"/>
      <c r="B181" s="6" t="s">
        <v>395</v>
      </c>
      <c r="C181" s="200" t="s">
        <v>392</v>
      </c>
      <c r="D181" s="200">
        <v>84.9</v>
      </c>
      <c r="E181" s="200">
        <v>70.599999999999994</v>
      </c>
      <c r="F181" s="200">
        <f t="shared" si="2"/>
        <v>77.75</v>
      </c>
      <c r="G181" s="200" t="s">
        <v>184</v>
      </c>
      <c r="H181" s="6" t="s">
        <v>185</v>
      </c>
      <c r="I181" s="6" t="s">
        <v>396</v>
      </c>
      <c r="J181" s="181" t="s">
        <v>1188</v>
      </c>
      <c r="K181" s="162">
        <v>81.850999999999999</v>
      </c>
    </row>
    <row r="182" spans="1:11">
      <c r="A182" s="60"/>
      <c r="B182" s="6" t="s">
        <v>398</v>
      </c>
      <c r="C182" s="200" t="s">
        <v>392</v>
      </c>
      <c r="D182" s="200">
        <v>70.599999999999994</v>
      </c>
      <c r="E182" s="200">
        <v>66.043000000000006</v>
      </c>
      <c r="F182" s="200">
        <f t="shared" si="2"/>
        <v>68.3215</v>
      </c>
      <c r="G182" s="200" t="s">
        <v>185</v>
      </c>
      <c r="H182" s="6" t="s">
        <v>185</v>
      </c>
      <c r="I182" s="162" t="s">
        <v>399</v>
      </c>
      <c r="J182" s="162" t="s">
        <v>941</v>
      </c>
      <c r="K182" s="163">
        <v>246.48249999999999</v>
      </c>
    </row>
    <row r="183" spans="1:11">
      <c r="A183" s="60"/>
      <c r="B183" s="8" t="s">
        <v>402</v>
      </c>
      <c r="C183" s="201" t="s">
        <v>392</v>
      </c>
      <c r="D183" s="201">
        <v>85.8</v>
      </c>
      <c r="E183" s="201">
        <v>70.599999999999994</v>
      </c>
      <c r="F183" s="201">
        <f t="shared" si="2"/>
        <v>78.199999999999989</v>
      </c>
      <c r="G183" s="201" t="s">
        <v>184</v>
      </c>
      <c r="H183" s="8" t="s">
        <v>185</v>
      </c>
      <c r="I183" s="31" t="s">
        <v>403</v>
      </c>
      <c r="J183" s="165" t="s">
        <v>404</v>
      </c>
      <c r="K183" s="165">
        <v>178.33799999999999</v>
      </c>
    </row>
    <row r="184" spans="1:11">
      <c r="A184" s="60"/>
      <c r="B184" s="8" t="s">
        <v>402</v>
      </c>
      <c r="C184" s="201" t="s">
        <v>392</v>
      </c>
      <c r="D184" s="201">
        <v>85.8</v>
      </c>
      <c r="E184" s="201">
        <v>70.599999999999994</v>
      </c>
      <c r="F184" s="201">
        <f t="shared" si="2"/>
        <v>78.199999999999989</v>
      </c>
      <c r="G184" s="201" t="s">
        <v>184</v>
      </c>
      <c r="H184" s="8" t="s">
        <v>185</v>
      </c>
      <c r="I184" s="31" t="s">
        <v>405</v>
      </c>
      <c r="J184" s="165" t="s">
        <v>941</v>
      </c>
      <c r="K184" s="166">
        <v>171.88849999999999</v>
      </c>
    </row>
    <row r="185" spans="1:11">
      <c r="A185" s="60"/>
      <c r="B185" s="6" t="s">
        <v>402</v>
      </c>
      <c r="C185" s="200" t="s">
        <v>392</v>
      </c>
      <c r="D185" s="200">
        <v>85.8</v>
      </c>
      <c r="E185" s="200">
        <v>70.599999999999994</v>
      </c>
      <c r="F185" s="200">
        <f t="shared" si="2"/>
        <v>78.199999999999989</v>
      </c>
      <c r="G185" s="200" t="s">
        <v>184</v>
      </c>
      <c r="H185" s="6" t="s">
        <v>185</v>
      </c>
      <c r="I185" s="32" t="s">
        <v>116</v>
      </c>
      <c r="J185" s="162"/>
      <c r="K185" s="163">
        <f>+AVERAGE(K183:K184)</f>
        <v>175.11324999999999</v>
      </c>
    </row>
    <row r="186" spans="1:11">
      <c r="A186" s="60"/>
      <c r="B186" s="6" t="s">
        <v>400</v>
      </c>
      <c r="C186" s="200" t="s">
        <v>392</v>
      </c>
      <c r="D186" s="200">
        <v>70.599999999999994</v>
      </c>
      <c r="E186" s="200">
        <v>66.043000000000006</v>
      </c>
      <c r="F186" s="200">
        <f t="shared" si="2"/>
        <v>68.3215</v>
      </c>
      <c r="G186" s="200" t="s">
        <v>185</v>
      </c>
      <c r="H186" s="6" t="s">
        <v>185</v>
      </c>
      <c r="I186" s="177" t="s">
        <v>1184</v>
      </c>
      <c r="J186" s="162" t="s">
        <v>401</v>
      </c>
      <c r="K186" s="162">
        <v>130</v>
      </c>
    </row>
    <row r="187" spans="1:11">
      <c r="A187" s="60"/>
      <c r="B187" s="6" t="s">
        <v>750</v>
      </c>
      <c r="C187" s="200" t="s">
        <v>392</v>
      </c>
      <c r="D187" s="200">
        <v>99.7</v>
      </c>
      <c r="E187" s="200">
        <v>89.8</v>
      </c>
      <c r="F187" s="200">
        <f t="shared" si="2"/>
        <v>94.75</v>
      </c>
      <c r="G187" s="200" t="s">
        <v>178</v>
      </c>
      <c r="H187" s="6" t="s">
        <v>180</v>
      </c>
      <c r="I187" s="12" t="s">
        <v>751</v>
      </c>
      <c r="J187" s="162" t="s">
        <v>752</v>
      </c>
      <c r="K187" s="163">
        <v>30.430999999999997</v>
      </c>
    </row>
    <row r="188" spans="1:11">
      <c r="A188" s="60"/>
      <c r="B188" s="6" t="s">
        <v>753</v>
      </c>
      <c r="C188" s="200" t="s">
        <v>392</v>
      </c>
      <c r="D188" s="200">
        <v>84.9</v>
      </c>
      <c r="E188" s="200">
        <v>70.599999999999994</v>
      </c>
      <c r="F188" s="200">
        <f t="shared" si="2"/>
        <v>77.75</v>
      </c>
      <c r="G188" s="200" t="s">
        <v>184</v>
      </c>
      <c r="H188" s="6" t="s">
        <v>189</v>
      </c>
      <c r="I188" s="12" t="s">
        <v>754</v>
      </c>
      <c r="J188" s="162" t="s">
        <v>755</v>
      </c>
      <c r="K188" s="163">
        <v>202.76650000000001</v>
      </c>
    </row>
    <row r="189" spans="1:11">
      <c r="A189" s="60"/>
      <c r="B189" s="6" t="s">
        <v>756</v>
      </c>
      <c r="C189" s="200" t="s">
        <v>392</v>
      </c>
      <c r="D189" s="200">
        <v>84.9</v>
      </c>
      <c r="E189" s="200">
        <v>66.043000000000006</v>
      </c>
      <c r="F189" s="200">
        <f t="shared" si="2"/>
        <v>75.471500000000006</v>
      </c>
      <c r="G189" s="200" t="s">
        <v>178</v>
      </c>
      <c r="H189" s="6" t="s">
        <v>185</v>
      </c>
      <c r="I189" s="12" t="s">
        <v>757</v>
      </c>
      <c r="J189" s="162" t="s">
        <v>758</v>
      </c>
      <c r="K189" s="163">
        <v>67.844499999999996</v>
      </c>
    </row>
    <row r="190" spans="1:11">
      <c r="A190" s="60"/>
      <c r="B190" s="8" t="s">
        <v>406</v>
      </c>
      <c r="C190" s="201" t="s">
        <v>392</v>
      </c>
      <c r="D190" s="201">
        <v>84.9</v>
      </c>
      <c r="E190" s="201">
        <v>70.599999999999994</v>
      </c>
      <c r="F190" s="201">
        <f t="shared" si="2"/>
        <v>77.75</v>
      </c>
      <c r="G190" s="201" t="s">
        <v>184</v>
      </c>
      <c r="H190" s="8" t="s">
        <v>185</v>
      </c>
      <c r="I190" s="165" t="s">
        <v>407</v>
      </c>
      <c r="J190" s="165" t="s">
        <v>408</v>
      </c>
      <c r="K190" s="165">
        <v>244</v>
      </c>
    </row>
    <row r="191" spans="1:11">
      <c r="A191" s="60"/>
      <c r="B191" s="8" t="s">
        <v>406</v>
      </c>
      <c r="C191" s="201" t="s">
        <v>392</v>
      </c>
      <c r="D191" s="201">
        <v>84.9</v>
      </c>
      <c r="E191" s="201">
        <v>70.599999999999994</v>
      </c>
      <c r="F191" s="201">
        <f t="shared" ref="F191:F252" si="3">+AVERAGE(D191:E191)</f>
        <v>77.75</v>
      </c>
      <c r="G191" s="201" t="s">
        <v>184</v>
      </c>
      <c r="H191" s="8" t="s">
        <v>185</v>
      </c>
      <c r="I191" s="165" t="s">
        <v>409</v>
      </c>
      <c r="J191" s="165" t="s">
        <v>944</v>
      </c>
      <c r="K191" s="166">
        <v>265</v>
      </c>
    </row>
    <row r="192" spans="1:11">
      <c r="A192" s="60"/>
      <c r="B192" s="6" t="s">
        <v>406</v>
      </c>
      <c r="C192" s="200" t="s">
        <v>392</v>
      </c>
      <c r="D192" s="200">
        <v>84.9</v>
      </c>
      <c r="E192" s="200">
        <v>70.599999999999994</v>
      </c>
      <c r="F192" s="200">
        <f t="shared" si="3"/>
        <v>77.75</v>
      </c>
      <c r="G192" s="200" t="s">
        <v>184</v>
      </c>
      <c r="H192" s="6" t="s">
        <v>185</v>
      </c>
      <c r="I192" s="32" t="s">
        <v>116</v>
      </c>
      <c r="J192" s="162"/>
      <c r="K192" s="163">
        <f>+AVERAGE(K190:K191)</f>
        <v>254.5</v>
      </c>
    </row>
    <row r="193" spans="1:11">
      <c r="A193" s="43"/>
      <c r="B193" s="6" t="s">
        <v>759</v>
      </c>
      <c r="C193" s="200" t="s">
        <v>332</v>
      </c>
      <c r="D193" s="200">
        <v>70.599999999999994</v>
      </c>
      <c r="E193" s="200">
        <v>66.043000000000006</v>
      </c>
      <c r="F193" s="200">
        <f t="shared" si="3"/>
        <v>68.3215</v>
      </c>
      <c r="G193" s="200" t="s">
        <v>185</v>
      </c>
      <c r="H193" s="6" t="s">
        <v>185</v>
      </c>
      <c r="I193" s="6" t="s">
        <v>760</v>
      </c>
      <c r="J193" s="6" t="s">
        <v>761</v>
      </c>
      <c r="K193" s="162">
        <v>75.551500000000004</v>
      </c>
    </row>
    <row r="194" spans="1:11">
      <c r="A194" s="43"/>
      <c r="B194" s="6" t="s">
        <v>421</v>
      </c>
      <c r="C194" s="200" t="s">
        <v>332</v>
      </c>
      <c r="D194" s="200">
        <v>84.9</v>
      </c>
      <c r="E194" s="200">
        <v>66.043000000000006</v>
      </c>
      <c r="F194" s="200">
        <f t="shared" si="3"/>
        <v>75.471500000000006</v>
      </c>
      <c r="G194" s="200" t="s">
        <v>184</v>
      </c>
      <c r="H194" s="6" t="s">
        <v>185</v>
      </c>
      <c r="I194" s="181" t="s">
        <v>422</v>
      </c>
      <c r="J194" s="162" t="s">
        <v>973</v>
      </c>
      <c r="K194" s="162">
        <v>150</v>
      </c>
    </row>
    <row r="195" spans="1:11">
      <c r="A195" s="43"/>
      <c r="B195" s="162" t="s">
        <v>762</v>
      </c>
      <c r="C195" s="200" t="s">
        <v>332</v>
      </c>
      <c r="D195" s="200">
        <v>125.45</v>
      </c>
      <c r="E195" s="200">
        <v>112.6</v>
      </c>
      <c r="F195" s="200">
        <f t="shared" si="3"/>
        <v>119.02500000000001</v>
      </c>
      <c r="G195" s="200" t="s">
        <v>169</v>
      </c>
      <c r="H195" s="200" t="s">
        <v>173</v>
      </c>
      <c r="I195" s="181" t="s">
        <v>763</v>
      </c>
      <c r="J195" s="162" t="s">
        <v>764</v>
      </c>
      <c r="K195" s="163">
        <v>25.753499999999999</v>
      </c>
    </row>
    <row r="196" spans="1:11">
      <c r="A196" s="43"/>
      <c r="B196" s="162" t="s">
        <v>765</v>
      </c>
      <c r="C196" s="200" t="s">
        <v>332</v>
      </c>
      <c r="D196" s="200">
        <v>94.3</v>
      </c>
      <c r="E196" s="200">
        <v>70.599999999999994</v>
      </c>
      <c r="F196" s="200">
        <f t="shared" si="3"/>
        <v>82.449999999999989</v>
      </c>
      <c r="G196" s="200" t="s">
        <v>178</v>
      </c>
      <c r="H196" s="200" t="s">
        <v>185</v>
      </c>
      <c r="I196" s="162" t="s">
        <v>766</v>
      </c>
      <c r="J196" s="162" t="s">
        <v>767</v>
      </c>
      <c r="K196" s="162">
        <v>57.265999999999998</v>
      </c>
    </row>
    <row r="197" spans="1:11">
      <c r="A197" s="43"/>
      <c r="B197" s="6" t="s">
        <v>338</v>
      </c>
      <c r="C197" s="200" t="s">
        <v>332</v>
      </c>
      <c r="D197" s="200">
        <v>235</v>
      </c>
      <c r="E197" s="200">
        <v>221.5</v>
      </c>
      <c r="F197" s="200">
        <f t="shared" si="3"/>
        <v>228.25</v>
      </c>
      <c r="G197" s="200" t="s">
        <v>57</v>
      </c>
      <c r="H197" s="6" t="s">
        <v>106</v>
      </c>
      <c r="I197" s="181" t="s">
        <v>339</v>
      </c>
      <c r="J197" s="162" t="s">
        <v>340</v>
      </c>
      <c r="K197" s="164">
        <v>45.990499999999997</v>
      </c>
    </row>
    <row r="198" spans="1:11">
      <c r="A198" s="43"/>
      <c r="B198" s="6" t="s">
        <v>380</v>
      </c>
      <c r="C198" s="200" t="s">
        <v>332</v>
      </c>
      <c r="D198" s="200">
        <v>150.80000000000001</v>
      </c>
      <c r="E198" s="200">
        <v>145.5</v>
      </c>
      <c r="F198" s="200">
        <f t="shared" si="3"/>
        <v>148.15</v>
      </c>
      <c r="G198" s="200" t="s">
        <v>290</v>
      </c>
      <c r="H198" s="6" t="s">
        <v>290</v>
      </c>
      <c r="I198" s="162" t="s">
        <v>381</v>
      </c>
      <c r="J198" s="162" t="s">
        <v>949</v>
      </c>
      <c r="K198" s="163">
        <v>23.45</v>
      </c>
    </row>
    <row r="199" spans="1:11">
      <c r="A199" s="43"/>
      <c r="B199" s="6" t="s">
        <v>417</v>
      </c>
      <c r="C199" s="200" t="s">
        <v>332</v>
      </c>
      <c r="D199" s="200">
        <v>130</v>
      </c>
      <c r="E199" s="200">
        <v>125.45</v>
      </c>
      <c r="F199" s="200">
        <f t="shared" si="3"/>
        <v>127.72499999999999</v>
      </c>
      <c r="G199" s="200" t="s">
        <v>418</v>
      </c>
      <c r="H199" s="6" t="s">
        <v>411</v>
      </c>
      <c r="I199" s="181" t="s">
        <v>419</v>
      </c>
      <c r="J199" s="181" t="s">
        <v>1189</v>
      </c>
      <c r="K199" s="162">
        <v>3.6535000000000002</v>
      </c>
    </row>
    <row r="200" spans="1:11">
      <c r="A200" s="43"/>
      <c r="B200" s="6" t="s">
        <v>382</v>
      </c>
      <c r="C200" s="200" t="s">
        <v>332</v>
      </c>
      <c r="D200" s="200">
        <v>150.80000000000001</v>
      </c>
      <c r="E200" s="200">
        <v>145.5</v>
      </c>
      <c r="F200" s="200">
        <f t="shared" si="3"/>
        <v>148.15</v>
      </c>
      <c r="G200" s="200" t="s">
        <v>290</v>
      </c>
      <c r="H200" s="6" t="s">
        <v>290</v>
      </c>
      <c r="I200" s="162" t="s">
        <v>383</v>
      </c>
      <c r="J200" s="162" t="s">
        <v>974</v>
      </c>
      <c r="K200" s="164">
        <v>9</v>
      </c>
    </row>
    <row r="201" spans="1:11">
      <c r="A201" s="43"/>
      <c r="B201" s="6" t="s">
        <v>410</v>
      </c>
      <c r="C201" s="200" t="s">
        <v>332</v>
      </c>
      <c r="D201" s="200">
        <v>125.45</v>
      </c>
      <c r="E201" s="200">
        <v>112.6</v>
      </c>
      <c r="F201" s="200">
        <f t="shared" si="3"/>
        <v>119.02500000000001</v>
      </c>
      <c r="G201" s="200" t="s">
        <v>411</v>
      </c>
      <c r="H201" s="6" t="s">
        <v>173</v>
      </c>
      <c r="I201" s="181" t="s">
        <v>412</v>
      </c>
      <c r="J201" s="162" t="s">
        <v>413</v>
      </c>
      <c r="K201" s="162">
        <v>11.5</v>
      </c>
    </row>
    <row r="202" spans="1:11">
      <c r="A202" s="43"/>
      <c r="B202" s="162" t="s">
        <v>768</v>
      </c>
      <c r="C202" s="200" t="s">
        <v>332</v>
      </c>
      <c r="D202" s="200">
        <v>125.45</v>
      </c>
      <c r="E202" s="200">
        <v>112.6</v>
      </c>
      <c r="F202" s="200">
        <f t="shared" si="3"/>
        <v>119.02500000000001</v>
      </c>
      <c r="G202" s="200" t="s">
        <v>169</v>
      </c>
      <c r="H202" s="200" t="s">
        <v>173</v>
      </c>
      <c r="I202" s="162" t="s">
        <v>769</v>
      </c>
      <c r="J202" s="162" t="s">
        <v>770</v>
      </c>
      <c r="K202" s="162">
        <v>13.5</v>
      </c>
    </row>
    <row r="203" spans="1:11">
      <c r="A203" s="43"/>
      <c r="B203" s="162" t="s">
        <v>771</v>
      </c>
      <c r="C203" s="200" t="s">
        <v>332</v>
      </c>
      <c r="D203" s="200">
        <v>125.45</v>
      </c>
      <c r="E203" s="200">
        <v>122.46</v>
      </c>
      <c r="F203" s="200">
        <f t="shared" si="3"/>
        <v>123.955</v>
      </c>
      <c r="G203" s="200" t="s">
        <v>169</v>
      </c>
      <c r="H203" s="200" t="s">
        <v>169</v>
      </c>
      <c r="I203" s="162" t="s">
        <v>772</v>
      </c>
      <c r="J203" s="162" t="s">
        <v>773</v>
      </c>
      <c r="K203" s="162">
        <v>13.2</v>
      </c>
    </row>
    <row r="204" spans="1:11">
      <c r="A204" s="43"/>
      <c r="B204" s="162" t="s">
        <v>774</v>
      </c>
      <c r="C204" s="200" t="s">
        <v>332</v>
      </c>
      <c r="D204" s="200">
        <v>70.599999999999994</v>
      </c>
      <c r="E204" s="200">
        <v>66.043000000000006</v>
      </c>
      <c r="F204" s="200">
        <f t="shared" si="3"/>
        <v>68.3215</v>
      </c>
      <c r="G204" s="200" t="s">
        <v>185</v>
      </c>
      <c r="H204" s="200" t="s">
        <v>185</v>
      </c>
      <c r="I204" s="162" t="s">
        <v>775</v>
      </c>
      <c r="J204" s="162" t="s">
        <v>975</v>
      </c>
      <c r="K204" s="164">
        <v>47.865499999999997</v>
      </c>
    </row>
    <row r="205" spans="1:11">
      <c r="A205" s="43"/>
      <c r="B205" s="162" t="s">
        <v>776</v>
      </c>
      <c r="C205" s="200" t="s">
        <v>332</v>
      </c>
      <c r="D205" s="200">
        <v>150.80000000000001</v>
      </c>
      <c r="E205" s="200">
        <v>145.5</v>
      </c>
      <c r="F205" s="200">
        <f t="shared" si="3"/>
        <v>148.15</v>
      </c>
      <c r="G205" s="200" t="s">
        <v>290</v>
      </c>
      <c r="H205" s="200" t="s">
        <v>290</v>
      </c>
      <c r="I205" s="162" t="s">
        <v>777</v>
      </c>
      <c r="J205" s="162" t="s">
        <v>778</v>
      </c>
      <c r="K205" s="162">
        <v>13.9825</v>
      </c>
    </row>
    <row r="206" spans="1:11">
      <c r="A206" s="43"/>
      <c r="B206" s="6" t="s">
        <v>331</v>
      </c>
      <c r="C206" s="200" t="s">
        <v>332</v>
      </c>
      <c r="D206" s="200">
        <v>232</v>
      </c>
      <c r="E206" s="200">
        <v>221.5</v>
      </c>
      <c r="F206" s="200">
        <f t="shared" si="3"/>
        <v>226.75</v>
      </c>
      <c r="G206" s="200" t="s">
        <v>57</v>
      </c>
      <c r="H206" s="6" t="s">
        <v>106</v>
      </c>
      <c r="I206" s="162" t="s">
        <v>333</v>
      </c>
      <c r="J206" s="162" t="s">
        <v>334</v>
      </c>
      <c r="K206" s="164">
        <v>14.3</v>
      </c>
    </row>
    <row r="207" spans="1:11">
      <c r="A207" s="43"/>
      <c r="B207" s="6" t="s">
        <v>414</v>
      </c>
      <c r="C207" s="200" t="s">
        <v>332</v>
      </c>
      <c r="D207" s="200">
        <v>125.45</v>
      </c>
      <c r="E207" s="200">
        <v>122.46</v>
      </c>
      <c r="F207" s="200">
        <f t="shared" si="3"/>
        <v>123.955</v>
      </c>
      <c r="G207" s="200" t="s">
        <v>411</v>
      </c>
      <c r="H207" s="6" t="s">
        <v>169</v>
      </c>
      <c r="I207" s="162" t="s">
        <v>415</v>
      </c>
      <c r="J207" s="162" t="s">
        <v>416</v>
      </c>
      <c r="K207" s="162">
        <v>17.2</v>
      </c>
    </row>
    <row r="208" spans="1:11">
      <c r="A208" s="43"/>
      <c r="B208" s="162" t="s">
        <v>779</v>
      </c>
      <c r="C208" s="200" t="s">
        <v>332</v>
      </c>
      <c r="D208" s="200">
        <v>150.80000000000001</v>
      </c>
      <c r="E208" s="200">
        <v>145.5</v>
      </c>
      <c r="F208" s="200">
        <f t="shared" si="3"/>
        <v>148.15</v>
      </c>
      <c r="G208" s="200" t="s">
        <v>290</v>
      </c>
      <c r="H208" s="200" t="s">
        <v>290</v>
      </c>
      <c r="I208" s="162" t="s">
        <v>780</v>
      </c>
      <c r="J208" s="162" t="s">
        <v>950</v>
      </c>
      <c r="K208" s="162">
        <v>17.5</v>
      </c>
    </row>
    <row r="209" spans="1:12">
      <c r="A209" s="43"/>
      <c r="B209" s="162" t="s">
        <v>781</v>
      </c>
      <c r="C209" s="200" t="s">
        <v>332</v>
      </c>
      <c r="D209" s="200">
        <v>125.45</v>
      </c>
      <c r="E209" s="200">
        <v>112.6</v>
      </c>
      <c r="F209" s="200">
        <f t="shared" si="3"/>
        <v>119.02500000000001</v>
      </c>
      <c r="G209" s="200" t="s">
        <v>169</v>
      </c>
      <c r="H209" s="200" t="s">
        <v>173</v>
      </c>
      <c r="I209" s="162" t="s">
        <v>782</v>
      </c>
      <c r="J209" s="162" t="s">
        <v>783</v>
      </c>
      <c r="K209" s="163">
        <v>12.54</v>
      </c>
    </row>
    <row r="210" spans="1:12">
      <c r="A210" s="43"/>
      <c r="B210" s="6" t="s">
        <v>384</v>
      </c>
      <c r="C210" s="200" t="s">
        <v>332</v>
      </c>
      <c r="D210" s="200">
        <v>150.80000000000001</v>
      </c>
      <c r="E210" s="200">
        <v>145.5</v>
      </c>
      <c r="F210" s="200">
        <f t="shared" si="3"/>
        <v>148.15</v>
      </c>
      <c r="G210" s="200" t="s">
        <v>290</v>
      </c>
      <c r="H210" s="6" t="s">
        <v>290</v>
      </c>
      <c r="I210" s="162" t="s">
        <v>385</v>
      </c>
      <c r="J210" s="162" t="s">
        <v>950</v>
      </c>
      <c r="K210" s="162">
        <v>13.8</v>
      </c>
    </row>
    <row r="211" spans="1:12">
      <c r="A211" s="43"/>
      <c r="B211" s="6" t="s">
        <v>335</v>
      </c>
      <c r="C211" s="200" t="s">
        <v>332</v>
      </c>
      <c r="D211" s="200">
        <v>221.5</v>
      </c>
      <c r="E211" s="200">
        <v>205.6</v>
      </c>
      <c r="F211" s="200">
        <f t="shared" si="3"/>
        <v>213.55</v>
      </c>
      <c r="G211" s="200" t="s">
        <v>106</v>
      </c>
      <c r="H211" s="6" t="s">
        <v>107</v>
      </c>
      <c r="I211" s="162" t="s">
        <v>336</v>
      </c>
      <c r="J211" s="162" t="s">
        <v>337</v>
      </c>
      <c r="K211" s="162">
        <v>40.25</v>
      </c>
    </row>
    <row r="212" spans="1:12">
      <c r="A212" s="43"/>
      <c r="B212" s="6" t="s">
        <v>420</v>
      </c>
      <c r="C212" s="200" t="s">
        <v>332</v>
      </c>
      <c r="D212" s="200">
        <v>85.8</v>
      </c>
      <c r="E212" s="200">
        <v>70.599999999999994</v>
      </c>
      <c r="F212" s="200">
        <f t="shared" si="3"/>
        <v>78.199999999999989</v>
      </c>
      <c r="G212" s="200" t="s">
        <v>184</v>
      </c>
      <c r="H212" s="6" t="s">
        <v>185</v>
      </c>
      <c r="I212" s="181" t="s">
        <v>984</v>
      </c>
      <c r="J212" s="162" t="s">
        <v>985</v>
      </c>
      <c r="K212" s="162">
        <v>68</v>
      </c>
      <c r="L212" s="104"/>
    </row>
    <row r="213" spans="1:12">
      <c r="A213" s="43"/>
      <c r="B213" s="6" t="s">
        <v>423</v>
      </c>
      <c r="C213" s="200" t="s">
        <v>332</v>
      </c>
      <c r="D213" s="200">
        <v>99.7</v>
      </c>
      <c r="E213" s="200">
        <v>94.3</v>
      </c>
      <c r="F213" s="200">
        <f t="shared" si="3"/>
        <v>97</v>
      </c>
      <c r="G213" s="200" t="s">
        <v>178</v>
      </c>
      <c r="H213" s="6" t="s">
        <v>178</v>
      </c>
      <c r="I213" s="162" t="s">
        <v>424</v>
      </c>
      <c r="J213" s="162" t="s">
        <v>425</v>
      </c>
      <c r="K213" s="162">
        <v>21.5</v>
      </c>
    </row>
    <row r="214" spans="1:12">
      <c r="A214" s="43"/>
      <c r="B214" s="162" t="s">
        <v>784</v>
      </c>
      <c r="C214" s="200" t="s">
        <v>332</v>
      </c>
      <c r="D214" s="200">
        <v>145.5</v>
      </c>
      <c r="E214" s="200">
        <v>99.7</v>
      </c>
      <c r="F214" s="200">
        <f t="shared" si="3"/>
        <v>122.6</v>
      </c>
      <c r="G214" s="200" t="s">
        <v>164</v>
      </c>
      <c r="H214" s="200" t="s">
        <v>178</v>
      </c>
      <c r="I214" s="162" t="s">
        <v>785</v>
      </c>
      <c r="J214" s="162" t="s">
        <v>786</v>
      </c>
      <c r="K214" s="162">
        <v>6.9</v>
      </c>
    </row>
    <row r="215" spans="1:12">
      <c r="A215" s="43"/>
      <c r="B215" s="162" t="s">
        <v>976</v>
      </c>
      <c r="C215" s="200" t="s">
        <v>332</v>
      </c>
      <c r="D215" s="200">
        <v>150.80000000000001</v>
      </c>
      <c r="E215" s="200">
        <v>145.5</v>
      </c>
      <c r="F215" s="200">
        <f t="shared" si="3"/>
        <v>148.15</v>
      </c>
      <c r="G215" s="200" t="s">
        <v>290</v>
      </c>
      <c r="H215" s="200" t="s">
        <v>290</v>
      </c>
      <c r="I215" s="162" t="s">
        <v>787</v>
      </c>
      <c r="J215" s="162" t="s">
        <v>788</v>
      </c>
      <c r="K215" s="164">
        <v>12.923999999999999</v>
      </c>
    </row>
    <row r="216" spans="1:12">
      <c r="A216" s="43"/>
      <c r="B216" s="8" t="s">
        <v>426</v>
      </c>
      <c r="C216" s="201" t="s">
        <v>332</v>
      </c>
      <c r="D216" s="201">
        <v>84.9</v>
      </c>
      <c r="E216" s="201">
        <v>66.043000000000006</v>
      </c>
      <c r="F216" s="201">
        <f t="shared" si="3"/>
        <v>75.471500000000006</v>
      </c>
      <c r="G216" s="201" t="s">
        <v>178</v>
      </c>
      <c r="H216" s="8" t="s">
        <v>178</v>
      </c>
      <c r="I216" s="165" t="s">
        <v>427</v>
      </c>
      <c r="J216" s="165" t="s">
        <v>977</v>
      </c>
      <c r="K216" s="168">
        <v>14.701000000000001</v>
      </c>
    </row>
    <row r="217" spans="1:12">
      <c r="A217" s="43"/>
      <c r="B217" s="6" t="s">
        <v>426</v>
      </c>
      <c r="C217" s="200" t="s">
        <v>332</v>
      </c>
      <c r="D217" s="200">
        <v>84.9</v>
      </c>
      <c r="E217" s="200">
        <v>66.043000000000006</v>
      </c>
      <c r="F217" s="200">
        <f t="shared" si="3"/>
        <v>75.471500000000006</v>
      </c>
      <c r="G217" s="200" t="s">
        <v>178</v>
      </c>
      <c r="H217" s="6" t="s">
        <v>178</v>
      </c>
      <c r="I217" s="6" t="s">
        <v>428</v>
      </c>
      <c r="J217" s="6" t="s">
        <v>429</v>
      </c>
      <c r="K217" s="162">
        <v>31.3</v>
      </c>
    </row>
    <row r="218" spans="1:12">
      <c r="A218" s="43"/>
      <c r="B218" s="8" t="s">
        <v>386</v>
      </c>
      <c r="C218" s="201" t="s">
        <v>332</v>
      </c>
      <c r="D218" s="201">
        <v>167.7</v>
      </c>
      <c r="E218" s="201">
        <v>163.5</v>
      </c>
      <c r="F218" s="201">
        <f t="shared" si="3"/>
        <v>165.6</v>
      </c>
      <c r="G218" s="201" t="s">
        <v>387</v>
      </c>
      <c r="H218" s="8" t="s">
        <v>150</v>
      </c>
      <c r="I218" s="165" t="s">
        <v>388</v>
      </c>
      <c r="J218" s="8" t="s">
        <v>389</v>
      </c>
      <c r="K218" s="165">
        <v>14.75</v>
      </c>
    </row>
    <row r="219" spans="1:12">
      <c r="A219" s="43"/>
      <c r="B219" s="6" t="s">
        <v>386</v>
      </c>
      <c r="C219" s="200" t="s">
        <v>332</v>
      </c>
      <c r="D219" s="200">
        <v>167.7</v>
      </c>
      <c r="E219" s="200">
        <v>163.5</v>
      </c>
      <c r="F219" s="200">
        <f t="shared" si="3"/>
        <v>165.6</v>
      </c>
      <c r="G219" s="200" t="s">
        <v>387</v>
      </c>
      <c r="H219" s="6" t="s">
        <v>150</v>
      </c>
      <c r="I219" s="162" t="s">
        <v>390</v>
      </c>
      <c r="J219" s="6" t="s">
        <v>389</v>
      </c>
      <c r="K219" s="162">
        <v>14.5</v>
      </c>
    </row>
    <row r="220" spans="1:12">
      <c r="A220" s="40"/>
      <c r="B220" s="6" t="s">
        <v>789</v>
      </c>
      <c r="C220" s="200" t="s">
        <v>342</v>
      </c>
      <c r="D220" s="200">
        <v>150.80000000000001</v>
      </c>
      <c r="E220" s="200">
        <v>145.5</v>
      </c>
      <c r="F220" s="200">
        <f t="shared" si="3"/>
        <v>148.15</v>
      </c>
      <c r="G220" s="200" t="s">
        <v>290</v>
      </c>
      <c r="H220" s="6" t="s">
        <v>290</v>
      </c>
      <c r="I220" s="162" t="s">
        <v>790</v>
      </c>
      <c r="J220" s="162" t="s">
        <v>978</v>
      </c>
      <c r="K220" s="164">
        <v>51.061999999999998</v>
      </c>
    </row>
    <row r="221" spans="1:12">
      <c r="A221" s="40"/>
      <c r="B221" s="6" t="s">
        <v>355</v>
      </c>
      <c r="C221" s="200" t="s">
        <v>342</v>
      </c>
      <c r="D221" s="200">
        <v>155.69999999999999</v>
      </c>
      <c r="E221" s="200">
        <v>150.80000000000001</v>
      </c>
      <c r="F221" s="200">
        <f t="shared" si="3"/>
        <v>153.25</v>
      </c>
      <c r="G221" s="200" t="s">
        <v>353</v>
      </c>
      <c r="H221" s="6" t="s">
        <v>290</v>
      </c>
      <c r="I221" s="162" t="s">
        <v>356</v>
      </c>
      <c r="J221" s="162" t="s">
        <v>357</v>
      </c>
      <c r="K221" s="164">
        <v>38.1</v>
      </c>
    </row>
    <row r="222" spans="1:12">
      <c r="A222" s="40"/>
      <c r="B222" s="6" t="s">
        <v>791</v>
      </c>
      <c r="C222" s="200" t="s">
        <v>342</v>
      </c>
      <c r="D222" s="200">
        <v>150.80000000000001</v>
      </c>
      <c r="E222" s="200">
        <v>136.4</v>
      </c>
      <c r="F222" s="200">
        <f t="shared" si="3"/>
        <v>143.60000000000002</v>
      </c>
      <c r="G222" s="200" t="s">
        <v>290</v>
      </c>
      <c r="H222" s="6" t="s">
        <v>792</v>
      </c>
      <c r="I222" s="162" t="s">
        <v>952</v>
      </c>
      <c r="J222" s="162" t="s">
        <v>953</v>
      </c>
      <c r="K222" s="164">
        <v>54.1</v>
      </c>
    </row>
    <row r="223" spans="1:12">
      <c r="A223" s="40"/>
      <c r="B223" s="6" t="s">
        <v>352</v>
      </c>
      <c r="C223" s="200" t="s">
        <v>342</v>
      </c>
      <c r="D223" s="200">
        <v>155.69999999999999</v>
      </c>
      <c r="E223" s="200">
        <v>150.80000000000001</v>
      </c>
      <c r="F223" s="200">
        <f t="shared" si="3"/>
        <v>153.25</v>
      </c>
      <c r="G223" s="200" t="s">
        <v>353</v>
      </c>
      <c r="H223" s="6" t="s">
        <v>290</v>
      </c>
      <c r="I223" s="162" t="s">
        <v>354</v>
      </c>
      <c r="J223" s="162" t="s">
        <v>986</v>
      </c>
      <c r="K223" s="164">
        <v>50</v>
      </c>
    </row>
    <row r="224" spans="1:12">
      <c r="A224" s="40"/>
      <c r="B224" s="6" t="s">
        <v>358</v>
      </c>
      <c r="C224" s="200" t="s">
        <v>342</v>
      </c>
      <c r="D224" s="200">
        <v>150.80000000000001</v>
      </c>
      <c r="E224" s="200">
        <v>145.5</v>
      </c>
      <c r="F224" s="200">
        <f t="shared" si="3"/>
        <v>148.15</v>
      </c>
      <c r="G224" s="200" t="s">
        <v>290</v>
      </c>
      <c r="H224" s="6" t="s">
        <v>290</v>
      </c>
      <c r="I224" s="162" t="s">
        <v>359</v>
      </c>
      <c r="J224" s="162" t="s">
        <v>953</v>
      </c>
      <c r="K224" s="164">
        <v>122.374</v>
      </c>
    </row>
    <row r="225" spans="1:11">
      <c r="A225" s="40"/>
      <c r="B225" s="6" t="s">
        <v>349</v>
      </c>
      <c r="C225" s="200" t="s">
        <v>342</v>
      </c>
      <c r="D225" s="200">
        <v>164.7</v>
      </c>
      <c r="E225" s="200">
        <v>160</v>
      </c>
      <c r="F225" s="200">
        <f t="shared" si="3"/>
        <v>162.35</v>
      </c>
      <c r="G225" s="200" t="s">
        <v>150</v>
      </c>
      <c r="H225" s="6" t="s">
        <v>153</v>
      </c>
      <c r="I225" s="162" t="s">
        <v>350</v>
      </c>
      <c r="J225" s="162" t="s">
        <v>351</v>
      </c>
      <c r="K225" s="164">
        <v>86.606499999999997</v>
      </c>
    </row>
    <row r="226" spans="1:11">
      <c r="A226" s="40"/>
      <c r="B226" s="6" t="s">
        <v>345</v>
      </c>
      <c r="C226" s="200" t="s">
        <v>342</v>
      </c>
      <c r="D226" s="200">
        <v>183</v>
      </c>
      <c r="E226" s="200">
        <v>182</v>
      </c>
      <c r="F226" s="200">
        <f t="shared" si="3"/>
        <v>182.5</v>
      </c>
      <c r="G226" s="200" t="s">
        <v>132</v>
      </c>
      <c r="H226" s="6" t="s">
        <v>132</v>
      </c>
      <c r="I226" s="162" t="s">
        <v>346</v>
      </c>
      <c r="J226" s="162" t="s">
        <v>44</v>
      </c>
      <c r="K226" s="163">
        <v>30.118500000000001</v>
      </c>
    </row>
    <row r="227" spans="1:11">
      <c r="A227" s="40"/>
      <c r="B227" s="6" t="s">
        <v>341</v>
      </c>
      <c r="C227" s="200" t="s">
        <v>342</v>
      </c>
      <c r="D227" s="200">
        <v>183</v>
      </c>
      <c r="E227" s="200">
        <v>182</v>
      </c>
      <c r="F227" s="200">
        <f t="shared" si="3"/>
        <v>182.5</v>
      </c>
      <c r="G227" s="200" t="s">
        <v>132</v>
      </c>
      <c r="H227" s="6" t="s">
        <v>132</v>
      </c>
      <c r="I227" s="162" t="s">
        <v>344</v>
      </c>
      <c r="J227" s="162" t="s">
        <v>44</v>
      </c>
      <c r="K227" s="164">
        <v>61.468500000000006</v>
      </c>
    </row>
    <row r="228" spans="1:11">
      <c r="A228" s="40"/>
      <c r="B228" s="6" t="s">
        <v>793</v>
      </c>
      <c r="C228" s="200" t="s">
        <v>342</v>
      </c>
      <c r="D228" s="200">
        <v>150.80000000000001</v>
      </c>
      <c r="E228" s="200">
        <v>145.5</v>
      </c>
      <c r="F228" s="200">
        <f t="shared" si="3"/>
        <v>148.15</v>
      </c>
      <c r="G228" s="200" t="s">
        <v>290</v>
      </c>
      <c r="H228" s="6" t="s">
        <v>290</v>
      </c>
      <c r="I228" s="162" t="s">
        <v>794</v>
      </c>
      <c r="J228" s="162" t="s">
        <v>954</v>
      </c>
      <c r="K228" s="164">
        <v>30.589500000000001</v>
      </c>
    </row>
    <row r="229" spans="1:11">
      <c r="A229" s="40"/>
      <c r="B229" s="6" t="s">
        <v>347</v>
      </c>
      <c r="C229" s="200" t="s">
        <v>342</v>
      </c>
      <c r="D229" s="200">
        <v>183</v>
      </c>
      <c r="E229" s="200">
        <v>182</v>
      </c>
      <c r="F229" s="200">
        <f t="shared" si="3"/>
        <v>182.5</v>
      </c>
      <c r="G229" s="200" t="s">
        <v>132</v>
      </c>
      <c r="H229" s="6" t="s">
        <v>132</v>
      </c>
      <c r="I229" s="162" t="s">
        <v>348</v>
      </c>
      <c r="J229" s="162" t="s">
        <v>44</v>
      </c>
      <c r="K229" s="164">
        <v>92.063000000000002</v>
      </c>
    </row>
    <row r="230" spans="1:11">
      <c r="A230" s="39"/>
      <c r="B230" s="6" t="s">
        <v>302</v>
      </c>
      <c r="C230" s="200" t="s">
        <v>299</v>
      </c>
      <c r="D230" s="200">
        <v>233.5</v>
      </c>
      <c r="E230" s="200">
        <v>228.35</v>
      </c>
      <c r="F230" s="203">
        <f t="shared" si="3"/>
        <v>230.92500000000001</v>
      </c>
      <c r="G230" s="200" t="s">
        <v>57</v>
      </c>
      <c r="H230" s="200" t="s">
        <v>57</v>
      </c>
      <c r="I230" s="162" t="s">
        <v>303</v>
      </c>
      <c r="J230" s="162" t="s">
        <v>304</v>
      </c>
      <c r="K230" s="164">
        <v>73</v>
      </c>
    </row>
    <row r="231" spans="1:11">
      <c r="A231" s="39"/>
      <c r="B231" s="6" t="s">
        <v>300</v>
      </c>
      <c r="C231" s="200" t="s">
        <v>299</v>
      </c>
      <c r="D231" s="200">
        <v>247.2</v>
      </c>
      <c r="E231" s="200">
        <v>237</v>
      </c>
      <c r="F231" s="200">
        <f t="shared" si="3"/>
        <v>242.1</v>
      </c>
      <c r="G231" s="200" t="s">
        <v>27</v>
      </c>
      <c r="H231" s="6" t="s">
        <v>20</v>
      </c>
      <c r="I231" s="162" t="s">
        <v>301</v>
      </c>
      <c r="J231" s="162" t="s">
        <v>44</v>
      </c>
      <c r="K231" s="164">
        <v>28</v>
      </c>
    </row>
    <row r="232" spans="1:11">
      <c r="A232" s="39"/>
      <c r="B232" s="6" t="s">
        <v>298</v>
      </c>
      <c r="C232" s="200" t="s">
        <v>299</v>
      </c>
      <c r="D232" s="200">
        <v>247.2</v>
      </c>
      <c r="E232" s="200">
        <v>237</v>
      </c>
      <c r="F232" s="200">
        <f t="shared" si="3"/>
        <v>242.1</v>
      </c>
      <c r="G232" s="200" t="s">
        <v>27</v>
      </c>
      <c r="H232" s="6" t="s">
        <v>20</v>
      </c>
      <c r="I232" s="162" t="s">
        <v>653</v>
      </c>
      <c r="J232" s="162" t="s">
        <v>44</v>
      </c>
      <c r="K232" s="164">
        <v>18.577999999999999</v>
      </c>
    </row>
    <row r="233" spans="1:11">
      <c r="A233" s="39"/>
      <c r="B233" s="6" t="s">
        <v>795</v>
      </c>
      <c r="C233" s="200" t="s">
        <v>299</v>
      </c>
      <c r="D233" s="200">
        <v>235</v>
      </c>
      <c r="E233" s="200">
        <v>221.5</v>
      </c>
      <c r="F233" s="200">
        <f t="shared" si="3"/>
        <v>228.25</v>
      </c>
      <c r="G233" s="200" t="s">
        <v>57</v>
      </c>
      <c r="H233" s="6" t="s">
        <v>106</v>
      </c>
      <c r="I233" s="162" t="s">
        <v>796</v>
      </c>
      <c r="J233" s="162" t="s">
        <v>979</v>
      </c>
      <c r="K233" s="164">
        <v>82.5</v>
      </c>
    </row>
    <row r="234" spans="1:11">
      <c r="A234" s="39"/>
      <c r="B234" s="6" t="s">
        <v>308</v>
      </c>
      <c r="C234" s="200" t="s">
        <v>299</v>
      </c>
      <c r="D234" s="200">
        <v>215.6</v>
      </c>
      <c r="E234" s="200">
        <v>212</v>
      </c>
      <c r="F234" s="200">
        <f t="shared" si="3"/>
        <v>213.8</v>
      </c>
      <c r="G234" s="200" t="s">
        <v>106</v>
      </c>
      <c r="H234" s="6" t="s">
        <v>106</v>
      </c>
      <c r="I234" s="181" t="s">
        <v>309</v>
      </c>
      <c r="J234" s="181" t="s">
        <v>1190</v>
      </c>
      <c r="K234" s="164">
        <v>17.198999999999998</v>
      </c>
    </row>
    <row r="235" spans="1:11">
      <c r="A235" s="39"/>
      <c r="B235" s="6" t="s">
        <v>797</v>
      </c>
      <c r="C235" s="200" t="s">
        <v>299</v>
      </c>
      <c r="D235" s="200">
        <v>221.5</v>
      </c>
      <c r="E235" s="200">
        <v>205.6</v>
      </c>
      <c r="F235" s="200">
        <f t="shared" si="3"/>
        <v>213.55</v>
      </c>
      <c r="G235" s="200" t="s">
        <v>106</v>
      </c>
      <c r="H235" s="6" t="s">
        <v>107</v>
      </c>
      <c r="I235" s="181" t="s">
        <v>798</v>
      </c>
      <c r="J235" s="162" t="s">
        <v>799</v>
      </c>
      <c r="K235" s="164">
        <v>21.418500000000002</v>
      </c>
    </row>
    <row r="236" spans="1:11">
      <c r="A236" s="39"/>
      <c r="B236" s="6" t="s">
        <v>305</v>
      </c>
      <c r="C236" s="200" t="s">
        <v>299</v>
      </c>
      <c r="D236" s="200">
        <v>235</v>
      </c>
      <c r="E236" s="200">
        <v>221.5</v>
      </c>
      <c r="F236" s="200">
        <f t="shared" si="3"/>
        <v>228.25</v>
      </c>
      <c r="G236" s="200" t="s">
        <v>57</v>
      </c>
      <c r="H236" s="6" t="s">
        <v>106</v>
      </c>
      <c r="I236" s="162" t="s">
        <v>306</v>
      </c>
      <c r="J236" s="162" t="s">
        <v>307</v>
      </c>
      <c r="K236" s="164">
        <v>91.176999999999992</v>
      </c>
    </row>
    <row r="237" spans="1:11">
      <c r="A237" s="39"/>
      <c r="B237" s="6" t="s">
        <v>800</v>
      </c>
      <c r="C237" s="200" t="s">
        <v>299</v>
      </c>
      <c r="D237" s="200">
        <v>235</v>
      </c>
      <c r="E237" s="200">
        <v>221.5</v>
      </c>
      <c r="F237" s="200">
        <f t="shared" si="3"/>
        <v>228.25</v>
      </c>
      <c r="G237" s="200" t="s">
        <v>57</v>
      </c>
      <c r="H237" s="6" t="s">
        <v>106</v>
      </c>
      <c r="I237" s="162" t="s">
        <v>801</v>
      </c>
      <c r="J237" s="162" t="s">
        <v>802</v>
      </c>
      <c r="K237" s="164">
        <v>33.414500000000004</v>
      </c>
    </row>
    <row r="238" spans="1:11">
      <c r="A238" s="39"/>
      <c r="B238" s="6" t="s">
        <v>803</v>
      </c>
      <c r="C238" s="200" t="s">
        <v>299</v>
      </c>
      <c r="D238" s="200">
        <v>232</v>
      </c>
      <c r="E238" s="200">
        <v>221.5</v>
      </c>
      <c r="F238" s="200">
        <f t="shared" si="3"/>
        <v>226.75</v>
      </c>
      <c r="G238" s="200" t="s">
        <v>57</v>
      </c>
      <c r="H238" s="6" t="s">
        <v>106</v>
      </c>
      <c r="I238" s="181" t="s">
        <v>1192</v>
      </c>
      <c r="J238" s="162" t="s">
        <v>804</v>
      </c>
      <c r="K238" s="164">
        <v>59.1</v>
      </c>
    </row>
    <row r="239" spans="1:11">
      <c r="A239" s="39"/>
      <c r="B239" s="6" t="s">
        <v>805</v>
      </c>
      <c r="C239" s="200" t="s">
        <v>299</v>
      </c>
      <c r="D239" s="200">
        <v>242</v>
      </c>
      <c r="E239" s="200">
        <v>235</v>
      </c>
      <c r="F239" s="200">
        <f t="shared" si="3"/>
        <v>238.5</v>
      </c>
      <c r="G239" s="200" t="s">
        <v>20</v>
      </c>
      <c r="H239" s="6" t="s">
        <v>57</v>
      </c>
      <c r="I239" s="162" t="s">
        <v>806</v>
      </c>
      <c r="J239" s="162" t="s">
        <v>807</v>
      </c>
      <c r="K239" s="164">
        <v>56.106499999999997</v>
      </c>
    </row>
    <row r="240" spans="1:11">
      <c r="A240" s="41"/>
      <c r="B240" s="6" t="s">
        <v>315</v>
      </c>
      <c r="C240" s="200" t="s">
        <v>316</v>
      </c>
      <c r="D240" s="200">
        <v>247.2</v>
      </c>
      <c r="E240" s="200">
        <v>242</v>
      </c>
      <c r="F240" s="200">
        <f t="shared" si="3"/>
        <v>244.6</v>
      </c>
      <c r="G240" s="200" t="s">
        <v>27</v>
      </c>
      <c r="H240" s="6" t="s">
        <v>27</v>
      </c>
      <c r="I240" s="162" t="s">
        <v>317</v>
      </c>
      <c r="J240" s="162" t="s">
        <v>981</v>
      </c>
      <c r="K240" s="162">
        <v>121</v>
      </c>
    </row>
    <row r="241" spans="1:11">
      <c r="A241" s="41"/>
      <c r="B241" s="6" t="s">
        <v>654</v>
      </c>
      <c r="C241" s="200" t="s">
        <v>316</v>
      </c>
      <c r="D241" s="200">
        <v>247.2</v>
      </c>
      <c r="E241" s="200">
        <v>242</v>
      </c>
      <c r="F241" s="200">
        <f t="shared" si="3"/>
        <v>244.6</v>
      </c>
      <c r="G241" s="200" t="s">
        <v>27</v>
      </c>
      <c r="H241" s="6" t="s">
        <v>27</v>
      </c>
      <c r="I241" s="162" t="s">
        <v>318</v>
      </c>
      <c r="J241" s="189" t="s">
        <v>1247</v>
      </c>
      <c r="K241" s="164">
        <v>70.375</v>
      </c>
    </row>
    <row r="242" spans="1:11">
      <c r="A242" s="42"/>
      <c r="B242" s="6" t="s">
        <v>326</v>
      </c>
      <c r="C242" s="200" t="s">
        <v>320</v>
      </c>
      <c r="D242" s="200">
        <v>247.2</v>
      </c>
      <c r="E242" s="200">
        <v>242</v>
      </c>
      <c r="F242" s="200">
        <f t="shared" si="3"/>
        <v>244.6</v>
      </c>
      <c r="G242" s="200" t="s">
        <v>27</v>
      </c>
      <c r="H242" s="6" t="s">
        <v>27</v>
      </c>
      <c r="I242" s="162" t="s">
        <v>327</v>
      </c>
      <c r="J242" s="162" t="s">
        <v>987</v>
      </c>
      <c r="K242" s="3">
        <v>69.984999999999999</v>
      </c>
    </row>
    <row r="243" spans="1:11">
      <c r="A243" s="42"/>
      <c r="B243" s="6" t="s">
        <v>319</v>
      </c>
      <c r="C243" s="200" t="s">
        <v>320</v>
      </c>
      <c r="D243" s="200">
        <v>242</v>
      </c>
      <c r="E243" s="200">
        <v>235</v>
      </c>
      <c r="F243" s="200">
        <f t="shared" si="3"/>
        <v>238.5</v>
      </c>
      <c r="G243" s="200" t="s">
        <v>27</v>
      </c>
      <c r="H243" s="6" t="s">
        <v>57</v>
      </c>
      <c r="I243" s="162" t="s">
        <v>321</v>
      </c>
      <c r="J243" s="162" t="s">
        <v>322</v>
      </c>
      <c r="K243" s="162">
        <v>53</v>
      </c>
    </row>
    <row r="244" spans="1:11">
      <c r="A244" s="42"/>
      <c r="B244" s="6" t="s">
        <v>323</v>
      </c>
      <c r="C244" s="200" t="s">
        <v>320</v>
      </c>
      <c r="D244" s="200">
        <v>221.5</v>
      </c>
      <c r="E244" s="200">
        <v>205.6</v>
      </c>
      <c r="F244" s="200">
        <f t="shared" si="3"/>
        <v>213.55</v>
      </c>
      <c r="G244" s="200" t="s">
        <v>106</v>
      </c>
      <c r="H244" s="6" t="s">
        <v>107</v>
      </c>
      <c r="I244" s="162" t="s">
        <v>324</v>
      </c>
      <c r="J244" s="162" t="s">
        <v>325</v>
      </c>
      <c r="K244" s="163">
        <v>5.4529999999999994</v>
      </c>
    </row>
    <row r="245" spans="1:11">
      <c r="A245" s="44"/>
      <c r="B245" s="162" t="s">
        <v>808</v>
      </c>
      <c r="C245" s="200" t="s">
        <v>361</v>
      </c>
      <c r="D245" s="200">
        <v>113</v>
      </c>
      <c r="E245" s="200">
        <v>100.5</v>
      </c>
      <c r="F245" s="200">
        <f t="shared" si="3"/>
        <v>106.75</v>
      </c>
      <c r="G245" s="200" t="s">
        <v>173</v>
      </c>
      <c r="H245" s="200" t="s">
        <v>173</v>
      </c>
      <c r="I245" s="162" t="s">
        <v>809</v>
      </c>
      <c r="J245" s="162" t="s">
        <v>810</v>
      </c>
      <c r="K245" s="13">
        <v>27.1</v>
      </c>
    </row>
    <row r="246" spans="1:11">
      <c r="A246" s="44"/>
      <c r="B246" s="6" t="s">
        <v>365</v>
      </c>
      <c r="C246" s="200" t="s">
        <v>361</v>
      </c>
      <c r="D246" s="200">
        <v>155.69999999999999</v>
      </c>
      <c r="E246" s="200">
        <v>150.80000000000001</v>
      </c>
      <c r="F246" s="200">
        <f t="shared" si="3"/>
        <v>153.25</v>
      </c>
      <c r="G246" s="200" t="s">
        <v>353</v>
      </c>
      <c r="H246" s="6" t="s">
        <v>290</v>
      </c>
      <c r="I246" s="162" t="s">
        <v>366</v>
      </c>
      <c r="J246" s="162" t="s">
        <v>364</v>
      </c>
      <c r="K246" s="163">
        <v>9.0500000000000007</v>
      </c>
    </row>
    <row r="247" spans="1:11">
      <c r="A247" s="44"/>
      <c r="B247" s="6" t="s">
        <v>360</v>
      </c>
      <c r="C247" s="200" t="s">
        <v>361</v>
      </c>
      <c r="D247" s="200">
        <v>150.80000000000001</v>
      </c>
      <c r="E247" s="200">
        <v>145.5</v>
      </c>
      <c r="F247" s="200">
        <f t="shared" si="3"/>
        <v>148.15</v>
      </c>
      <c r="G247" s="200" t="s">
        <v>290</v>
      </c>
      <c r="H247" s="6" t="s">
        <v>290</v>
      </c>
      <c r="I247" s="181" t="s">
        <v>363</v>
      </c>
      <c r="J247" s="162" t="s">
        <v>364</v>
      </c>
      <c r="K247" s="163">
        <v>6.6775000000000002</v>
      </c>
    </row>
    <row r="248" spans="1:11">
      <c r="A248" s="44"/>
      <c r="B248" s="6" t="s">
        <v>373</v>
      </c>
      <c r="C248" s="200" t="s">
        <v>361</v>
      </c>
      <c r="D248" s="200">
        <v>183</v>
      </c>
      <c r="E248" s="200">
        <v>182</v>
      </c>
      <c r="F248" s="200">
        <f t="shared" si="3"/>
        <v>182.5</v>
      </c>
      <c r="G248" s="200" t="s">
        <v>132</v>
      </c>
      <c r="H248" s="6" t="s">
        <v>132</v>
      </c>
      <c r="I248" s="162" t="s">
        <v>374</v>
      </c>
      <c r="J248" s="162" t="s">
        <v>375</v>
      </c>
      <c r="K248" s="162">
        <v>26.3</v>
      </c>
    </row>
    <row r="249" spans="1:11">
      <c r="A249" s="44"/>
      <c r="B249" s="6" t="s">
        <v>376</v>
      </c>
      <c r="C249" s="200" t="s">
        <v>361</v>
      </c>
      <c r="D249" s="200">
        <v>150.80000000000001</v>
      </c>
      <c r="E249" s="200">
        <v>145.5</v>
      </c>
      <c r="F249" s="200">
        <f t="shared" si="3"/>
        <v>148.15</v>
      </c>
      <c r="G249" s="200" t="s">
        <v>290</v>
      </c>
      <c r="H249" s="6" t="s">
        <v>290</v>
      </c>
      <c r="I249" s="162" t="s">
        <v>377</v>
      </c>
      <c r="J249" s="162" t="s">
        <v>378</v>
      </c>
      <c r="K249" s="164">
        <v>42.212500000000006</v>
      </c>
    </row>
    <row r="250" spans="1:11">
      <c r="A250" s="44"/>
      <c r="B250" s="6" t="s">
        <v>379</v>
      </c>
      <c r="C250" s="200" t="s">
        <v>361</v>
      </c>
      <c r="D250" s="200">
        <v>150.80000000000001</v>
      </c>
      <c r="E250" s="200">
        <v>145.5</v>
      </c>
      <c r="F250" s="200">
        <f t="shared" si="3"/>
        <v>148.15</v>
      </c>
      <c r="G250" s="200" t="s">
        <v>290</v>
      </c>
      <c r="H250" s="6" t="s">
        <v>290</v>
      </c>
      <c r="I250" s="181" t="s">
        <v>1193</v>
      </c>
      <c r="J250" s="162" t="s">
        <v>364</v>
      </c>
      <c r="K250" s="162">
        <v>31</v>
      </c>
    </row>
    <row r="251" spans="1:11">
      <c r="A251" s="44"/>
      <c r="B251" s="6" t="s">
        <v>367</v>
      </c>
      <c r="C251" s="200" t="s">
        <v>361</v>
      </c>
      <c r="D251" s="200">
        <v>155.69999999999999</v>
      </c>
      <c r="E251" s="200">
        <v>150.80000000000001</v>
      </c>
      <c r="F251" s="200">
        <f t="shared" si="3"/>
        <v>153.25</v>
      </c>
      <c r="G251" s="200" t="s">
        <v>353</v>
      </c>
      <c r="H251" s="6" t="s">
        <v>290</v>
      </c>
      <c r="I251" s="162" t="s">
        <v>368</v>
      </c>
      <c r="J251" s="162" t="s">
        <v>364</v>
      </c>
      <c r="K251" s="163">
        <v>13.9</v>
      </c>
    </row>
    <row r="252" spans="1:11">
      <c r="A252" s="44"/>
      <c r="B252" s="6" t="s">
        <v>369</v>
      </c>
      <c r="C252" s="200" t="s">
        <v>361</v>
      </c>
      <c r="D252" s="200">
        <v>155.69999999999999</v>
      </c>
      <c r="E252" s="200">
        <v>150.80000000000001</v>
      </c>
      <c r="F252" s="200">
        <f t="shared" si="3"/>
        <v>153.25</v>
      </c>
      <c r="G252" s="200" t="s">
        <v>353</v>
      </c>
      <c r="H252" s="6" t="s">
        <v>290</v>
      </c>
      <c r="I252" s="162" t="s">
        <v>371</v>
      </c>
      <c r="J252" s="162" t="s">
        <v>372</v>
      </c>
      <c r="K252" s="163">
        <v>6.3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2BE3-F8A9-C34B-97CE-CB7BD793585B}">
  <dimension ref="A1:O99"/>
  <sheetViews>
    <sheetView workbookViewId="0">
      <selection activeCell="P25" sqref="P25"/>
    </sheetView>
  </sheetViews>
  <sheetFormatPr baseColWidth="10" defaultRowHeight="16"/>
  <cols>
    <col min="1" max="5" width="10.83203125" style="9"/>
    <col min="6" max="6" width="11.1640625" style="9" customWidth="1"/>
    <col min="7" max="10" width="10.83203125" style="9"/>
    <col min="11" max="11" width="17.1640625" style="9" customWidth="1"/>
    <col min="12" max="15" width="17.6640625" style="9" customWidth="1"/>
  </cols>
  <sheetData>
    <row r="1" spans="1:15">
      <c r="A1" s="65" t="s">
        <v>603</v>
      </c>
    </row>
    <row r="2" spans="1:15" ht="33" customHeight="1">
      <c r="L2" s="213" t="s">
        <v>550</v>
      </c>
      <c r="M2" s="214"/>
      <c r="N2" s="213" t="s">
        <v>551</v>
      </c>
      <c r="O2" s="214"/>
    </row>
    <row r="3" spans="1:15" ht="34">
      <c r="B3" s="61" t="s">
        <v>552</v>
      </c>
      <c r="C3" s="61" t="s">
        <v>555</v>
      </c>
      <c r="D3" s="61" t="s">
        <v>553</v>
      </c>
      <c r="E3" s="61" t="s">
        <v>554</v>
      </c>
      <c r="F3" s="211" t="s">
        <v>1264</v>
      </c>
      <c r="G3" s="61" t="s">
        <v>556</v>
      </c>
      <c r="H3" s="61" t="s">
        <v>557</v>
      </c>
      <c r="I3" s="61" t="s">
        <v>623</v>
      </c>
      <c r="J3" s="61"/>
      <c r="K3" s="62" t="s">
        <v>559</v>
      </c>
      <c r="L3" s="63" t="s">
        <v>560</v>
      </c>
      <c r="M3" s="63" t="s">
        <v>561</v>
      </c>
      <c r="N3" s="63" t="s">
        <v>562</v>
      </c>
      <c r="O3" s="63" t="s">
        <v>563</v>
      </c>
    </row>
    <row r="4" spans="1:15">
      <c r="A4" s="9" t="s">
        <v>22</v>
      </c>
      <c r="B4" s="9">
        <v>39.35</v>
      </c>
      <c r="C4" s="22">
        <v>57.877083333333303</v>
      </c>
      <c r="D4" s="9">
        <v>23.05</v>
      </c>
      <c r="E4" s="9">
        <v>62.5</v>
      </c>
      <c r="F4" s="22">
        <f t="shared" ref="F4:F6" si="0">+E4-D4</f>
        <v>39.450000000000003</v>
      </c>
      <c r="G4" s="22">
        <v>70.278913441172605</v>
      </c>
      <c r="H4" s="22">
        <f>+G4^2</f>
        <v>4939.1256744718312</v>
      </c>
      <c r="I4" s="22">
        <v>72</v>
      </c>
      <c r="J4" s="22"/>
      <c r="K4" s="9" t="s">
        <v>608</v>
      </c>
      <c r="L4" s="69" t="s">
        <v>25</v>
      </c>
      <c r="M4" s="69" t="s">
        <v>564</v>
      </c>
      <c r="N4" s="69" t="s">
        <v>25</v>
      </c>
      <c r="O4" s="64" t="s">
        <v>630</v>
      </c>
    </row>
    <row r="5" spans="1:15" ht="19">
      <c r="A5" s="9" t="s">
        <v>113</v>
      </c>
      <c r="B5" s="9">
        <v>80.599999999999994</v>
      </c>
      <c r="C5" s="22">
        <v>87.228371212121203</v>
      </c>
      <c r="D5" s="9">
        <v>41.765000000000001</v>
      </c>
      <c r="E5" s="9">
        <v>123.9075</v>
      </c>
      <c r="F5" s="22">
        <f t="shared" si="0"/>
        <v>82.142499999999998</v>
      </c>
      <c r="G5" s="22">
        <v>60.863504295223599</v>
      </c>
      <c r="H5" s="22">
        <f t="shared" ref="H5:H6" si="1">+G5^2</f>
        <v>3704.3661550947013</v>
      </c>
      <c r="I5" s="22">
        <v>66</v>
      </c>
      <c r="J5" s="22"/>
      <c r="K5" s="9" t="s">
        <v>609</v>
      </c>
      <c r="L5" s="69" t="s">
        <v>25</v>
      </c>
      <c r="M5" s="64" t="s">
        <v>628</v>
      </c>
      <c r="N5" s="69" t="s">
        <v>25</v>
      </c>
      <c r="O5" s="76" t="s">
        <v>631</v>
      </c>
    </row>
    <row r="6" spans="1:15">
      <c r="A6" s="9" t="s">
        <v>165</v>
      </c>
      <c r="B6" s="9">
        <v>132.5</v>
      </c>
      <c r="C6" s="22">
        <v>135.877892857143</v>
      </c>
      <c r="D6" s="9">
        <v>44.45</v>
      </c>
      <c r="E6" s="9">
        <v>196.25</v>
      </c>
      <c r="F6" s="22">
        <f t="shared" si="0"/>
        <v>151.80000000000001</v>
      </c>
      <c r="G6" s="22">
        <v>109.48418477760001</v>
      </c>
      <c r="H6" s="22">
        <f t="shared" si="1"/>
        <v>11986.786716415661</v>
      </c>
      <c r="I6" s="22">
        <v>56</v>
      </c>
      <c r="J6" s="22"/>
      <c r="K6" s="9" t="s">
        <v>610</v>
      </c>
      <c r="L6" s="69" t="s">
        <v>25</v>
      </c>
      <c r="M6" s="64" t="s">
        <v>629</v>
      </c>
      <c r="N6" s="69" t="s">
        <v>25</v>
      </c>
      <c r="O6" s="64" t="s">
        <v>632</v>
      </c>
    </row>
    <row r="7" spans="1:15">
      <c r="I7" s="22">
        <f>SUM(I4:I6)</f>
        <v>194</v>
      </c>
    </row>
    <row r="9" spans="1:15" ht="32" customHeight="1">
      <c r="A9" s="9">
        <v>484</v>
      </c>
      <c r="B9" s="9">
        <v>648</v>
      </c>
      <c r="L9" s="213" t="s">
        <v>550</v>
      </c>
      <c r="M9" s="214"/>
      <c r="N9" s="213" t="s">
        <v>551</v>
      </c>
      <c r="O9" s="214"/>
    </row>
    <row r="10" spans="1:15" ht="32" customHeight="1">
      <c r="B10" s="61" t="s">
        <v>552</v>
      </c>
      <c r="C10" s="61" t="s">
        <v>555</v>
      </c>
      <c r="D10" s="61" t="s">
        <v>553</v>
      </c>
      <c r="E10" s="61" t="s">
        <v>554</v>
      </c>
      <c r="F10" s="211" t="s">
        <v>1264</v>
      </c>
      <c r="G10" s="61" t="s">
        <v>556</v>
      </c>
      <c r="H10" s="61" t="s">
        <v>557</v>
      </c>
      <c r="I10" s="61" t="s">
        <v>623</v>
      </c>
      <c r="J10" s="61"/>
      <c r="K10" s="62" t="s">
        <v>559</v>
      </c>
      <c r="L10" s="63" t="s">
        <v>560</v>
      </c>
      <c r="M10" s="63" t="s">
        <v>561</v>
      </c>
      <c r="N10" s="63" t="s">
        <v>562</v>
      </c>
      <c r="O10" s="63" t="s">
        <v>563</v>
      </c>
    </row>
    <row r="11" spans="1:15">
      <c r="A11" s="9" t="s">
        <v>514</v>
      </c>
      <c r="B11" s="9">
        <v>30.69</v>
      </c>
      <c r="C11" s="22">
        <v>33.369999999999997</v>
      </c>
      <c r="D11" s="9">
        <v>19.024999999999999</v>
      </c>
      <c r="E11" s="9">
        <v>49.375</v>
      </c>
      <c r="F11" s="22">
        <f t="shared" ref="F11:F21" si="2">+E11-D11</f>
        <v>30.35</v>
      </c>
      <c r="G11" s="22">
        <v>18.7055719565648</v>
      </c>
      <c r="H11" s="22">
        <f>+G11^2</f>
        <v>349.89842222222347</v>
      </c>
      <c r="I11" s="9">
        <v>10</v>
      </c>
      <c r="J11" s="22"/>
      <c r="K11" s="9" t="s">
        <v>605</v>
      </c>
      <c r="L11" s="69" t="s">
        <v>25</v>
      </c>
      <c r="M11" s="64" t="s">
        <v>624</v>
      </c>
      <c r="N11" s="69" t="s">
        <v>25</v>
      </c>
      <c r="O11" s="69" t="s">
        <v>565</v>
      </c>
    </row>
    <row r="12" spans="1:15">
      <c r="A12" s="9" t="s">
        <v>509</v>
      </c>
      <c r="B12" s="9">
        <v>30.9</v>
      </c>
      <c r="C12" s="22">
        <v>53.544054054054101</v>
      </c>
      <c r="D12" s="9">
        <v>18.600000000000001</v>
      </c>
      <c r="E12" s="9">
        <v>70</v>
      </c>
      <c r="F12" s="22">
        <f t="shared" si="2"/>
        <v>51.4</v>
      </c>
      <c r="G12" s="22">
        <v>65.271478944969999</v>
      </c>
      <c r="H12" s="22">
        <f t="shared" ref="H12:H21" si="3">+G12^2</f>
        <v>4260.3659636636621</v>
      </c>
      <c r="I12" s="9">
        <v>37</v>
      </c>
      <c r="J12" s="22"/>
      <c r="K12" s="9" t="s">
        <v>517</v>
      </c>
      <c r="L12" s="69" t="s">
        <v>25</v>
      </c>
      <c r="M12" s="69" t="s">
        <v>625</v>
      </c>
      <c r="N12" s="69" t="s">
        <v>25</v>
      </c>
      <c r="O12" s="64" t="s">
        <v>633</v>
      </c>
    </row>
    <row r="13" spans="1:15">
      <c r="A13" s="9" t="s">
        <v>511</v>
      </c>
      <c r="B13" s="9">
        <v>54.65</v>
      </c>
      <c r="C13" s="22">
        <v>79.681538461538494</v>
      </c>
      <c r="D13" s="9">
        <v>39.174999999999997</v>
      </c>
      <c r="E13" s="9">
        <v>85.474999999999994</v>
      </c>
      <c r="F13" s="22">
        <f t="shared" si="2"/>
        <v>46.3</v>
      </c>
      <c r="G13" s="22">
        <v>83.561358901937794</v>
      </c>
      <c r="H13" s="22">
        <f t="shared" si="3"/>
        <v>6982.500701538459</v>
      </c>
      <c r="I13" s="9">
        <v>26</v>
      </c>
      <c r="J13" s="22"/>
      <c r="K13" s="9" t="s">
        <v>516</v>
      </c>
      <c r="L13" s="69" t="s">
        <v>25</v>
      </c>
      <c r="M13" s="69" t="s">
        <v>566</v>
      </c>
      <c r="N13" s="69" t="s">
        <v>25</v>
      </c>
      <c r="O13" s="69" t="s">
        <v>634</v>
      </c>
    </row>
    <row r="14" spans="1:15">
      <c r="A14" s="9" t="s">
        <v>513</v>
      </c>
      <c r="B14" s="9">
        <v>40.25</v>
      </c>
      <c r="C14" s="22">
        <v>41.818181818181799</v>
      </c>
      <c r="D14" s="9">
        <v>19.3</v>
      </c>
      <c r="E14" s="9">
        <v>54.15</v>
      </c>
      <c r="F14" s="22">
        <f t="shared" si="2"/>
        <v>34.849999999999994</v>
      </c>
      <c r="G14" s="22">
        <v>27.641257865076199</v>
      </c>
      <c r="H14" s="22">
        <f t="shared" si="3"/>
        <v>764.03913636363677</v>
      </c>
      <c r="I14" s="9">
        <v>11</v>
      </c>
      <c r="J14" s="22"/>
      <c r="K14" s="9" t="s">
        <v>606</v>
      </c>
      <c r="L14" s="69" t="s">
        <v>567</v>
      </c>
      <c r="M14" s="69" t="s">
        <v>25</v>
      </c>
      <c r="N14" s="64" t="s">
        <v>651</v>
      </c>
      <c r="O14" s="69" t="s">
        <v>25</v>
      </c>
    </row>
    <row r="15" spans="1:15">
      <c r="A15" s="9" t="s">
        <v>506</v>
      </c>
      <c r="B15" s="9">
        <v>78.599999999999994</v>
      </c>
      <c r="C15" s="22">
        <v>86.669285714285706</v>
      </c>
      <c r="D15" s="9">
        <v>65.805000000000007</v>
      </c>
      <c r="E15" s="9">
        <v>111.65</v>
      </c>
      <c r="F15" s="22">
        <f t="shared" si="2"/>
        <v>45.844999999999999</v>
      </c>
      <c r="G15" s="22">
        <v>30.607518298183301</v>
      </c>
      <c r="H15" s="22">
        <f t="shared" si="3"/>
        <v>936.8201763736256</v>
      </c>
      <c r="I15" s="9">
        <v>14</v>
      </c>
      <c r="J15" s="22"/>
      <c r="K15" s="9" t="s">
        <v>515</v>
      </c>
      <c r="L15" s="69" t="s">
        <v>25</v>
      </c>
      <c r="M15" s="69" t="s">
        <v>568</v>
      </c>
      <c r="N15" s="69" t="s">
        <v>25</v>
      </c>
      <c r="O15" s="69" t="s">
        <v>569</v>
      </c>
    </row>
    <row r="16" spans="1:15">
      <c r="A16" s="9" t="s">
        <v>512</v>
      </c>
      <c r="B16" s="9">
        <v>90.174999999999997</v>
      </c>
      <c r="C16" s="22">
        <v>102.92416666666701</v>
      </c>
      <c r="D16" s="9">
        <v>67.522499999999994</v>
      </c>
      <c r="E16" s="9">
        <v>115.4</v>
      </c>
      <c r="F16" s="22">
        <f t="shared" si="2"/>
        <v>47.877500000000012</v>
      </c>
      <c r="G16" s="22">
        <v>54.740702916541899</v>
      </c>
      <c r="H16" s="22">
        <f t="shared" si="3"/>
        <v>2996.5445557970988</v>
      </c>
      <c r="I16" s="9">
        <v>24</v>
      </c>
      <c r="J16" s="22"/>
      <c r="K16" s="9" t="s">
        <v>607</v>
      </c>
      <c r="L16" s="69" t="s">
        <v>25</v>
      </c>
      <c r="M16" s="69" t="s">
        <v>570</v>
      </c>
      <c r="N16" s="69" t="s">
        <v>25</v>
      </c>
      <c r="O16" s="69" t="s">
        <v>571</v>
      </c>
    </row>
    <row r="17" spans="1:15">
      <c r="A17" s="9" t="s">
        <v>510</v>
      </c>
      <c r="B17" s="9">
        <v>135</v>
      </c>
      <c r="C17" s="22">
        <v>118.155714285714</v>
      </c>
      <c r="D17" s="9">
        <v>92.8</v>
      </c>
      <c r="E17" s="9">
        <v>155.495</v>
      </c>
      <c r="F17" s="22">
        <f t="shared" si="2"/>
        <v>62.695000000000007</v>
      </c>
      <c r="G17" s="22">
        <v>57.1060043127816</v>
      </c>
      <c r="H17" s="22">
        <f t="shared" si="3"/>
        <v>3261.0957285714308</v>
      </c>
      <c r="I17" s="9">
        <v>7</v>
      </c>
      <c r="J17" s="22"/>
      <c r="K17" s="9" t="s">
        <v>519</v>
      </c>
      <c r="L17" s="69" t="s">
        <v>25</v>
      </c>
      <c r="M17" s="69" t="s">
        <v>572</v>
      </c>
      <c r="N17" s="69" t="s">
        <v>25</v>
      </c>
      <c r="O17" s="64" t="s">
        <v>635</v>
      </c>
    </row>
    <row r="18" spans="1:15">
      <c r="A18" s="9" t="s">
        <v>518</v>
      </c>
      <c r="B18" s="9">
        <v>42.2</v>
      </c>
      <c r="C18" s="22">
        <v>73.835277777777804</v>
      </c>
      <c r="D18" s="9">
        <v>13.94125</v>
      </c>
      <c r="E18" s="9">
        <v>125.7</v>
      </c>
      <c r="F18" s="22">
        <f t="shared" si="2"/>
        <v>111.75875000000001</v>
      </c>
      <c r="G18" s="22">
        <v>73.815312462973495</v>
      </c>
      <c r="H18" s="22">
        <f t="shared" si="3"/>
        <v>5448.7003540064097</v>
      </c>
      <c r="I18" s="9">
        <v>27</v>
      </c>
      <c r="J18" s="22"/>
      <c r="K18" s="9" t="s">
        <v>523</v>
      </c>
      <c r="L18" s="69" t="s">
        <v>25</v>
      </c>
      <c r="M18" s="64" t="s">
        <v>626</v>
      </c>
      <c r="N18" s="69" t="s">
        <v>25</v>
      </c>
      <c r="O18" s="69" t="s">
        <v>573</v>
      </c>
    </row>
    <row r="19" spans="1:15">
      <c r="A19" s="9" t="s">
        <v>522</v>
      </c>
      <c r="B19" s="9">
        <v>75.900000000000006</v>
      </c>
      <c r="C19" s="22">
        <v>119.42363043478301</v>
      </c>
      <c r="D19" s="9">
        <v>15.35</v>
      </c>
      <c r="E19" s="9">
        <v>189.5</v>
      </c>
      <c r="F19" s="22">
        <f t="shared" si="2"/>
        <v>174.15</v>
      </c>
      <c r="G19" s="22">
        <v>111.342865534411</v>
      </c>
      <c r="H19" s="22">
        <f t="shared" si="3"/>
        <v>12397.23370541393</v>
      </c>
      <c r="I19" s="9">
        <v>23</v>
      </c>
      <c r="J19" s="22"/>
      <c r="K19" s="9" t="s">
        <v>521</v>
      </c>
      <c r="L19" s="69" t="s">
        <v>25</v>
      </c>
      <c r="M19" s="64" t="s">
        <v>627</v>
      </c>
      <c r="N19" s="69" t="s">
        <v>25</v>
      </c>
      <c r="O19" s="69" t="s">
        <v>574</v>
      </c>
    </row>
    <row r="20" spans="1:15">
      <c r="A20" s="9" t="s">
        <v>508</v>
      </c>
      <c r="B20" s="9">
        <v>57.265999999999998</v>
      </c>
      <c r="C20" s="22">
        <v>83.410461538461504</v>
      </c>
      <c r="D20" s="9">
        <v>31.3</v>
      </c>
      <c r="E20" s="9">
        <v>135</v>
      </c>
      <c r="F20" s="22">
        <f t="shared" si="2"/>
        <v>103.7</v>
      </c>
      <c r="G20" s="22">
        <v>83.555390327430302</v>
      </c>
      <c r="H20" s="22">
        <f t="shared" si="3"/>
        <v>6981.5032527692338</v>
      </c>
      <c r="I20" s="9">
        <v>13</v>
      </c>
      <c r="J20" s="22"/>
      <c r="K20" s="9" t="s">
        <v>611</v>
      </c>
      <c r="L20" s="69" t="s">
        <v>25</v>
      </c>
      <c r="M20" s="69" t="s">
        <v>575</v>
      </c>
      <c r="N20" s="69" t="s">
        <v>25</v>
      </c>
      <c r="O20" s="69" t="s">
        <v>576</v>
      </c>
    </row>
    <row r="21" spans="1:15">
      <c r="A21" s="9" t="s">
        <v>507</v>
      </c>
      <c r="B21" s="9">
        <v>145</v>
      </c>
      <c r="C21" s="22">
        <v>168.96202083333301</v>
      </c>
      <c r="D21" s="9">
        <v>89.312749999999994</v>
      </c>
      <c r="E21" s="9">
        <v>204.57749999999999</v>
      </c>
      <c r="F21" s="22">
        <f t="shared" si="2"/>
        <v>115.26474999999999</v>
      </c>
      <c r="G21" s="22">
        <v>106.73010733931901</v>
      </c>
      <c r="H21" s="22">
        <f t="shared" si="3"/>
        <v>11391.315812662557</v>
      </c>
      <c r="I21" s="9">
        <v>24</v>
      </c>
      <c r="J21" s="22"/>
    </row>
    <row r="22" spans="1:15">
      <c r="I22" s="22"/>
    </row>
    <row r="25" spans="1:15">
      <c r="A25" s="65" t="s">
        <v>604</v>
      </c>
    </row>
    <row r="27" spans="1:15">
      <c r="A27" s="70" t="s">
        <v>577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</row>
    <row r="28" spans="1:15">
      <c r="I28" s="22"/>
    </row>
    <row r="29" spans="1:15" ht="32" customHeight="1">
      <c r="L29" s="213" t="s">
        <v>550</v>
      </c>
      <c r="M29" s="214"/>
      <c r="N29" s="213" t="s">
        <v>551</v>
      </c>
      <c r="O29" s="214"/>
    </row>
    <row r="30" spans="1:15" ht="32" customHeight="1">
      <c r="B30" s="61" t="s">
        <v>552</v>
      </c>
      <c r="C30" s="61" t="s">
        <v>555</v>
      </c>
      <c r="D30" s="61" t="s">
        <v>553</v>
      </c>
      <c r="E30" s="61" t="s">
        <v>554</v>
      </c>
      <c r="F30" s="211" t="s">
        <v>1264</v>
      </c>
      <c r="G30" s="61" t="s">
        <v>556</v>
      </c>
      <c r="H30" s="61" t="s">
        <v>557</v>
      </c>
      <c r="I30" s="61" t="s">
        <v>623</v>
      </c>
      <c r="J30" s="61"/>
      <c r="K30" s="62" t="s">
        <v>559</v>
      </c>
      <c r="L30" s="63" t="s">
        <v>560</v>
      </c>
      <c r="M30" s="63" t="s">
        <v>561</v>
      </c>
      <c r="N30" s="63" t="s">
        <v>562</v>
      </c>
      <c r="O30" s="63" t="s">
        <v>563</v>
      </c>
    </row>
    <row r="31" spans="1:15">
      <c r="A31" s="9" t="s">
        <v>514</v>
      </c>
      <c r="B31" s="9">
        <v>50</v>
      </c>
      <c r="C31" s="9">
        <v>50</v>
      </c>
      <c r="D31" s="9">
        <v>50</v>
      </c>
      <c r="E31" s="9">
        <v>50</v>
      </c>
      <c r="F31" s="22">
        <f t="shared" ref="F31:F38" si="4">+E31-D31</f>
        <v>0</v>
      </c>
      <c r="G31" s="9" t="s">
        <v>25</v>
      </c>
      <c r="H31" s="22" t="s">
        <v>25</v>
      </c>
      <c r="I31" s="9">
        <v>1</v>
      </c>
      <c r="J31" s="22"/>
      <c r="K31" s="9" t="s">
        <v>612</v>
      </c>
      <c r="L31" s="69" t="s">
        <v>25</v>
      </c>
      <c r="M31" s="69" t="s">
        <v>578</v>
      </c>
      <c r="N31" s="69" t="s">
        <v>25</v>
      </c>
      <c r="O31" s="69" t="s">
        <v>636</v>
      </c>
    </row>
    <row r="32" spans="1:15">
      <c r="A32" s="9" t="s">
        <v>509</v>
      </c>
      <c r="B32" s="9">
        <v>27.3</v>
      </c>
      <c r="C32" s="22">
        <v>32.600454545454497</v>
      </c>
      <c r="D32" s="9">
        <v>8.15</v>
      </c>
      <c r="E32" s="9">
        <v>53.375</v>
      </c>
      <c r="F32" s="22">
        <f t="shared" si="4"/>
        <v>45.225000000000001</v>
      </c>
      <c r="G32" s="22">
        <v>27.7584103904132</v>
      </c>
      <c r="H32" s="22">
        <f t="shared" ref="H32:H38" si="5">+G32^2</f>
        <v>770.52934740259946</v>
      </c>
      <c r="I32" s="9">
        <v>22</v>
      </c>
      <c r="J32" s="22"/>
      <c r="K32" s="9" t="s">
        <v>613</v>
      </c>
      <c r="L32" s="69" t="s">
        <v>25</v>
      </c>
      <c r="M32" s="69" t="s">
        <v>579</v>
      </c>
      <c r="N32" s="69" t="s">
        <v>25</v>
      </c>
      <c r="O32" s="64" t="s">
        <v>637</v>
      </c>
    </row>
    <row r="33" spans="1:15">
      <c r="A33" s="9" t="s">
        <v>580</v>
      </c>
      <c r="B33" s="9">
        <v>43.5</v>
      </c>
      <c r="C33" s="22">
        <v>49.263076923076902</v>
      </c>
      <c r="D33" s="9">
        <v>26.4</v>
      </c>
      <c r="E33" s="9">
        <v>57</v>
      </c>
      <c r="F33" s="22">
        <f t="shared" si="4"/>
        <v>30.6</v>
      </c>
      <c r="G33" s="22">
        <v>29.888214897239799</v>
      </c>
      <c r="H33" s="22">
        <f t="shared" si="5"/>
        <v>893.30538974358706</v>
      </c>
      <c r="I33" s="9">
        <v>13</v>
      </c>
      <c r="J33" s="22"/>
      <c r="K33" s="9" t="s">
        <v>614</v>
      </c>
      <c r="L33" s="69" t="s">
        <v>25</v>
      </c>
      <c r="M33" s="69" t="s">
        <v>581</v>
      </c>
      <c r="N33" s="69" t="s">
        <v>25</v>
      </c>
      <c r="O33" s="64" t="s">
        <v>638</v>
      </c>
    </row>
    <row r="34" spans="1:15">
      <c r="A34" s="9" t="s">
        <v>582</v>
      </c>
      <c r="B34" s="9">
        <v>87.73</v>
      </c>
      <c r="C34" s="22">
        <v>100.968571428571</v>
      </c>
      <c r="D34" s="9">
        <v>72.5</v>
      </c>
      <c r="E34" s="9">
        <v>124.41</v>
      </c>
      <c r="F34" s="22">
        <f t="shared" si="4"/>
        <v>51.91</v>
      </c>
      <c r="G34" s="22">
        <v>45.4163955291164</v>
      </c>
      <c r="H34" s="22">
        <f t="shared" si="5"/>
        <v>2062.6489828571443</v>
      </c>
      <c r="I34" s="9">
        <v>21</v>
      </c>
      <c r="J34" s="22"/>
      <c r="K34" s="9" t="s">
        <v>519</v>
      </c>
      <c r="L34" s="69" t="s">
        <v>583</v>
      </c>
      <c r="M34" s="69" t="s">
        <v>25</v>
      </c>
      <c r="N34" s="69">
        <v>0.55000000000000004</v>
      </c>
      <c r="O34" s="69" t="s">
        <v>25</v>
      </c>
    </row>
    <row r="35" spans="1:15">
      <c r="A35" s="9" t="s">
        <v>510</v>
      </c>
      <c r="B35" s="9">
        <v>137.85</v>
      </c>
      <c r="C35" s="22">
        <v>138.92500000000001</v>
      </c>
      <c r="D35" s="9">
        <v>126</v>
      </c>
      <c r="E35" s="9">
        <v>150.77500000000001</v>
      </c>
      <c r="F35" s="22">
        <f t="shared" si="4"/>
        <v>24.775000000000006</v>
      </c>
      <c r="G35" s="22">
        <v>33.580090827750901</v>
      </c>
      <c r="H35" s="22">
        <f t="shared" si="5"/>
        <v>1127.6225000000002</v>
      </c>
      <c r="I35" s="9">
        <v>4</v>
      </c>
      <c r="J35" s="22"/>
      <c r="K35" s="9" t="s">
        <v>523</v>
      </c>
      <c r="L35" s="64" t="s">
        <v>645</v>
      </c>
      <c r="M35" s="69" t="s">
        <v>25</v>
      </c>
      <c r="N35" s="69" t="s">
        <v>647</v>
      </c>
      <c r="O35" s="69" t="s">
        <v>25</v>
      </c>
    </row>
    <row r="36" spans="1:15">
      <c r="A36" s="9" t="s">
        <v>518</v>
      </c>
      <c r="B36" s="9">
        <v>140.69999999999999</v>
      </c>
      <c r="C36" s="22">
        <v>135.94</v>
      </c>
      <c r="D36" s="9">
        <v>99</v>
      </c>
      <c r="E36" s="9">
        <v>160</v>
      </c>
      <c r="F36" s="22">
        <f t="shared" si="4"/>
        <v>61</v>
      </c>
      <c r="G36" s="22">
        <v>36.6096708534781</v>
      </c>
      <c r="H36" s="22">
        <f t="shared" si="5"/>
        <v>1340.2680000000039</v>
      </c>
      <c r="I36" s="9">
        <v>5</v>
      </c>
      <c r="J36" s="22"/>
      <c r="K36" s="9" t="s">
        <v>615</v>
      </c>
      <c r="L36" s="69" t="s">
        <v>584</v>
      </c>
      <c r="M36" s="69" t="s">
        <v>25</v>
      </c>
      <c r="N36" s="69" t="s">
        <v>585</v>
      </c>
      <c r="O36" s="69" t="s">
        <v>25</v>
      </c>
    </row>
    <row r="37" spans="1:15">
      <c r="A37" s="9" t="s">
        <v>522</v>
      </c>
      <c r="B37" s="9">
        <v>193</v>
      </c>
      <c r="C37" s="22">
        <v>202.555555555556</v>
      </c>
      <c r="D37" s="9">
        <v>145</v>
      </c>
      <c r="E37" s="9">
        <v>282.5</v>
      </c>
      <c r="F37" s="22">
        <f t="shared" si="4"/>
        <v>137.5</v>
      </c>
      <c r="G37" s="22">
        <v>99.530197818439902</v>
      </c>
      <c r="H37" s="22">
        <f t="shared" si="5"/>
        <v>9906.2602777777793</v>
      </c>
      <c r="I37" s="9">
        <v>9</v>
      </c>
      <c r="J37" s="22"/>
      <c r="K37" s="9" t="s">
        <v>616</v>
      </c>
      <c r="L37" s="64" t="s">
        <v>629</v>
      </c>
      <c r="M37" s="69" t="s">
        <v>25</v>
      </c>
      <c r="N37" s="64" t="s">
        <v>646</v>
      </c>
      <c r="O37" s="69" t="s">
        <v>25</v>
      </c>
    </row>
    <row r="38" spans="1:15">
      <c r="A38" s="9" t="s">
        <v>586</v>
      </c>
      <c r="B38" s="9">
        <v>171.5</v>
      </c>
      <c r="C38" s="22">
        <v>183.46214285714299</v>
      </c>
      <c r="D38" s="9">
        <v>136.25</v>
      </c>
      <c r="E38" s="9">
        <v>207.5</v>
      </c>
      <c r="F38" s="22">
        <f t="shared" si="4"/>
        <v>71.25</v>
      </c>
      <c r="G38" s="22">
        <v>86.762061380853197</v>
      </c>
      <c r="H38" s="22">
        <f t="shared" si="5"/>
        <v>7527.6552950549376</v>
      </c>
      <c r="I38" s="9">
        <v>14</v>
      </c>
      <c r="J38" s="22"/>
    </row>
    <row r="39" spans="1:15">
      <c r="F39" s="66"/>
      <c r="H39" s="22"/>
      <c r="J39" s="22"/>
    </row>
    <row r="40" spans="1:15">
      <c r="F40" s="66"/>
      <c r="H40" s="22"/>
      <c r="J40" s="22"/>
    </row>
    <row r="43" spans="1:15">
      <c r="A43" s="71" t="s">
        <v>209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</row>
    <row r="44" spans="1:15">
      <c r="H44" s="22"/>
    </row>
    <row r="45" spans="1:15">
      <c r="H45" s="22"/>
    </row>
    <row r="46" spans="1:15" ht="32" customHeight="1">
      <c r="L46" s="213" t="s">
        <v>550</v>
      </c>
      <c r="M46" s="214"/>
      <c r="N46" s="213" t="s">
        <v>551</v>
      </c>
      <c r="O46" s="214"/>
    </row>
    <row r="47" spans="1:15" ht="32" customHeight="1">
      <c r="A47" s="61"/>
      <c r="B47" s="61" t="s">
        <v>552</v>
      </c>
      <c r="C47" s="61" t="s">
        <v>555</v>
      </c>
      <c r="D47" s="61" t="s">
        <v>553</v>
      </c>
      <c r="E47" s="61" t="s">
        <v>554</v>
      </c>
      <c r="F47" s="211" t="s">
        <v>1264</v>
      </c>
      <c r="G47" s="61" t="s">
        <v>556</v>
      </c>
      <c r="H47" s="61" t="s">
        <v>557</v>
      </c>
      <c r="I47" s="61" t="s">
        <v>623</v>
      </c>
      <c r="J47" s="61"/>
      <c r="K47" s="62" t="s">
        <v>559</v>
      </c>
      <c r="L47" s="63" t="s">
        <v>560</v>
      </c>
      <c r="M47" s="63" t="s">
        <v>561</v>
      </c>
      <c r="N47" s="63" t="s">
        <v>562</v>
      </c>
      <c r="O47" s="63" t="s">
        <v>563</v>
      </c>
    </row>
    <row r="48" spans="1:15" ht="19">
      <c r="A48" s="9" t="s">
        <v>514</v>
      </c>
      <c r="B48" s="9">
        <v>30.1</v>
      </c>
      <c r="C48" s="22">
        <v>31.522222222222201</v>
      </c>
      <c r="D48" s="9">
        <v>17.5</v>
      </c>
      <c r="E48" s="9">
        <v>47.5</v>
      </c>
      <c r="F48" s="22">
        <f t="shared" ref="F48:F53" si="6">+E48-D48</f>
        <v>30</v>
      </c>
      <c r="G48" s="22">
        <v>18.847414794725701</v>
      </c>
      <c r="H48" s="22">
        <f>+G48^2</f>
        <v>355.22504444444525</v>
      </c>
      <c r="I48" s="9">
        <v>14</v>
      </c>
      <c r="J48" s="22"/>
      <c r="K48" s="9" t="s">
        <v>605</v>
      </c>
      <c r="L48" s="76" t="s">
        <v>648</v>
      </c>
      <c r="M48" s="69" t="s">
        <v>25</v>
      </c>
      <c r="N48" s="69" t="s">
        <v>588</v>
      </c>
      <c r="O48" s="69" t="s">
        <v>25</v>
      </c>
    </row>
    <row r="49" spans="1:15">
      <c r="A49" s="9" t="s">
        <v>509</v>
      </c>
      <c r="B49" s="9">
        <v>61.215000000000003</v>
      </c>
      <c r="C49" s="22">
        <v>105.85250000000001</v>
      </c>
      <c r="D49" s="9">
        <v>33.052500000000002</v>
      </c>
      <c r="E49" s="9">
        <v>112.4</v>
      </c>
      <c r="F49" s="22">
        <f t="shared" si="6"/>
        <v>79.347499999999997</v>
      </c>
      <c r="G49" s="22">
        <v>118.723613098418</v>
      </c>
      <c r="H49" s="22">
        <f t="shared" ref="H49:H53" si="7">+G49^2</f>
        <v>14095.296307142849</v>
      </c>
      <c r="I49" s="9">
        <v>8</v>
      </c>
      <c r="J49" s="22"/>
      <c r="K49" s="9" t="s">
        <v>612</v>
      </c>
      <c r="L49" s="69" t="s">
        <v>587</v>
      </c>
      <c r="M49" s="69" t="s">
        <v>25</v>
      </c>
      <c r="N49" s="69" t="s">
        <v>589</v>
      </c>
      <c r="O49" s="69" t="s">
        <v>25</v>
      </c>
    </row>
    <row r="50" spans="1:15" ht="19">
      <c r="A50" s="9" t="s">
        <v>580</v>
      </c>
      <c r="B50" s="9">
        <v>218.8</v>
      </c>
      <c r="C50" s="22">
        <v>194.38</v>
      </c>
      <c r="D50" s="9">
        <v>144.625</v>
      </c>
      <c r="E50" s="9">
        <v>295.875</v>
      </c>
      <c r="F50" s="22">
        <f t="shared" si="6"/>
        <v>151.25</v>
      </c>
      <c r="G50" s="22">
        <v>139.226962187645</v>
      </c>
      <c r="H50" s="22">
        <f t="shared" si="7"/>
        <v>19384.146999999932</v>
      </c>
      <c r="I50" s="9">
        <v>5</v>
      </c>
      <c r="J50" s="22"/>
      <c r="K50" s="9" t="s">
        <v>617</v>
      </c>
      <c r="L50" s="76" t="s">
        <v>649</v>
      </c>
      <c r="M50" s="69" t="s">
        <v>25</v>
      </c>
      <c r="N50" s="69" t="s">
        <v>590</v>
      </c>
      <c r="O50" s="69" t="s">
        <v>25</v>
      </c>
    </row>
    <row r="51" spans="1:15">
      <c r="A51" s="9" t="s">
        <v>582</v>
      </c>
      <c r="B51" s="9">
        <v>95.125</v>
      </c>
      <c r="C51" s="22">
        <v>106.97166666666701</v>
      </c>
      <c r="D51" s="9">
        <v>68.582499999999996</v>
      </c>
      <c r="E51" s="9">
        <v>118.06</v>
      </c>
      <c r="F51" s="22">
        <f t="shared" si="6"/>
        <v>49.477500000000006</v>
      </c>
      <c r="G51" s="22">
        <v>51.476738759689603</v>
      </c>
      <c r="H51" s="22">
        <f t="shared" si="7"/>
        <v>2649.8546333333297</v>
      </c>
      <c r="I51" s="9">
        <v>12</v>
      </c>
      <c r="J51" s="22"/>
      <c r="K51" s="9" t="s">
        <v>613</v>
      </c>
      <c r="L51" s="69" t="s">
        <v>25</v>
      </c>
      <c r="M51" s="64" t="s">
        <v>639</v>
      </c>
      <c r="N51" s="69" t="s">
        <v>25</v>
      </c>
      <c r="O51" s="69" t="s">
        <v>591</v>
      </c>
    </row>
    <row r="52" spans="1:15">
      <c r="A52" s="9" t="s">
        <v>510</v>
      </c>
      <c r="B52" s="9">
        <v>170.29</v>
      </c>
      <c r="C52" s="22">
        <v>170.29</v>
      </c>
      <c r="D52" s="9">
        <v>170.29</v>
      </c>
      <c r="E52" s="9">
        <v>170.29</v>
      </c>
      <c r="F52" s="22" t="s">
        <v>25</v>
      </c>
      <c r="G52" s="9" t="s">
        <v>25</v>
      </c>
      <c r="H52" s="22" t="s">
        <v>25</v>
      </c>
      <c r="I52" s="9">
        <v>1</v>
      </c>
      <c r="J52" s="22"/>
      <c r="K52" s="9" t="s">
        <v>618</v>
      </c>
      <c r="L52" s="69" t="s">
        <v>25</v>
      </c>
      <c r="M52" s="69" t="s">
        <v>592</v>
      </c>
      <c r="N52" s="69" t="s">
        <v>25</v>
      </c>
      <c r="O52" s="64" t="s">
        <v>640</v>
      </c>
    </row>
    <row r="53" spans="1:15">
      <c r="A53" s="9" t="s">
        <v>518</v>
      </c>
      <c r="B53" s="9">
        <v>189.04499999999999</v>
      </c>
      <c r="C53" s="22">
        <v>195.04750000000001</v>
      </c>
      <c r="D53" s="9">
        <v>159.9675</v>
      </c>
      <c r="E53" s="9">
        <v>224.125</v>
      </c>
      <c r="F53" s="22">
        <f t="shared" si="6"/>
        <v>64.157499999999999</v>
      </c>
      <c r="G53" s="22">
        <v>61.1828545563761</v>
      </c>
      <c r="H53" s="22">
        <f t="shared" si="7"/>
        <v>3743.3416916666715</v>
      </c>
      <c r="I53" s="9">
        <v>4</v>
      </c>
      <c r="J53" s="22"/>
      <c r="K53" s="9" t="s">
        <v>523</v>
      </c>
      <c r="L53" s="69" t="s">
        <v>25</v>
      </c>
      <c r="M53" s="69" t="s">
        <v>593</v>
      </c>
      <c r="N53" s="69" t="s">
        <v>25</v>
      </c>
      <c r="O53" s="69" t="s">
        <v>594</v>
      </c>
    </row>
    <row r="54" spans="1:15">
      <c r="A54" s="9" t="s">
        <v>522</v>
      </c>
      <c r="B54" s="9">
        <v>160.9</v>
      </c>
      <c r="C54" s="22">
        <v>184.57499999999999</v>
      </c>
      <c r="D54" s="9">
        <v>155.4</v>
      </c>
      <c r="E54" s="9">
        <v>190.07499999999999</v>
      </c>
      <c r="F54" s="22">
        <f>+E54-D54</f>
        <v>34.674999999999983</v>
      </c>
      <c r="G54" s="22">
        <v>59.603041029799797</v>
      </c>
      <c r="H54" s="22">
        <f>+G54^2</f>
        <v>3552.5224999999982</v>
      </c>
      <c r="I54" s="9">
        <v>4</v>
      </c>
      <c r="J54" s="22"/>
    </row>
    <row r="58" spans="1:15">
      <c r="A58" s="72" t="s">
        <v>392</v>
      </c>
      <c r="B58" s="72"/>
      <c r="C58" s="72"/>
      <c r="D58" s="67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</row>
    <row r="59" spans="1:15">
      <c r="D59" s="61"/>
    </row>
    <row r="60" spans="1:15">
      <c r="D60" s="61"/>
    </row>
    <row r="61" spans="1:15" ht="32" customHeight="1">
      <c r="L61" s="213" t="s">
        <v>550</v>
      </c>
      <c r="M61" s="214"/>
      <c r="N61" s="213" t="s">
        <v>551</v>
      </c>
      <c r="O61" s="214"/>
    </row>
    <row r="62" spans="1:15" ht="32" customHeight="1">
      <c r="A62" s="61"/>
      <c r="B62" s="61" t="s">
        <v>552</v>
      </c>
      <c r="C62" s="61" t="s">
        <v>555</v>
      </c>
      <c r="D62" s="61" t="s">
        <v>553</v>
      </c>
      <c r="E62" s="61" t="s">
        <v>554</v>
      </c>
      <c r="F62" s="211" t="s">
        <v>1264</v>
      </c>
      <c r="G62" s="61" t="s">
        <v>556</v>
      </c>
      <c r="H62" s="61" t="s">
        <v>557</v>
      </c>
      <c r="I62" s="61" t="s">
        <v>623</v>
      </c>
      <c r="J62" s="61"/>
      <c r="K62" s="62" t="s">
        <v>559</v>
      </c>
      <c r="L62" s="63" t="s">
        <v>560</v>
      </c>
      <c r="M62" s="63" t="s">
        <v>561</v>
      </c>
      <c r="N62" s="63" t="s">
        <v>562</v>
      </c>
      <c r="O62" s="63" t="s">
        <v>563</v>
      </c>
    </row>
    <row r="63" spans="1:15">
      <c r="A63" s="9" t="s">
        <v>508</v>
      </c>
      <c r="B63" s="9">
        <v>33.049999999999997</v>
      </c>
      <c r="C63" s="9">
        <v>41.092500000000001</v>
      </c>
      <c r="D63" s="9">
        <v>31.607500000000002</v>
      </c>
      <c r="E63" s="9">
        <v>42.534999999999997</v>
      </c>
      <c r="F63" s="22">
        <f t="shared" ref="F63:F64" si="8">+E63-D63</f>
        <v>10.927499999999995</v>
      </c>
      <c r="G63" s="9">
        <v>17.894936667486</v>
      </c>
      <c r="H63" s="22">
        <f>+G63^2</f>
        <v>320.22875833333495</v>
      </c>
      <c r="I63" s="9">
        <v>4</v>
      </c>
      <c r="J63" s="22"/>
      <c r="K63" s="9" t="s">
        <v>611</v>
      </c>
      <c r="L63" s="69" t="s">
        <v>25</v>
      </c>
      <c r="M63" s="64" t="s">
        <v>641</v>
      </c>
      <c r="N63" s="69" t="s">
        <v>25</v>
      </c>
      <c r="O63" s="64" t="s">
        <v>642</v>
      </c>
    </row>
    <row r="64" spans="1:15">
      <c r="A64" s="9" t="s">
        <v>507</v>
      </c>
      <c r="B64" s="9">
        <v>155.55500000000001</v>
      </c>
      <c r="C64" s="9">
        <v>189.09010000000001</v>
      </c>
      <c r="D64" s="9">
        <v>106.51</v>
      </c>
      <c r="E64" s="9">
        <v>235.55250000000001</v>
      </c>
      <c r="F64" s="22">
        <f t="shared" si="8"/>
        <v>129.04250000000002</v>
      </c>
      <c r="G64" s="9">
        <v>126.430564747304</v>
      </c>
      <c r="H64" s="22">
        <f t="shared" ref="H64" si="9">+G64^2</f>
        <v>15984.68770232223</v>
      </c>
      <c r="I64" s="9">
        <v>10</v>
      </c>
      <c r="J64" s="22"/>
    </row>
    <row r="68" spans="1:15">
      <c r="A68" s="73" t="s">
        <v>332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</row>
    <row r="71" spans="1:15" ht="32" customHeight="1">
      <c r="L71" s="213" t="s">
        <v>550</v>
      </c>
      <c r="M71" s="214"/>
      <c r="N71" s="213" t="s">
        <v>551</v>
      </c>
      <c r="O71" s="214"/>
    </row>
    <row r="72" spans="1:15" ht="32" customHeight="1">
      <c r="B72" s="61" t="s">
        <v>552</v>
      </c>
      <c r="C72" s="61" t="s">
        <v>555</v>
      </c>
      <c r="D72" s="61" t="s">
        <v>553</v>
      </c>
      <c r="E72" s="61" t="s">
        <v>554</v>
      </c>
      <c r="F72" s="211" t="s">
        <v>1264</v>
      </c>
      <c r="G72" s="61" t="s">
        <v>556</v>
      </c>
      <c r="H72" s="61" t="s">
        <v>557</v>
      </c>
      <c r="I72" s="61" t="s">
        <v>623</v>
      </c>
      <c r="J72" s="61"/>
      <c r="K72" s="62" t="s">
        <v>559</v>
      </c>
      <c r="L72" s="63" t="s">
        <v>560</v>
      </c>
      <c r="M72" s="63" t="s">
        <v>561</v>
      </c>
      <c r="N72" s="63" t="s">
        <v>562</v>
      </c>
      <c r="O72" s="63" t="s">
        <v>563</v>
      </c>
    </row>
    <row r="73" spans="1:15">
      <c r="A73" s="9" t="s">
        <v>580</v>
      </c>
      <c r="B73" s="9">
        <v>40.25</v>
      </c>
      <c r="C73" s="9">
        <v>33.516666666666701</v>
      </c>
      <c r="D73" s="9">
        <v>27.274999999999999</v>
      </c>
      <c r="E73" s="9">
        <v>43.125</v>
      </c>
      <c r="F73" s="22">
        <f>+E73-D73</f>
        <v>15.850000000000001</v>
      </c>
      <c r="G73" s="9">
        <v>16.8886302977279</v>
      </c>
      <c r="H73" s="22">
        <f>+G73^2</f>
        <v>285.22583333333279</v>
      </c>
      <c r="I73" s="9">
        <v>3</v>
      </c>
      <c r="J73" s="22"/>
      <c r="K73" s="9" t="s">
        <v>619</v>
      </c>
      <c r="L73" s="64" t="s">
        <v>643</v>
      </c>
      <c r="M73" s="69" t="s">
        <v>25</v>
      </c>
      <c r="N73" s="69" t="s">
        <v>595</v>
      </c>
      <c r="O73" s="69" t="s">
        <v>25</v>
      </c>
    </row>
    <row r="74" spans="1:15">
      <c r="A74" s="9" t="s">
        <v>582</v>
      </c>
      <c r="B74" s="9" t="s">
        <v>25</v>
      </c>
      <c r="C74" s="9" t="s">
        <v>25</v>
      </c>
      <c r="D74" s="9" t="s">
        <v>25</v>
      </c>
      <c r="E74" s="9" t="s">
        <v>25</v>
      </c>
      <c r="F74" s="22" t="s">
        <v>25</v>
      </c>
      <c r="G74" s="9" t="s">
        <v>25</v>
      </c>
      <c r="H74" s="9" t="s">
        <v>25</v>
      </c>
      <c r="I74" s="9">
        <v>0</v>
      </c>
      <c r="K74" s="9" t="s">
        <v>620</v>
      </c>
      <c r="L74" s="69" t="s">
        <v>596</v>
      </c>
      <c r="M74" s="69" t="s">
        <v>25</v>
      </c>
      <c r="N74" s="69" t="s">
        <v>597</v>
      </c>
      <c r="O74" s="69" t="s">
        <v>25</v>
      </c>
    </row>
    <row r="75" spans="1:15" ht="19">
      <c r="A75" s="9" t="s">
        <v>510</v>
      </c>
      <c r="B75" s="9">
        <v>14.5</v>
      </c>
      <c r="C75" s="9">
        <v>14.5</v>
      </c>
      <c r="D75" s="9">
        <v>14.5</v>
      </c>
      <c r="E75" s="9">
        <v>14.5</v>
      </c>
      <c r="F75" s="22">
        <f t="shared" ref="F75:F78" si="10">+E75-D75</f>
        <v>0</v>
      </c>
      <c r="G75" s="9" t="s">
        <v>25</v>
      </c>
      <c r="H75" s="9" t="s">
        <v>25</v>
      </c>
      <c r="I75" s="9">
        <v>1</v>
      </c>
      <c r="K75" s="9" t="s">
        <v>615</v>
      </c>
      <c r="L75" s="64" t="s">
        <v>650</v>
      </c>
      <c r="M75" s="69" t="s">
        <v>25</v>
      </c>
      <c r="N75" s="64" t="s">
        <v>644</v>
      </c>
      <c r="O75" s="69" t="s">
        <v>25</v>
      </c>
    </row>
    <row r="76" spans="1:15">
      <c r="A76" s="9" t="s">
        <v>518</v>
      </c>
      <c r="B76" s="9">
        <v>13.891249999999999</v>
      </c>
      <c r="C76" s="9">
        <v>15.1054166666667</v>
      </c>
      <c r="D76" s="9">
        <v>13.125</v>
      </c>
      <c r="E76" s="9">
        <v>16.620625</v>
      </c>
      <c r="F76" s="22">
        <f t="shared" si="10"/>
        <v>3.4956250000000004</v>
      </c>
      <c r="G76" s="9">
        <v>4.9085869699605702</v>
      </c>
      <c r="H76" s="22">
        <f t="shared" ref="H76:H78" si="11">+G76^2</f>
        <v>24.09422604166669</v>
      </c>
      <c r="I76" s="9">
        <v>6</v>
      </c>
      <c r="J76" s="22"/>
    </row>
    <row r="77" spans="1:15">
      <c r="A77" s="9" t="s">
        <v>522</v>
      </c>
      <c r="B77" s="9">
        <v>12.87</v>
      </c>
      <c r="C77" s="9">
        <v>13.0304375</v>
      </c>
      <c r="D77" s="9">
        <v>10.35</v>
      </c>
      <c r="E77" s="9">
        <v>14.425000000000001</v>
      </c>
      <c r="F77" s="22">
        <f t="shared" si="10"/>
        <v>4.0750000000000011</v>
      </c>
      <c r="G77" s="9">
        <v>6.6280114526880798</v>
      </c>
      <c r="H77" s="22">
        <f t="shared" si="11"/>
        <v>43.930535816964351</v>
      </c>
      <c r="I77" s="9">
        <v>8</v>
      </c>
      <c r="J77" s="22"/>
    </row>
    <row r="78" spans="1:15">
      <c r="A78" s="9" t="s">
        <v>586</v>
      </c>
      <c r="B78" s="9">
        <v>52.582999999999998</v>
      </c>
      <c r="C78" s="9">
        <v>57.302187500000002</v>
      </c>
      <c r="D78" s="9">
        <v>28.85</v>
      </c>
      <c r="E78" s="9">
        <v>69.887874999999994</v>
      </c>
      <c r="F78" s="22">
        <f t="shared" si="10"/>
        <v>41.037874999999993</v>
      </c>
      <c r="G78" s="9">
        <v>44.1216797536228</v>
      </c>
      <c r="H78" s="22">
        <f t="shared" si="11"/>
        <v>1946.722624281248</v>
      </c>
      <c r="I78" s="9">
        <v>8</v>
      </c>
      <c r="J78" s="22"/>
    </row>
    <row r="81" spans="1:15">
      <c r="A81" s="74" t="s">
        <v>598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</row>
    <row r="84" spans="1:15" ht="32" customHeight="1">
      <c r="L84" s="213" t="s">
        <v>550</v>
      </c>
      <c r="M84" s="214"/>
      <c r="N84" s="213" t="s">
        <v>551</v>
      </c>
      <c r="O84" s="214"/>
    </row>
    <row r="85" spans="1:15" ht="32" customHeight="1">
      <c r="A85" s="61"/>
      <c r="B85" s="61" t="s">
        <v>552</v>
      </c>
      <c r="C85" s="61" t="s">
        <v>555</v>
      </c>
      <c r="D85" s="61" t="s">
        <v>553</v>
      </c>
      <c r="E85" s="61" t="s">
        <v>554</v>
      </c>
      <c r="F85" s="211" t="s">
        <v>1264</v>
      </c>
      <c r="G85" s="61" t="s">
        <v>556</v>
      </c>
      <c r="H85" s="61" t="s">
        <v>557</v>
      </c>
      <c r="I85" s="61" t="s">
        <v>623</v>
      </c>
      <c r="J85" s="61"/>
      <c r="K85" s="62" t="s">
        <v>559</v>
      </c>
      <c r="L85" s="63" t="s">
        <v>560</v>
      </c>
      <c r="M85" s="63" t="s">
        <v>561</v>
      </c>
      <c r="N85" s="63" t="s">
        <v>562</v>
      </c>
      <c r="O85" s="63" t="s">
        <v>563</v>
      </c>
    </row>
    <row r="86" spans="1:15">
      <c r="A86" s="9" t="s">
        <v>582</v>
      </c>
      <c r="B86" s="9">
        <v>61.5</v>
      </c>
      <c r="C86" s="22">
        <v>61.24</v>
      </c>
      <c r="D86" s="9">
        <v>45.81</v>
      </c>
      <c r="E86" s="9">
        <v>76.8</v>
      </c>
      <c r="F86" s="22">
        <f>+E86-D86</f>
        <v>30.989999999999995</v>
      </c>
      <c r="G86" s="22">
        <v>30.990817995012598</v>
      </c>
      <c r="H86" s="22">
        <f>+G86^2</f>
        <v>960.43079999999668</v>
      </c>
      <c r="I86" s="9">
        <v>3</v>
      </c>
      <c r="J86" s="22"/>
      <c r="K86" s="9" t="s">
        <v>621</v>
      </c>
      <c r="L86" s="69" t="s">
        <v>599</v>
      </c>
      <c r="M86" s="69" t="s">
        <v>25</v>
      </c>
      <c r="N86" s="69" t="s">
        <v>600</v>
      </c>
      <c r="O86" s="69" t="s">
        <v>25</v>
      </c>
    </row>
    <row r="87" spans="1:15">
      <c r="A87" s="9" t="s">
        <v>510</v>
      </c>
      <c r="B87" s="9">
        <v>86.6</v>
      </c>
      <c r="C87" s="22">
        <v>86.6</v>
      </c>
      <c r="D87" s="9">
        <v>86.6</v>
      </c>
      <c r="E87" s="9">
        <v>86.6</v>
      </c>
      <c r="F87" s="22">
        <f t="shared" ref="F87:F89" si="12">+E87-D87</f>
        <v>0</v>
      </c>
      <c r="G87" s="9" t="s">
        <v>25</v>
      </c>
      <c r="H87" s="9" t="s">
        <v>25</v>
      </c>
      <c r="I87" s="9">
        <v>1</v>
      </c>
      <c r="J87" s="22"/>
    </row>
    <row r="88" spans="1:15">
      <c r="A88" s="9" t="s">
        <v>518</v>
      </c>
      <c r="B88" s="9">
        <v>51.1</v>
      </c>
      <c r="C88" s="22">
        <v>61.842857142857099</v>
      </c>
      <c r="D88" s="9">
        <v>44.05</v>
      </c>
      <c r="E88" s="9">
        <v>70.349999999999994</v>
      </c>
      <c r="F88" s="22">
        <f t="shared" si="12"/>
        <v>26.299999999999997</v>
      </c>
      <c r="G88" s="22">
        <v>31.977953715169502</v>
      </c>
      <c r="H88" s="22">
        <f>+G88^2</f>
        <v>1022.5895238095229</v>
      </c>
      <c r="I88" s="9">
        <v>7</v>
      </c>
      <c r="J88" s="22"/>
    </row>
    <row r="89" spans="1:15">
      <c r="A89" s="9" t="s">
        <v>522</v>
      </c>
      <c r="B89" s="9">
        <v>54.1</v>
      </c>
      <c r="C89" s="22">
        <v>54.1</v>
      </c>
      <c r="D89" s="9">
        <v>54.1</v>
      </c>
      <c r="E89" s="9">
        <v>54.1</v>
      </c>
      <c r="F89" s="22">
        <f t="shared" si="12"/>
        <v>0</v>
      </c>
      <c r="G89" s="9" t="s">
        <v>25</v>
      </c>
      <c r="H89" s="9" t="s">
        <v>25</v>
      </c>
      <c r="I89" s="9">
        <v>1</v>
      </c>
      <c r="J89" s="22"/>
    </row>
    <row r="93" spans="1:15">
      <c r="A93" s="75" t="s">
        <v>299</v>
      </c>
      <c r="B93" s="75"/>
      <c r="C93" s="75"/>
      <c r="D93" s="68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</row>
    <row r="94" spans="1:15">
      <c r="D94" s="61"/>
    </row>
    <row r="95" spans="1:15">
      <c r="D95" s="61"/>
    </row>
    <row r="96" spans="1:15" ht="32" customHeight="1">
      <c r="L96" s="213" t="s">
        <v>550</v>
      </c>
      <c r="M96" s="214"/>
      <c r="N96" s="213" t="s">
        <v>551</v>
      </c>
      <c r="O96" s="214"/>
    </row>
    <row r="97" spans="1:15" ht="32" customHeight="1">
      <c r="A97" s="61"/>
      <c r="B97" s="61" t="s">
        <v>552</v>
      </c>
      <c r="C97" s="61" t="s">
        <v>555</v>
      </c>
      <c r="D97" s="61" t="s">
        <v>553</v>
      </c>
      <c r="E97" s="61" t="s">
        <v>554</v>
      </c>
      <c r="F97" s="211" t="s">
        <v>1264</v>
      </c>
      <c r="G97" s="61" t="s">
        <v>556</v>
      </c>
      <c r="H97" s="61" t="s">
        <v>557</v>
      </c>
      <c r="I97" s="61" t="s">
        <v>558</v>
      </c>
      <c r="J97" s="61"/>
      <c r="K97" s="62" t="s">
        <v>559</v>
      </c>
      <c r="L97" s="63" t="s">
        <v>560</v>
      </c>
      <c r="M97" s="63" t="s">
        <v>561</v>
      </c>
      <c r="N97" s="63" t="s">
        <v>562</v>
      </c>
      <c r="O97" s="63" t="s">
        <v>563</v>
      </c>
    </row>
    <row r="98" spans="1:15">
      <c r="A98" s="9" t="s">
        <v>509</v>
      </c>
      <c r="B98" s="9">
        <v>28</v>
      </c>
      <c r="C98" s="9">
        <v>34.233333333333299</v>
      </c>
      <c r="D98" s="9">
        <v>23.3</v>
      </c>
      <c r="E98" s="9">
        <v>42.05</v>
      </c>
      <c r="F98" s="22">
        <f>+E98-D98</f>
        <v>18.749999999999996</v>
      </c>
      <c r="G98" s="9">
        <v>19.511620469180201</v>
      </c>
      <c r="H98" s="22">
        <f>+G98^2</f>
        <v>380.70333333333178</v>
      </c>
      <c r="I98" s="9">
        <v>3</v>
      </c>
      <c r="J98" s="22"/>
      <c r="K98" s="9" t="s">
        <v>622</v>
      </c>
      <c r="L98" s="69" t="s">
        <v>601</v>
      </c>
      <c r="M98" s="69" t="s">
        <v>25</v>
      </c>
      <c r="N98" s="69" t="s">
        <v>602</v>
      </c>
      <c r="O98" s="69" t="s">
        <v>25</v>
      </c>
    </row>
    <row r="99" spans="1:15">
      <c r="A99" s="9" t="s">
        <v>580</v>
      </c>
      <c r="B99" s="9">
        <v>57.6</v>
      </c>
      <c r="C99" s="9">
        <v>54.237499999999997</v>
      </c>
      <c r="D99" s="9">
        <v>30.4</v>
      </c>
      <c r="E99" s="9">
        <v>75.375</v>
      </c>
      <c r="F99" s="22">
        <f>+E99-D99</f>
        <v>44.975000000000001</v>
      </c>
      <c r="G99" s="9">
        <v>27.847592227284999</v>
      </c>
      <c r="H99" s="22">
        <f>+G99^2</f>
        <v>775.48839285714382</v>
      </c>
      <c r="I99" s="9">
        <v>8</v>
      </c>
      <c r="J99" s="22"/>
    </row>
  </sheetData>
  <mergeCells count="16">
    <mergeCell ref="L96:M96"/>
    <mergeCell ref="N96:O96"/>
    <mergeCell ref="L61:M61"/>
    <mergeCell ref="N61:O61"/>
    <mergeCell ref="L71:M71"/>
    <mergeCell ref="N71:O71"/>
    <mergeCell ref="L84:M84"/>
    <mergeCell ref="N84:O84"/>
    <mergeCell ref="L29:M29"/>
    <mergeCell ref="N29:O29"/>
    <mergeCell ref="L46:M46"/>
    <mergeCell ref="N46:O46"/>
    <mergeCell ref="L2:M2"/>
    <mergeCell ref="N2:O2"/>
    <mergeCell ref="L9:M9"/>
    <mergeCell ref="N9:O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1.Mesozoic_Reptiles Dataset</vt:lpstr>
      <vt:lpstr>2.Completeness extinct species</vt:lpstr>
      <vt:lpstr>3.Extant_Aq_Tetrapods Dataset</vt:lpstr>
      <vt:lpstr>4.PCscores_fossil</vt:lpstr>
      <vt:lpstr>5.PCscores_fossil-extant</vt:lpstr>
      <vt:lpstr>6.PCScores_fossil-extantReduced</vt:lpstr>
      <vt:lpstr>7.Extended_Dataset trunk_length</vt:lpstr>
      <vt:lpstr>8.Trunk length analysis</vt:lpstr>
      <vt:lpstr>9.References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Gutarra Diaz</dc:creator>
  <cp:lastModifiedBy>Susana Gutarra Diaz</cp:lastModifiedBy>
  <dcterms:created xsi:type="dcterms:W3CDTF">2020-08-17T14:20:20Z</dcterms:created>
  <dcterms:modified xsi:type="dcterms:W3CDTF">2022-10-28T13:15:55Z</dcterms:modified>
</cp:coreProperties>
</file>