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XELVINCE\SKILLS\Makerere Work\Year 2\Internship\PROJECT\group B (my group)\"/>
    </mc:Choice>
  </mc:AlternateContent>
  <xr:revisionPtr revIDLastSave="0" documentId="13_ncr:1_{B57210F2-5F87-40F7-89FE-23B24E41D3B5}" xr6:coauthVersionLast="47" xr6:coauthVersionMax="47" xr10:uidLastSave="{00000000-0000-0000-0000-000000000000}"/>
  <bookViews>
    <workbookView xWindow="-120" yWindow="-120" windowWidth="20730" windowHeight="11040" tabRatio="468" activeTab="1" xr2:uid="{00000000-000D-0000-FFFF-FFFF00000000}"/>
  </bookViews>
  <sheets>
    <sheet name="DATASET" sheetId="1" r:id="rId1"/>
    <sheet name="PART 1" sheetId="6" r:id="rId2"/>
    <sheet name="PART 1 (IRR)" sheetId="7" r:id="rId3"/>
    <sheet name="PART 2" sheetId="8" r:id="rId4"/>
  </sheets>
  <definedNames>
    <definedName name="f">#REF!</definedName>
    <definedName name="fi">#REF!</definedName>
    <definedName name="g">#REF!</definedName>
    <definedName name="i" localSheetId="2">'PART 1 (IRR)'!$C$2</definedName>
    <definedName name="i" localSheetId="3">'PART 2'!$C$2</definedName>
    <definedName name="i">'PART 1'!$C$2</definedName>
    <definedName name="in">#REF!</definedName>
    <definedName name="p">#REF!</definedName>
    <definedName name="pi">#REF!</definedName>
    <definedName name="t">#REF!</definedName>
    <definedName name="ti">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J6" i="6"/>
  <c r="I14" i="6"/>
  <c r="J14" i="6" s="1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21" i="8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21" i="7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21" i="6"/>
  <c r="M148" i="8" l="1"/>
  <c r="I148" i="8"/>
  <c r="M147" i="8"/>
  <c r="I147" i="8"/>
  <c r="M146" i="8"/>
  <c r="I146" i="8"/>
  <c r="M145" i="8"/>
  <c r="I145" i="8"/>
  <c r="M144" i="8"/>
  <c r="I144" i="8"/>
  <c r="M143" i="8"/>
  <c r="I143" i="8"/>
  <c r="M142" i="8"/>
  <c r="I142" i="8"/>
  <c r="M141" i="8"/>
  <c r="I141" i="8"/>
  <c r="M140" i="8"/>
  <c r="I140" i="8"/>
  <c r="M139" i="8"/>
  <c r="I139" i="8"/>
  <c r="M138" i="8"/>
  <c r="I138" i="8"/>
  <c r="M137" i="8"/>
  <c r="I137" i="8"/>
  <c r="M136" i="8"/>
  <c r="I136" i="8"/>
  <c r="M135" i="8"/>
  <c r="I135" i="8"/>
  <c r="M134" i="8"/>
  <c r="I134" i="8"/>
  <c r="M133" i="8"/>
  <c r="I133" i="8"/>
  <c r="M132" i="8"/>
  <c r="I132" i="8"/>
  <c r="M131" i="8"/>
  <c r="I131" i="8"/>
  <c r="M130" i="8"/>
  <c r="I130" i="8"/>
  <c r="M129" i="8"/>
  <c r="I129" i="8"/>
  <c r="M128" i="8"/>
  <c r="I128" i="8"/>
  <c r="M127" i="8"/>
  <c r="I127" i="8"/>
  <c r="M126" i="8"/>
  <c r="I126" i="8"/>
  <c r="M125" i="8"/>
  <c r="I125" i="8"/>
  <c r="M124" i="8"/>
  <c r="I124" i="8"/>
  <c r="M123" i="8"/>
  <c r="I123" i="8"/>
  <c r="M122" i="8"/>
  <c r="I122" i="8"/>
  <c r="M121" i="8"/>
  <c r="I121" i="8"/>
  <c r="M120" i="8"/>
  <c r="I120" i="8"/>
  <c r="M119" i="8"/>
  <c r="I119" i="8"/>
  <c r="M118" i="8"/>
  <c r="I118" i="8"/>
  <c r="M117" i="8"/>
  <c r="I117" i="8"/>
  <c r="M116" i="8"/>
  <c r="I116" i="8"/>
  <c r="M115" i="8"/>
  <c r="I115" i="8"/>
  <c r="M114" i="8"/>
  <c r="I114" i="8"/>
  <c r="M113" i="8"/>
  <c r="I113" i="8"/>
  <c r="M112" i="8"/>
  <c r="I112" i="8"/>
  <c r="M111" i="8"/>
  <c r="I111" i="8"/>
  <c r="M110" i="8"/>
  <c r="I110" i="8"/>
  <c r="M109" i="8"/>
  <c r="I109" i="8"/>
  <c r="M108" i="8"/>
  <c r="I108" i="8"/>
  <c r="M107" i="8"/>
  <c r="I107" i="8"/>
  <c r="M106" i="8"/>
  <c r="I106" i="8"/>
  <c r="M105" i="8"/>
  <c r="I105" i="8"/>
  <c r="M104" i="8"/>
  <c r="I104" i="8"/>
  <c r="M103" i="8"/>
  <c r="I103" i="8"/>
  <c r="M102" i="8"/>
  <c r="I102" i="8"/>
  <c r="M101" i="8"/>
  <c r="I101" i="8"/>
  <c r="M100" i="8"/>
  <c r="I100" i="8"/>
  <c r="M99" i="8"/>
  <c r="I99" i="8"/>
  <c r="M98" i="8"/>
  <c r="I98" i="8"/>
  <c r="M97" i="8"/>
  <c r="I97" i="8"/>
  <c r="M96" i="8"/>
  <c r="I96" i="8"/>
  <c r="M95" i="8"/>
  <c r="I95" i="8"/>
  <c r="M94" i="8"/>
  <c r="I94" i="8"/>
  <c r="M93" i="8"/>
  <c r="I93" i="8"/>
  <c r="M92" i="8"/>
  <c r="I92" i="8"/>
  <c r="M91" i="8"/>
  <c r="I91" i="8"/>
  <c r="M90" i="8"/>
  <c r="I90" i="8"/>
  <c r="M89" i="8"/>
  <c r="I89" i="8"/>
  <c r="M88" i="8"/>
  <c r="I88" i="8"/>
  <c r="M87" i="8"/>
  <c r="I87" i="8"/>
  <c r="M86" i="8"/>
  <c r="I86" i="8"/>
  <c r="M85" i="8"/>
  <c r="I85" i="8"/>
  <c r="M84" i="8"/>
  <c r="I84" i="8"/>
  <c r="M83" i="8"/>
  <c r="I83" i="8"/>
  <c r="M82" i="8"/>
  <c r="I82" i="8"/>
  <c r="M81" i="8"/>
  <c r="I81" i="8"/>
  <c r="M80" i="8"/>
  <c r="I80" i="8"/>
  <c r="M79" i="8"/>
  <c r="I79" i="8"/>
  <c r="M78" i="8"/>
  <c r="I78" i="8"/>
  <c r="M77" i="8"/>
  <c r="I77" i="8"/>
  <c r="M76" i="8"/>
  <c r="I76" i="8"/>
  <c r="M75" i="8"/>
  <c r="I75" i="8"/>
  <c r="M74" i="8"/>
  <c r="I74" i="8"/>
  <c r="M73" i="8"/>
  <c r="I73" i="8"/>
  <c r="M72" i="8"/>
  <c r="I72" i="8"/>
  <c r="M71" i="8"/>
  <c r="I71" i="8"/>
  <c r="M70" i="8"/>
  <c r="I70" i="8"/>
  <c r="M69" i="8"/>
  <c r="I69" i="8"/>
  <c r="M68" i="8"/>
  <c r="I68" i="8"/>
  <c r="M67" i="8"/>
  <c r="I67" i="8"/>
  <c r="M66" i="8"/>
  <c r="I66" i="8"/>
  <c r="M65" i="8"/>
  <c r="I65" i="8"/>
  <c r="M64" i="8"/>
  <c r="I64" i="8"/>
  <c r="M63" i="8"/>
  <c r="I63" i="8"/>
  <c r="M62" i="8"/>
  <c r="I62" i="8"/>
  <c r="M61" i="8"/>
  <c r="I61" i="8"/>
  <c r="M60" i="8"/>
  <c r="I60" i="8"/>
  <c r="M59" i="8"/>
  <c r="I59" i="8"/>
  <c r="M58" i="8"/>
  <c r="I58" i="8"/>
  <c r="M57" i="8"/>
  <c r="I57" i="8"/>
  <c r="M56" i="8"/>
  <c r="I56" i="8"/>
  <c r="M55" i="8"/>
  <c r="I55" i="8"/>
  <c r="M54" i="8"/>
  <c r="I54" i="8"/>
  <c r="M53" i="8"/>
  <c r="I53" i="8"/>
  <c r="M52" i="8"/>
  <c r="I52" i="8"/>
  <c r="M51" i="8"/>
  <c r="I51" i="8"/>
  <c r="M50" i="8"/>
  <c r="I50" i="8"/>
  <c r="M49" i="8"/>
  <c r="I49" i="8"/>
  <c r="M48" i="8"/>
  <c r="I48" i="8"/>
  <c r="M47" i="8"/>
  <c r="I47" i="8"/>
  <c r="M46" i="8"/>
  <c r="I46" i="8"/>
  <c r="M45" i="8"/>
  <c r="I45" i="8"/>
  <c r="M44" i="8"/>
  <c r="I44" i="8"/>
  <c r="M43" i="8"/>
  <c r="I43" i="8"/>
  <c r="M42" i="8"/>
  <c r="I42" i="8"/>
  <c r="M41" i="8"/>
  <c r="I41" i="8"/>
  <c r="M40" i="8"/>
  <c r="I40" i="8"/>
  <c r="M39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M32" i="8"/>
  <c r="I32" i="8"/>
  <c r="M31" i="8"/>
  <c r="I31" i="8"/>
  <c r="M30" i="8"/>
  <c r="I30" i="8"/>
  <c r="M29" i="8"/>
  <c r="I29" i="8"/>
  <c r="M28" i="8"/>
  <c r="I28" i="8"/>
  <c r="M27" i="8"/>
  <c r="I27" i="8"/>
  <c r="M26" i="8"/>
  <c r="I26" i="8"/>
  <c r="M25" i="8"/>
  <c r="I25" i="8"/>
  <c r="M24" i="8"/>
  <c r="I24" i="8"/>
  <c r="M23" i="8"/>
  <c r="I23" i="8"/>
  <c r="M22" i="8"/>
  <c r="I22" i="8"/>
  <c r="M21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J6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J5" i="8"/>
  <c r="K5" i="8" s="1"/>
  <c r="K149" i="8" s="1"/>
  <c r="I5" i="8"/>
  <c r="D1" i="8"/>
  <c r="R5" i="7"/>
  <c r="M148" i="7"/>
  <c r="I148" i="7"/>
  <c r="M147" i="7"/>
  <c r="I147" i="7"/>
  <c r="M146" i="7"/>
  <c r="I146" i="7"/>
  <c r="M145" i="7"/>
  <c r="I145" i="7"/>
  <c r="M144" i="7"/>
  <c r="I144" i="7"/>
  <c r="M143" i="7"/>
  <c r="I143" i="7"/>
  <c r="M142" i="7"/>
  <c r="I142" i="7"/>
  <c r="M141" i="7"/>
  <c r="I141" i="7"/>
  <c r="M140" i="7"/>
  <c r="I140" i="7"/>
  <c r="M139" i="7"/>
  <c r="I139" i="7"/>
  <c r="M138" i="7"/>
  <c r="I138" i="7"/>
  <c r="M137" i="7"/>
  <c r="I137" i="7"/>
  <c r="M136" i="7"/>
  <c r="I136" i="7"/>
  <c r="M135" i="7"/>
  <c r="I135" i="7"/>
  <c r="M134" i="7"/>
  <c r="I134" i="7"/>
  <c r="M133" i="7"/>
  <c r="I133" i="7"/>
  <c r="M132" i="7"/>
  <c r="I132" i="7"/>
  <c r="M131" i="7"/>
  <c r="I131" i="7"/>
  <c r="M130" i="7"/>
  <c r="I130" i="7"/>
  <c r="M129" i="7"/>
  <c r="I129" i="7"/>
  <c r="M128" i="7"/>
  <c r="I128" i="7"/>
  <c r="M127" i="7"/>
  <c r="I127" i="7"/>
  <c r="M126" i="7"/>
  <c r="I126" i="7"/>
  <c r="M125" i="7"/>
  <c r="I125" i="7"/>
  <c r="M124" i="7"/>
  <c r="I124" i="7"/>
  <c r="M123" i="7"/>
  <c r="I123" i="7"/>
  <c r="M122" i="7"/>
  <c r="I122" i="7"/>
  <c r="M121" i="7"/>
  <c r="I121" i="7"/>
  <c r="M120" i="7"/>
  <c r="I120" i="7"/>
  <c r="M119" i="7"/>
  <c r="I119" i="7"/>
  <c r="M118" i="7"/>
  <c r="I118" i="7"/>
  <c r="M117" i="7"/>
  <c r="I117" i="7"/>
  <c r="M116" i="7"/>
  <c r="I116" i="7"/>
  <c r="M115" i="7"/>
  <c r="I115" i="7"/>
  <c r="M114" i="7"/>
  <c r="I114" i="7"/>
  <c r="M113" i="7"/>
  <c r="I113" i="7"/>
  <c r="M112" i="7"/>
  <c r="I112" i="7"/>
  <c r="M111" i="7"/>
  <c r="I111" i="7"/>
  <c r="M110" i="7"/>
  <c r="I110" i="7"/>
  <c r="M109" i="7"/>
  <c r="I109" i="7"/>
  <c r="M108" i="7"/>
  <c r="I108" i="7"/>
  <c r="M107" i="7"/>
  <c r="I107" i="7"/>
  <c r="M106" i="7"/>
  <c r="I106" i="7"/>
  <c r="M105" i="7"/>
  <c r="I105" i="7"/>
  <c r="M104" i="7"/>
  <c r="I104" i="7"/>
  <c r="M103" i="7"/>
  <c r="I103" i="7"/>
  <c r="M102" i="7"/>
  <c r="I102" i="7"/>
  <c r="M101" i="7"/>
  <c r="I101" i="7"/>
  <c r="M100" i="7"/>
  <c r="I100" i="7"/>
  <c r="M99" i="7"/>
  <c r="I99" i="7"/>
  <c r="M98" i="7"/>
  <c r="I98" i="7"/>
  <c r="M97" i="7"/>
  <c r="I97" i="7"/>
  <c r="M96" i="7"/>
  <c r="I96" i="7"/>
  <c r="M95" i="7"/>
  <c r="I95" i="7"/>
  <c r="M94" i="7"/>
  <c r="I94" i="7"/>
  <c r="M93" i="7"/>
  <c r="I93" i="7"/>
  <c r="M92" i="7"/>
  <c r="I92" i="7"/>
  <c r="M91" i="7"/>
  <c r="I91" i="7"/>
  <c r="M90" i="7"/>
  <c r="I90" i="7"/>
  <c r="M89" i="7"/>
  <c r="I89" i="7"/>
  <c r="M88" i="7"/>
  <c r="I88" i="7"/>
  <c r="M87" i="7"/>
  <c r="I87" i="7"/>
  <c r="M86" i="7"/>
  <c r="I86" i="7"/>
  <c r="M85" i="7"/>
  <c r="I85" i="7"/>
  <c r="M84" i="7"/>
  <c r="I84" i="7"/>
  <c r="M83" i="7"/>
  <c r="I83" i="7"/>
  <c r="M82" i="7"/>
  <c r="I82" i="7"/>
  <c r="M81" i="7"/>
  <c r="I81" i="7"/>
  <c r="M80" i="7"/>
  <c r="I80" i="7"/>
  <c r="M79" i="7"/>
  <c r="I79" i="7"/>
  <c r="M78" i="7"/>
  <c r="I78" i="7"/>
  <c r="M77" i="7"/>
  <c r="I77" i="7"/>
  <c r="M76" i="7"/>
  <c r="I76" i="7"/>
  <c r="M75" i="7"/>
  <c r="I75" i="7"/>
  <c r="M74" i="7"/>
  <c r="I74" i="7"/>
  <c r="M73" i="7"/>
  <c r="I73" i="7"/>
  <c r="M72" i="7"/>
  <c r="I72" i="7"/>
  <c r="M71" i="7"/>
  <c r="I71" i="7"/>
  <c r="M70" i="7"/>
  <c r="I70" i="7"/>
  <c r="M69" i="7"/>
  <c r="I69" i="7"/>
  <c r="M68" i="7"/>
  <c r="I68" i="7"/>
  <c r="M67" i="7"/>
  <c r="I67" i="7"/>
  <c r="M66" i="7"/>
  <c r="I66" i="7"/>
  <c r="M65" i="7"/>
  <c r="I65" i="7"/>
  <c r="M64" i="7"/>
  <c r="I64" i="7"/>
  <c r="M63" i="7"/>
  <c r="I63" i="7"/>
  <c r="M62" i="7"/>
  <c r="I62" i="7"/>
  <c r="M61" i="7"/>
  <c r="I61" i="7"/>
  <c r="M60" i="7"/>
  <c r="I60" i="7"/>
  <c r="M59" i="7"/>
  <c r="I59" i="7"/>
  <c r="M58" i="7"/>
  <c r="I58" i="7"/>
  <c r="M57" i="7"/>
  <c r="I57" i="7"/>
  <c r="M56" i="7"/>
  <c r="I56" i="7"/>
  <c r="M55" i="7"/>
  <c r="I55" i="7"/>
  <c r="M54" i="7"/>
  <c r="I54" i="7"/>
  <c r="M53" i="7"/>
  <c r="I53" i="7"/>
  <c r="M52" i="7"/>
  <c r="I52" i="7"/>
  <c r="M51" i="7"/>
  <c r="I51" i="7"/>
  <c r="M50" i="7"/>
  <c r="I50" i="7"/>
  <c r="M49" i="7"/>
  <c r="I49" i="7"/>
  <c r="M48" i="7"/>
  <c r="I48" i="7"/>
  <c r="E48" i="7"/>
  <c r="M47" i="7"/>
  <c r="I47" i="7"/>
  <c r="M46" i="7"/>
  <c r="I46" i="7"/>
  <c r="M45" i="7"/>
  <c r="I45" i="7"/>
  <c r="M44" i="7"/>
  <c r="I44" i="7"/>
  <c r="E44" i="7"/>
  <c r="M43" i="7"/>
  <c r="I43" i="7"/>
  <c r="M42" i="7"/>
  <c r="I42" i="7"/>
  <c r="E42" i="7"/>
  <c r="M41" i="7"/>
  <c r="I41" i="7"/>
  <c r="M40" i="7"/>
  <c r="I40" i="7"/>
  <c r="E40" i="7"/>
  <c r="M39" i="7"/>
  <c r="I39" i="7"/>
  <c r="M38" i="7"/>
  <c r="I38" i="7"/>
  <c r="M37" i="7"/>
  <c r="I37" i="7"/>
  <c r="M36" i="7"/>
  <c r="I36" i="7"/>
  <c r="E36" i="7"/>
  <c r="M35" i="7"/>
  <c r="I35" i="7"/>
  <c r="M34" i="7"/>
  <c r="I34" i="7"/>
  <c r="E34" i="7"/>
  <c r="M33" i="7"/>
  <c r="I33" i="7"/>
  <c r="M32" i="7"/>
  <c r="I32" i="7"/>
  <c r="E32" i="7"/>
  <c r="M31" i="7"/>
  <c r="I31" i="7"/>
  <c r="M30" i="7"/>
  <c r="I30" i="7"/>
  <c r="M29" i="7"/>
  <c r="I29" i="7"/>
  <c r="M28" i="7"/>
  <c r="I28" i="7"/>
  <c r="E28" i="7"/>
  <c r="M27" i="7"/>
  <c r="I27" i="7"/>
  <c r="M26" i="7"/>
  <c r="I26" i="7"/>
  <c r="E26" i="7"/>
  <c r="M25" i="7"/>
  <c r="I25" i="7"/>
  <c r="M24" i="7"/>
  <c r="I24" i="7"/>
  <c r="M23" i="7"/>
  <c r="I23" i="7"/>
  <c r="M22" i="7"/>
  <c r="I22" i="7"/>
  <c r="M21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I6" i="7"/>
  <c r="A6" i="7"/>
  <c r="J5" i="7"/>
  <c r="K5" i="7" s="1"/>
  <c r="K149" i="7" s="1"/>
  <c r="I5" i="7"/>
  <c r="D1" i="7"/>
  <c r="E51" i="7" s="1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21" i="6"/>
  <c r="H54" i="8" l="1"/>
  <c r="H58" i="8"/>
  <c r="H62" i="8"/>
  <c r="H66" i="8"/>
  <c r="H70" i="8"/>
  <c r="H74" i="8"/>
  <c r="H78" i="8"/>
  <c r="H82" i="8"/>
  <c r="H86" i="8"/>
  <c r="H90" i="8"/>
  <c r="H94" i="8"/>
  <c r="H98" i="8"/>
  <c r="H102" i="8"/>
  <c r="H106" i="8"/>
  <c r="H110" i="8"/>
  <c r="H114" i="8"/>
  <c r="H118" i="8"/>
  <c r="H122" i="8"/>
  <c r="H126" i="8"/>
  <c r="H130" i="8"/>
  <c r="H134" i="8"/>
  <c r="H138" i="8"/>
  <c r="H142" i="8"/>
  <c r="H146" i="8"/>
  <c r="H65" i="8"/>
  <c r="H77" i="8"/>
  <c r="H89" i="8"/>
  <c r="H105" i="8"/>
  <c r="H121" i="8"/>
  <c r="H141" i="8"/>
  <c r="H55" i="8"/>
  <c r="H59" i="8"/>
  <c r="H63" i="8"/>
  <c r="H67" i="8"/>
  <c r="H71" i="8"/>
  <c r="H75" i="8"/>
  <c r="H79" i="8"/>
  <c r="H83" i="8"/>
  <c r="H87" i="8"/>
  <c r="H91" i="8"/>
  <c r="H95" i="8"/>
  <c r="H99" i="8"/>
  <c r="H103" i="8"/>
  <c r="H107" i="8"/>
  <c r="H111" i="8"/>
  <c r="H115" i="8"/>
  <c r="H119" i="8"/>
  <c r="H123" i="8"/>
  <c r="H127" i="8"/>
  <c r="H131" i="8"/>
  <c r="H135" i="8"/>
  <c r="H139" i="8"/>
  <c r="H143" i="8"/>
  <c r="H147" i="8"/>
  <c r="H57" i="8"/>
  <c r="H73" i="8"/>
  <c r="H85" i="8"/>
  <c r="H97" i="8"/>
  <c r="H109" i="8"/>
  <c r="H117" i="8"/>
  <c r="H129" i="8"/>
  <c r="H137" i="8"/>
  <c r="H53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61" i="8"/>
  <c r="H69" i="8"/>
  <c r="H81" i="8"/>
  <c r="H93" i="8"/>
  <c r="H101" i="8"/>
  <c r="H113" i="8"/>
  <c r="H125" i="8"/>
  <c r="H133" i="8"/>
  <c r="H145" i="8"/>
  <c r="J7" i="8"/>
  <c r="E30" i="7"/>
  <c r="E38" i="7"/>
  <c r="E46" i="7"/>
  <c r="J9" i="8"/>
  <c r="J10" i="8" s="1"/>
  <c r="J11" i="8" s="1"/>
  <c r="J12" i="8" s="1"/>
  <c r="J13" i="8" s="1"/>
  <c r="J14" i="8" s="1"/>
  <c r="J8" i="8"/>
  <c r="J6" i="7"/>
  <c r="J7" i="7" s="1"/>
  <c r="E147" i="7"/>
  <c r="E143" i="7"/>
  <c r="E139" i="7"/>
  <c r="E135" i="7"/>
  <c r="E131" i="7"/>
  <c r="E127" i="7"/>
  <c r="E123" i="7"/>
  <c r="E119" i="7"/>
  <c r="E115" i="7"/>
  <c r="E111" i="7"/>
  <c r="E107" i="7"/>
  <c r="E103" i="7"/>
  <c r="E99" i="7"/>
  <c r="E95" i="7"/>
  <c r="E145" i="7"/>
  <c r="E141" i="7"/>
  <c r="E137" i="7"/>
  <c r="E133" i="7"/>
  <c r="E129" i="7"/>
  <c r="E125" i="7"/>
  <c r="E121" i="7"/>
  <c r="E117" i="7"/>
  <c r="E113" i="7"/>
  <c r="E109" i="7"/>
  <c r="E105" i="7"/>
  <c r="E101" i="7"/>
  <c r="E97" i="7"/>
  <c r="E148" i="7"/>
  <c r="E146" i="7"/>
  <c r="E144" i="7"/>
  <c r="E142" i="7"/>
  <c r="E140" i="7"/>
  <c r="E138" i="7"/>
  <c r="E136" i="7"/>
  <c r="E134" i="7"/>
  <c r="E132" i="7"/>
  <c r="E130" i="7"/>
  <c r="E128" i="7"/>
  <c r="E126" i="7"/>
  <c r="E124" i="7"/>
  <c r="E122" i="7"/>
  <c r="E120" i="7"/>
  <c r="E118" i="7"/>
  <c r="E116" i="7"/>
  <c r="E114" i="7"/>
  <c r="E112" i="7"/>
  <c r="E110" i="7"/>
  <c r="E108" i="7"/>
  <c r="E106" i="7"/>
  <c r="E104" i="7"/>
  <c r="E102" i="7"/>
  <c r="E100" i="7"/>
  <c r="E98" i="7"/>
  <c r="E96" i="7"/>
  <c r="E89" i="7"/>
  <c r="E85" i="7"/>
  <c r="E81" i="7"/>
  <c r="E77" i="7"/>
  <c r="E73" i="7"/>
  <c r="E69" i="7"/>
  <c r="E65" i="7"/>
  <c r="E61" i="7"/>
  <c r="E57" i="7"/>
  <c r="E53" i="7"/>
  <c r="E93" i="7"/>
  <c r="E92" i="7"/>
  <c r="E88" i="7"/>
  <c r="E84" i="7"/>
  <c r="E80" i="7"/>
  <c r="E76" i="7"/>
  <c r="E72" i="7"/>
  <c r="E68" i="7"/>
  <c r="E64" i="7"/>
  <c r="E60" i="7"/>
  <c r="E56" i="7"/>
  <c r="E52" i="7"/>
  <c r="E94" i="7"/>
  <c r="E91" i="7"/>
  <c r="E87" i="7"/>
  <c r="E83" i="7"/>
  <c r="E79" i="7"/>
  <c r="E75" i="7"/>
  <c r="E71" i="7"/>
  <c r="E67" i="7"/>
  <c r="E63" i="7"/>
  <c r="E59" i="7"/>
  <c r="E55" i="7"/>
  <c r="E50" i="7"/>
  <c r="E49" i="7"/>
  <c r="E45" i="7"/>
  <c r="E41" i="7"/>
  <c r="E37" i="7"/>
  <c r="E33" i="7"/>
  <c r="E29" i="7"/>
  <c r="E25" i="7"/>
  <c r="E90" i="7"/>
  <c r="E86" i="7"/>
  <c r="E82" i="7"/>
  <c r="E78" i="7"/>
  <c r="E74" i="7"/>
  <c r="E70" i="7"/>
  <c r="E66" i="7"/>
  <c r="E62" i="7"/>
  <c r="E58" i="7"/>
  <c r="E54" i="7"/>
  <c r="E47" i="7"/>
  <c r="E43" i="7"/>
  <c r="E39" i="7"/>
  <c r="E35" i="7"/>
  <c r="E31" i="7"/>
  <c r="E27" i="7"/>
  <c r="J8" i="7"/>
  <c r="J9" i="7" s="1"/>
  <c r="J10" i="7" s="1"/>
  <c r="J11" i="7" s="1"/>
  <c r="J12" i="7" s="1"/>
  <c r="J13" i="7" s="1"/>
  <c r="J14" i="7" s="1"/>
  <c r="J5" i="6"/>
  <c r="K5" i="6" s="1"/>
  <c r="K149" i="6" s="1"/>
  <c r="I5" i="6"/>
  <c r="I6" i="6"/>
  <c r="I7" i="6"/>
  <c r="I8" i="6"/>
  <c r="I9" i="6"/>
  <c r="I10" i="6"/>
  <c r="I11" i="6"/>
  <c r="I12" i="6"/>
  <c r="I13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D1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E27" i="6" l="1"/>
  <c r="E25" i="6"/>
  <c r="L14" i="8"/>
  <c r="J15" i="8"/>
  <c r="L14" i="7"/>
  <c r="J15" i="7"/>
  <c r="J8" i="6"/>
  <c r="J9" i="6" s="1"/>
  <c r="J10" i="6" s="1"/>
  <c r="J11" i="6" s="1"/>
  <c r="J12" i="6" s="1"/>
  <c r="J13" i="6" s="1"/>
  <c r="E114" i="6"/>
  <c r="E74" i="6"/>
  <c r="E146" i="6"/>
  <c r="E106" i="6"/>
  <c r="E66" i="6"/>
  <c r="E138" i="6"/>
  <c r="E98" i="6"/>
  <c r="E53" i="6"/>
  <c r="E130" i="6"/>
  <c r="E82" i="6"/>
  <c r="E46" i="6"/>
  <c r="E38" i="6"/>
  <c r="E122" i="6"/>
  <c r="E90" i="6"/>
  <c r="E58" i="6"/>
  <c r="E30" i="6"/>
  <c r="E142" i="6"/>
  <c r="E126" i="6"/>
  <c r="E110" i="6"/>
  <c r="E94" i="6"/>
  <c r="E78" i="6"/>
  <c r="E62" i="6"/>
  <c r="E50" i="6"/>
  <c r="E34" i="6"/>
  <c r="E134" i="6"/>
  <c r="E118" i="6"/>
  <c r="E102" i="6"/>
  <c r="E86" i="6"/>
  <c r="E70" i="6"/>
  <c r="E54" i="6"/>
  <c r="E42" i="6"/>
  <c r="E26" i="6"/>
  <c r="E148" i="6"/>
  <c r="E144" i="6"/>
  <c r="E140" i="6"/>
  <c r="E136" i="6"/>
  <c r="E132" i="6"/>
  <c r="E128" i="6"/>
  <c r="E124" i="6"/>
  <c r="E120" i="6"/>
  <c r="E116" i="6"/>
  <c r="E112" i="6"/>
  <c r="E108" i="6"/>
  <c r="E104" i="6"/>
  <c r="E100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44" i="6"/>
  <c r="E40" i="6"/>
  <c r="E36" i="6"/>
  <c r="E32" i="6"/>
  <c r="E28" i="6"/>
  <c r="E145" i="6"/>
  <c r="E141" i="6"/>
  <c r="E137" i="6"/>
  <c r="E133" i="6"/>
  <c r="E129" i="6"/>
  <c r="E125" i="6"/>
  <c r="E121" i="6"/>
  <c r="E117" i="6"/>
  <c r="E113" i="6"/>
  <c r="E109" i="6"/>
  <c r="E105" i="6"/>
  <c r="E101" i="6"/>
  <c r="E97" i="6"/>
  <c r="E93" i="6"/>
  <c r="E89" i="6"/>
  <c r="E85" i="6"/>
  <c r="E81" i="6"/>
  <c r="E77" i="6"/>
  <c r="E73" i="6"/>
  <c r="E69" i="6"/>
  <c r="E65" i="6"/>
  <c r="E61" i="6"/>
  <c r="E57" i="6"/>
  <c r="E49" i="6"/>
  <c r="E45" i="6"/>
  <c r="E41" i="6"/>
  <c r="E37" i="6"/>
  <c r="E33" i="6"/>
  <c r="E29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43" i="6"/>
  <c r="E39" i="6"/>
  <c r="E35" i="6"/>
  <c r="E31" i="6"/>
  <c r="L15" i="8" l="1"/>
  <c r="J16" i="8"/>
  <c r="L15" i="7"/>
  <c r="J16" i="7"/>
  <c r="J15" i="6"/>
  <c r="L14" i="6"/>
  <c r="L16" i="8" l="1"/>
  <c r="J17" i="8"/>
  <c r="L16" i="7"/>
  <c r="J17" i="7"/>
  <c r="J16" i="6"/>
  <c r="L15" i="6"/>
  <c r="L17" i="8" l="1"/>
  <c r="J18" i="8"/>
  <c r="L17" i="7"/>
  <c r="J18" i="7"/>
  <c r="J17" i="6"/>
  <c r="L16" i="6"/>
  <c r="L18" i="8" l="1"/>
  <c r="J19" i="8"/>
  <c r="L18" i="7"/>
  <c r="J19" i="7"/>
  <c r="J18" i="6"/>
  <c r="L17" i="6"/>
  <c r="L19" i="8" l="1"/>
  <c r="L149" i="8" s="1"/>
  <c r="G2" i="8" s="1"/>
  <c r="J20" i="8"/>
  <c r="J21" i="8" s="1"/>
  <c r="L19" i="7"/>
  <c r="L149" i="7" s="1"/>
  <c r="G2" i="7" s="1"/>
  <c r="J20" i="7"/>
  <c r="J21" i="7" s="1"/>
  <c r="J19" i="6"/>
  <c r="L18" i="6"/>
  <c r="N21" i="8" l="1"/>
  <c r="O21" i="8"/>
  <c r="J22" i="8"/>
  <c r="N21" i="7"/>
  <c r="O21" i="7"/>
  <c r="J22" i="7"/>
  <c r="J20" i="6"/>
  <c r="J21" i="6" s="1"/>
  <c r="O21" i="6" s="1"/>
  <c r="L19" i="6"/>
  <c r="L149" i="6" s="1"/>
  <c r="G2" i="6" s="1"/>
  <c r="N22" i="8" l="1"/>
  <c r="O22" i="8"/>
  <c r="J23" i="8"/>
  <c r="P21" i="8"/>
  <c r="P21" i="7"/>
  <c r="N22" i="7"/>
  <c r="O22" i="7"/>
  <c r="J23" i="7"/>
  <c r="P21" i="6"/>
  <c r="J22" i="6"/>
  <c r="O22" i="6" s="1"/>
  <c r="N21" i="6"/>
  <c r="P22" i="8" l="1"/>
  <c r="P22" i="6"/>
  <c r="N23" i="8"/>
  <c r="O23" i="8"/>
  <c r="J24" i="8"/>
  <c r="P22" i="7"/>
  <c r="N23" i="7"/>
  <c r="O23" i="7"/>
  <c r="J24" i="7"/>
  <c r="J23" i="6"/>
  <c r="O23" i="6" s="1"/>
  <c r="N22" i="6"/>
  <c r="P23" i="8" l="1"/>
  <c r="P23" i="6"/>
  <c r="N24" i="8"/>
  <c r="O24" i="8"/>
  <c r="J25" i="8"/>
  <c r="N24" i="7"/>
  <c r="J25" i="7"/>
  <c r="O24" i="7"/>
  <c r="P23" i="7"/>
  <c r="J24" i="6"/>
  <c r="O24" i="6" s="1"/>
  <c r="P24" i="6" s="1"/>
  <c r="N23" i="6"/>
  <c r="P24" i="8" l="1"/>
  <c r="O25" i="8"/>
  <c r="J26" i="8"/>
  <c r="N25" i="8"/>
  <c r="P24" i="7"/>
  <c r="O25" i="7"/>
  <c r="J26" i="7"/>
  <c r="N25" i="7"/>
  <c r="J25" i="6"/>
  <c r="O25" i="6" s="1"/>
  <c r="P25" i="6" s="1"/>
  <c r="N24" i="6"/>
  <c r="P25" i="8" l="1"/>
  <c r="J27" i="8"/>
  <c r="N26" i="8"/>
  <c r="O26" i="8"/>
  <c r="P26" i="8" s="1"/>
  <c r="P25" i="7"/>
  <c r="J27" i="7"/>
  <c r="O26" i="7"/>
  <c r="N26" i="7"/>
  <c r="J26" i="6"/>
  <c r="O26" i="6" s="1"/>
  <c r="P26" i="6" s="1"/>
  <c r="N25" i="6"/>
  <c r="P26" i="7" l="1"/>
  <c r="O27" i="8"/>
  <c r="P27" i="8" s="1"/>
  <c r="J28" i="8"/>
  <c r="N27" i="8"/>
  <c r="J28" i="7"/>
  <c r="O27" i="7"/>
  <c r="N27" i="7"/>
  <c r="J27" i="6"/>
  <c r="O27" i="6" s="1"/>
  <c r="P27" i="6" s="1"/>
  <c r="N26" i="6"/>
  <c r="P27" i="7" l="1"/>
  <c r="O28" i="8"/>
  <c r="P28" i="8" s="1"/>
  <c r="J29" i="8"/>
  <c r="N28" i="8"/>
  <c r="J29" i="7"/>
  <c r="O28" i="7"/>
  <c r="P28" i="7" s="1"/>
  <c r="N28" i="7"/>
  <c r="J28" i="6"/>
  <c r="O28" i="6" s="1"/>
  <c r="P28" i="6" s="1"/>
  <c r="N27" i="6"/>
  <c r="J30" i="8" l="1"/>
  <c r="O29" i="8"/>
  <c r="P29" i="8" s="1"/>
  <c r="N29" i="8"/>
  <c r="O29" i="7"/>
  <c r="P29" i="7" s="1"/>
  <c r="J30" i="7"/>
  <c r="N29" i="7"/>
  <c r="J29" i="6"/>
  <c r="O29" i="6" s="1"/>
  <c r="P29" i="6" s="1"/>
  <c r="N28" i="6"/>
  <c r="J31" i="8" l="1"/>
  <c r="N30" i="8"/>
  <c r="O30" i="8"/>
  <c r="P30" i="8" s="1"/>
  <c r="J31" i="7"/>
  <c r="O30" i="7"/>
  <c r="P30" i="7" s="1"/>
  <c r="N30" i="7"/>
  <c r="J30" i="6"/>
  <c r="O30" i="6" s="1"/>
  <c r="P30" i="6" s="1"/>
  <c r="N29" i="6"/>
  <c r="O31" i="8" l="1"/>
  <c r="P31" i="8" s="1"/>
  <c r="J32" i="8"/>
  <c r="N31" i="8"/>
  <c r="J32" i="7"/>
  <c r="O31" i="7"/>
  <c r="P31" i="7" s="1"/>
  <c r="N31" i="7"/>
  <c r="J31" i="6"/>
  <c r="O31" i="6" s="1"/>
  <c r="P31" i="6" s="1"/>
  <c r="N30" i="6"/>
  <c r="O32" i="8" l="1"/>
  <c r="P32" i="8" s="1"/>
  <c r="J33" i="8"/>
  <c r="N32" i="8"/>
  <c r="J33" i="7"/>
  <c r="O32" i="7"/>
  <c r="P32" i="7" s="1"/>
  <c r="N32" i="7"/>
  <c r="J32" i="6"/>
  <c r="O32" i="6" s="1"/>
  <c r="P32" i="6" s="1"/>
  <c r="N31" i="6"/>
  <c r="O33" i="8" l="1"/>
  <c r="P33" i="8" s="1"/>
  <c r="J34" i="8"/>
  <c r="N33" i="8"/>
  <c r="O33" i="7"/>
  <c r="P33" i="7" s="1"/>
  <c r="J34" i="7"/>
  <c r="N33" i="7"/>
  <c r="J33" i="6"/>
  <c r="O33" i="6" s="1"/>
  <c r="P33" i="6" s="1"/>
  <c r="N32" i="6"/>
  <c r="J35" i="8" l="1"/>
  <c r="O34" i="8"/>
  <c r="P34" i="8" s="1"/>
  <c r="N34" i="8"/>
  <c r="J35" i="7"/>
  <c r="O34" i="7"/>
  <c r="P34" i="7" s="1"/>
  <c r="N34" i="7"/>
  <c r="J34" i="6"/>
  <c r="O34" i="6" s="1"/>
  <c r="P34" i="6" s="1"/>
  <c r="N33" i="6"/>
  <c r="J36" i="8" l="1"/>
  <c r="O35" i="8"/>
  <c r="P35" i="8" s="1"/>
  <c r="N35" i="8"/>
  <c r="J36" i="7"/>
  <c r="O35" i="7"/>
  <c r="P35" i="7" s="1"/>
  <c r="N35" i="7"/>
  <c r="J35" i="6"/>
  <c r="O35" i="6" s="1"/>
  <c r="P35" i="6" s="1"/>
  <c r="N34" i="6"/>
  <c r="O36" i="8" l="1"/>
  <c r="P36" i="8" s="1"/>
  <c r="J37" i="8"/>
  <c r="N36" i="8"/>
  <c r="J37" i="7"/>
  <c r="O36" i="7"/>
  <c r="P36" i="7" s="1"/>
  <c r="N36" i="7"/>
  <c r="J36" i="6"/>
  <c r="O36" i="6" s="1"/>
  <c r="P36" i="6" s="1"/>
  <c r="N35" i="6"/>
  <c r="O37" i="8" l="1"/>
  <c r="P37" i="8" s="1"/>
  <c r="J38" i="8"/>
  <c r="N37" i="8"/>
  <c r="O37" i="7"/>
  <c r="P37" i="7" s="1"/>
  <c r="J38" i="7"/>
  <c r="N37" i="7"/>
  <c r="J37" i="6"/>
  <c r="O37" i="6" s="1"/>
  <c r="P37" i="6" s="1"/>
  <c r="N36" i="6"/>
  <c r="J39" i="8" l="1"/>
  <c r="O38" i="8"/>
  <c r="P38" i="8" s="1"/>
  <c r="Q5" i="8" s="1"/>
  <c r="N38" i="8"/>
  <c r="J39" i="7"/>
  <c r="O38" i="7"/>
  <c r="P38" i="7" s="1"/>
  <c r="Q5" i="7" s="1"/>
  <c r="N38" i="7"/>
  <c r="J38" i="6"/>
  <c r="O38" i="6" s="1"/>
  <c r="P38" i="6" s="1"/>
  <c r="N37" i="6"/>
  <c r="O39" i="8" l="1"/>
  <c r="P39" i="8" s="1"/>
  <c r="J40" i="8"/>
  <c r="N39" i="8"/>
  <c r="Q5" i="6"/>
  <c r="J40" i="7"/>
  <c r="O39" i="7"/>
  <c r="P39" i="7" s="1"/>
  <c r="N39" i="7"/>
  <c r="J39" i="6"/>
  <c r="O39" i="6" s="1"/>
  <c r="P39" i="6" s="1"/>
  <c r="N38" i="6"/>
  <c r="O40" i="8" l="1"/>
  <c r="P40" i="8" s="1"/>
  <c r="J41" i="8"/>
  <c r="N40" i="8"/>
  <c r="J41" i="7"/>
  <c r="O40" i="7"/>
  <c r="P40" i="7" s="1"/>
  <c r="N40" i="7"/>
  <c r="J40" i="6"/>
  <c r="O40" i="6" s="1"/>
  <c r="P40" i="6" s="1"/>
  <c r="N39" i="6"/>
  <c r="J42" i="8" l="1"/>
  <c r="O41" i="8"/>
  <c r="P41" i="8" s="1"/>
  <c r="N41" i="8"/>
  <c r="O41" i="7"/>
  <c r="P41" i="7" s="1"/>
  <c r="J42" i="7"/>
  <c r="N41" i="7"/>
  <c r="J41" i="6"/>
  <c r="O41" i="6" s="1"/>
  <c r="P41" i="6" s="1"/>
  <c r="N40" i="6"/>
  <c r="J43" i="8" l="1"/>
  <c r="O42" i="8"/>
  <c r="P42" i="8" s="1"/>
  <c r="N42" i="8"/>
  <c r="J43" i="7"/>
  <c r="O42" i="7"/>
  <c r="P42" i="7" s="1"/>
  <c r="N42" i="7"/>
  <c r="J42" i="6"/>
  <c r="O42" i="6" s="1"/>
  <c r="P42" i="6" s="1"/>
  <c r="N41" i="6"/>
  <c r="J44" i="8" l="1"/>
  <c r="O43" i="8"/>
  <c r="P43" i="8" s="1"/>
  <c r="N43" i="8"/>
  <c r="J44" i="7"/>
  <c r="O43" i="7"/>
  <c r="P43" i="7" s="1"/>
  <c r="N43" i="7"/>
  <c r="J43" i="6"/>
  <c r="O43" i="6" s="1"/>
  <c r="P43" i="6" s="1"/>
  <c r="N42" i="6"/>
  <c r="O44" i="8" l="1"/>
  <c r="P44" i="8" s="1"/>
  <c r="J45" i="8"/>
  <c r="N44" i="8"/>
  <c r="J45" i="7"/>
  <c r="O44" i="7"/>
  <c r="P44" i="7" s="1"/>
  <c r="N44" i="7"/>
  <c r="J44" i="6"/>
  <c r="O44" i="6" s="1"/>
  <c r="P44" i="6" s="1"/>
  <c r="N43" i="6"/>
  <c r="O45" i="8" l="1"/>
  <c r="P45" i="8" s="1"/>
  <c r="J46" i="8"/>
  <c r="N45" i="8"/>
  <c r="O45" i="7"/>
  <c r="P45" i="7" s="1"/>
  <c r="J46" i="7"/>
  <c r="N45" i="7"/>
  <c r="J45" i="6"/>
  <c r="O45" i="6" s="1"/>
  <c r="P45" i="6" s="1"/>
  <c r="N44" i="6"/>
  <c r="J47" i="8" l="1"/>
  <c r="O46" i="8"/>
  <c r="P46" i="8" s="1"/>
  <c r="N46" i="8"/>
  <c r="J47" i="7"/>
  <c r="O46" i="7"/>
  <c r="P46" i="7" s="1"/>
  <c r="N46" i="7"/>
  <c r="J46" i="6"/>
  <c r="O46" i="6" s="1"/>
  <c r="P46" i="6" s="1"/>
  <c r="N45" i="6"/>
  <c r="O47" i="8" l="1"/>
  <c r="P47" i="8" s="1"/>
  <c r="J48" i="8"/>
  <c r="N47" i="8"/>
  <c r="J48" i="7"/>
  <c r="O47" i="7"/>
  <c r="P47" i="7" s="1"/>
  <c r="N47" i="7"/>
  <c r="J47" i="6"/>
  <c r="O47" i="6" s="1"/>
  <c r="P47" i="6" s="1"/>
  <c r="N46" i="6"/>
  <c r="O48" i="8" l="1"/>
  <c r="P48" i="8" s="1"/>
  <c r="J49" i="8"/>
  <c r="N48" i="8"/>
  <c r="O48" i="7"/>
  <c r="P48" i="7" s="1"/>
  <c r="J49" i="7"/>
  <c r="N48" i="7"/>
  <c r="J48" i="6"/>
  <c r="O48" i="6" s="1"/>
  <c r="P48" i="6" s="1"/>
  <c r="N47" i="6"/>
  <c r="J50" i="8" l="1"/>
  <c r="O49" i="8"/>
  <c r="P49" i="8" s="1"/>
  <c r="N49" i="8"/>
  <c r="O49" i="7"/>
  <c r="P49" i="7" s="1"/>
  <c r="J50" i="7"/>
  <c r="N49" i="7"/>
  <c r="J49" i="6"/>
  <c r="O49" i="6" s="1"/>
  <c r="P49" i="6" s="1"/>
  <c r="N48" i="6"/>
  <c r="J51" i="8" l="1"/>
  <c r="O50" i="8"/>
  <c r="P50" i="8" s="1"/>
  <c r="N50" i="8"/>
  <c r="J51" i="7"/>
  <c r="O50" i="7"/>
  <c r="P50" i="7" s="1"/>
  <c r="N50" i="7"/>
  <c r="J50" i="6"/>
  <c r="O50" i="6" s="1"/>
  <c r="P50" i="6" s="1"/>
  <c r="N49" i="6"/>
  <c r="O51" i="8" l="1"/>
  <c r="P51" i="8" s="1"/>
  <c r="J52" i="8"/>
  <c r="N51" i="8"/>
  <c r="J52" i="7"/>
  <c r="O51" i="7"/>
  <c r="P51" i="7" s="1"/>
  <c r="N51" i="7"/>
  <c r="J51" i="6"/>
  <c r="O51" i="6" s="1"/>
  <c r="P51" i="6" s="1"/>
  <c r="N50" i="6"/>
  <c r="O52" i="8" l="1"/>
  <c r="P52" i="8" s="1"/>
  <c r="J53" i="8"/>
  <c r="N52" i="8"/>
  <c r="O52" i="7"/>
  <c r="P52" i="7" s="1"/>
  <c r="J53" i="7"/>
  <c r="N52" i="7"/>
  <c r="J52" i="6"/>
  <c r="O52" i="6" s="1"/>
  <c r="P52" i="6" s="1"/>
  <c r="N51" i="6"/>
  <c r="J54" i="8" l="1"/>
  <c r="O53" i="8"/>
  <c r="P53" i="8" s="1"/>
  <c r="N53" i="8"/>
  <c r="J54" i="7"/>
  <c r="O53" i="7"/>
  <c r="P53" i="7" s="1"/>
  <c r="N53" i="7"/>
  <c r="J53" i="6"/>
  <c r="O53" i="6" s="1"/>
  <c r="P53" i="6" s="1"/>
  <c r="N52" i="6"/>
  <c r="J55" i="8" l="1"/>
  <c r="O54" i="8"/>
  <c r="P54" i="8" s="1"/>
  <c r="N54" i="8"/>
  <c r="J55" i="7"/>
  <c r="O54" i="7"/>
  <c r="P54" i="7" s="1"/>
  <c r="N54" i="7"/>
  <c r="J54" i="6"/>
  <c r="O54" i="6" s="1"/>
  <c r="P54" i="6" s="1"/>
  <c r="N53" i="6"/>
  <c r="O55" i="8" l="1"/>
  <c r="P55" i="8" s="1"/>
  <c r="J56" i="8"/>
  <c r="N55" i="8"/>
  <c r="J56" i="7"/>
  <c r="O55" i="7"/>
  <c r="P55" i="7" s="1"/>
  <c r="N55" i="7"/>
  <c r="J55" i="6"/>
  <c r="O55" i="6" s="1"/>
  <c r="P55" i="6" s="1"/>
  <c r="N54" i="6"/>
  <c r="O56" i="8" l="1"/>
  <c r="P56" i="8" s="1"/>
  <c r="J57" i="8"/>
  <c r="N56" i="8"/>
  <c r="O56" i="7"/>
  <c r="P56" i="7" s="1"/>
  <c r="J57" i="7"/>
  <c r="N56" i="7"/>
  <c r="J56" i="6"/>
  <c r="O56" i="6" s="1"/>
  <c r="P56" i="6" s="1"/>
  <c r="N55" i="6"/>
  <c r="J58" i="8" l="1"/>
  <c r="O57" i="8"/>
  <c r="P57" i="8" s="1"/>
  <c r="N57" i="8"/>
  <c r="O57" i="7"/>
  <c r="P57" i="7" s="1"/>
  <c r="J58" i="7"/>
  <c r="N57" i="7"/>
  <c r="J57" i="6"/>
  <c r="O57" i="6" s="1"/>
  <c r="P57" i="6" s="1"/>
  <c r="N56" i="6"/>
  <c r="J59" i="8" l="1"/>
  <c r="O58" i="8"/>
  <c r="P58" i="8" s="1"/>
  <c r="N58" i="8"/>
  <c r="J59" i="7"/>
  <c r="O58" i="7"/>
  <c r="P58" i="7" s="1"/>
  <c r="N58" i="7"/>
  <c r="J58" i="6"/>
  <c r="O58" i="6" s="1"/>
  <c r="P58" i="6" s="1"/>
  <c r="N57" i="6"/>
  <c r="J60" i="8" l="1"/>
  <c r="O59" i="8"/>
  <c r="P59" i="8" s="1"/>
  <c r="N59" i="8"/>
  <c r="J60" i="7"/>
  <c r="O59" i="7"/>
  <c r="P59" i="7" s="1"/>
  <c r="N59" i="7"/>
  <c r="J59" i="6"/>
  <c r="O59" i="6" s="1"/>
  <c r="P59" i="6" s="1"/>
  <c r="N58" i="6"/>
  <c r="O60" i="8" l="1"/>
  <c r="P60" i="8" s="1"/>
  <c r="J61" i="8"/>
  <c r="N60" i="8"/>
  <c r="O60" i="7"/>
  <c r="P60" i="7" s="1"/>
  <c r="J61" i="7"/>
  <c r="N60" i="7"/>
  <c r="J60" i="6"/>
  <c r="O60" i="6" s="1"/>
  <c r="P60" i="6" s="1"/>
  <c r="N59" i="6"/>
  <c r="J62" i="8" l="1"/>
  <c r="O61" i="8"/>
  <c r="P61" i="8" s="1"/>
  <c r="N61" i="8"/>
  <c r="O61" i="7"/>
  <c r="P61" i="7" s="1"/>
  <c r="J62" i="7"/>
  <c r="N61" i="7"/>
  <c r="J61" i="6"/>
  <c r="O61" i="6" s="1"/>
  <c r="P61" i="6" s="1"/>
  <c r="N60" i="6"/>
  <c r="J63" i="8" l="1"/>
  <c r="O62" i="8"/>
  <c r="P62" i="8" s="1"/>
  <c r="N62" i="8"/>
  <c r="J63" i="7"/>
  <c r="O62" i="7"/>
  <c r="P62" i="7" s="1"/>
  <c r="N62" i="7"/>
  <c r="J62" i="6"/>
  <c r="O62" i="6" s="1"/>
  <c r="P62" i="6" s="1"/>
  <c r="N61" i="6"/>
  <c r="O63" i="8" l="1"/>
  <c r="P63" i="8" s="1"/>
  <c r="J64" i="8"/>
  <c r="N63" i="8"/>
  <c r="J64" i="7"/>
  <c r="O63" i="7"/>
  <c r="P63" i="7" s="1"/>
  <c r="N63" i="7"/>
  <c r="J63" i="6"/>
  <c r="O63" i="6" s="1"/>
  <c r="P63" i="6" s="1"/>
  <c r="N62" i="6"/>
  <c r="O64" i="8" l="1"/>
  <c r="P64" i="8" s="1"/>
  <c r="J65" i="8"/>
  <c r="N64" i="8"/>
  <c r="O64" i="7"/>
  <c r="P64" i="7" s="1"/>
  <c r="J65" i="7"/>
  <c r="N64" i="7"/>
  <c r="J64" i="6"/>
  <c r="O64" i="6" s="1"/>
  <c r="P64" i="6" s="1"/>
  <c r="N63" i="6"/>
  <c r="J66" i="8" l="1"/>
  <c r="O65" i="8"/>
  <c r="P65" i="8" s="1"/>
  <c r="N65" i="8"/>
  <c r="O65" i="7"/>
  <c r="P65" i="7" s="1"/>
  <c r="J66" i="7"/>
  <c r="N65" i="7"/>
  <c r="J65" i="6"/>
  <c r="O65" i="6" s="1"/>
  <c r="P65" i="6" s="1"/>
  <c r="N64" i="6"/>
  <c r="O66" i="8" l="1"/>
  <c r="P66" i="8" s="1"/>
  <c r="J67" i="8"/>
  <c r="N66" i="8"/>
  <c r="J67" i="7"/>
  <c r="O66" i="7"/>
  <c r="P66" i="7" s="1"/>
  <c r="N66" i="7"/>
  <c r="J66" i="6"/>
  <c r="O66" i="6" s="1"/>
  <c r="P66" i="6" s="1"/>
  <c r="N65" i="6"/>
  <c r="J68" i="8" l="1"/>
  <c r="O67" i="8"/>
  <c r="P67" i="8" s="1"/>
  <c r="N67" i="8"/>
  <c r="J68" i="7"/>
  <c r="O67" i="7"/>
  <c r="P67" i="7" s="1"/>
  <c r="N67" i="7"/>
  <c r="J67" i="6"/>
  <c r="O67" i="6" s="1"/>
  <c r="P67" i="6" s="1"/>
  <c r="N66" i="6"/>
  <c r="J69" i="8" l="1"/>
  <c r="O68" i="8"/>
  <c r="P68" i="8" s="1"/>
  <c r="N68" i="8"/>
  <c r="O68" i="7"/>
  <c r="P68" i="7" s="1"/>
  <c r="J69" i="7"/>
  <c r="N68" i="7"/>
  <c r="J68" i="6"/>
  <c r="O68" i="6" s="1"/>
  <c r="P68" i="6" s="1"/>
  <c r="N67" i="6"/>
  <c r="O69" i="8" l="1"/>
  <c r="P69" i="8" s="1"/>
  <c r="J70" i="8"/>
  <c r="N69" i="8"/>
  <c r="J70" i="7"/>
  <c r="O69" i="7"/>
  <c r="P69" i="7" s="1"/>
  <c r="N69" i="7"/>
  <c r="J69" i="6"/>
  <c r="O69" i="6" s="1"/>
  <c r="P69" i="6" s="1"/>
  <c r="N68" i="6"/>
  <c r="J71" i="8" l="1"/>
  <c r="O70" i="8"/>
  <c r="P70" i="8" s="1"/>
  <c r="N70" i="8"/>
  <c r="J71" i="7"/>
  <c r="O70" i="7"/>
  <c r="P70" i="7" s="1"/>
  <c r="N70" i="7"/>
  <c r="J70" i="6"/>
  <c r="O70" i="6" s="1"/>
  <c r="P70" i="6" s="1"/>
  <c r="N69" i="6"/>
  <c r="J72" i="8" l="1"/>
  <c r="O71" i="8"/>
  <c r="P71" i="8" s="1"/>
  <c r="N71" i="8"/>
  <c r="J72" i="7"/>
  <c r="O71" i="7"/>
  <c r="P71" i="7" s="1"/>
  <c r="N71" i="7"/>
  <c r="J71" i="6"/>
  <c r="O71" i="6" s="1"/>
  <c r="P71" i="6" s="1"/>
  <c r="N70" i="6"/>
  <c r="O72" i="8" l="1"/>
  <c r="P72" i="8" s="1"/>
  <c r="J73" i="8"/>
  <c r="N72" i="8"/>
  <c r="O72" i="7"/>
  <c r="P72" i="7" s="1"/>
  <c r="J73" i="7"/>
  <c r="N72" i="7"/>
  <c r="J72" i="6"/>
  <c r="O72" i="6" s="1"/>
  <c r="P72" i="6" s="1"/>
  <c r="N71" i="6"/>
  <c r="O73" i="8" l="1"/>
  <c r="P73" i="8" s="1"/>
  <c r="J74" i="8"/>
  <c r="N73" i="8"/>
  <c r="J74" i="7"/>
  <c r="O73" i="7"/>
  <c r="P73" i="7" s="1"/>
  <c r="N73" i="7"/>
  <c r="J73" i="6"/>
  <c r="O73" i="6" s="1"/>
  <c r="P73" i="6" s="1"/>
  <c r="N72" i="6"/>
  <c r="O74" i="8" l="1"/>
  <c r="P74" i="8" s="1"/>
  <c r="J75" i="8"/>
  <c r="N74" i="8"/>
  <c r="J75" i="7"/>
  <c r="O74" i="7"/>
  <c r="P74" i="7" s="1"/>
  <c r="N74" i="7"/>
  <c r="J74" i="6"/>
  <c r="O74" i="6" s="1"/>
  <c r="P74" i="6" s="1"/>
  <c r="N73" i="6"/>
  <c r="J76" i="8" l="1"/>
  <c r="O75" i="8"/>
  <c r="P75" i="8" s="1"/>
  <c r="N75" i="8"/>
  <c r="J76" i="7"/>
  <c r="O75" i="7"/>
  <c r="P75" i="7" s="1"/>
  <c r="N75" i="7"/>
  <c r="J75" i="6"/>
  <c r="O75" i="6" s="1"/>
  <c r="P75" i="6" s="1"/>
  <c r="N74" i="6"/>
  <c r="J77" i="8" l="1"/>
  <c r="O76" i="8"/>
  <c r="P76" i="8" s="1"/>
  <c r="N76" i="8"/>
  <c r="O76" i="7"/>
  <c r="P76" i="7" s="1"/>
  <c r="J77" i="7"/>
  <c r="N76" i="7"/>
  <c r="J76" i="6"/>
  <c r="O76" i="6" s="1"/>
  <c r="P76" i="6" s="1"/>
  <c r="N75" i="6"/>
  <c r="O77" i="8" l="1"/>
  <c r="P77" i="8" s="1"/>
  <c r="J78" i="8"/>
  <c r="N77" i="8"/>
  <c r="O77" i="7"/>
  <c r="P77" i="7" s="1"/>
  <c r="J78" i="7"/>
  <c r="N77" i="7"/>
  <c r="J77" i="6"/>
  <c r="O77" i="6" s="1"/>
  <c r="P77" i="6" s="1"/>
  <c r="N76" i="6"/>
  <c r="J79" i="8" l="1"/>
  <c r="O78" i="8"/>
  <c r="P78" i="8" s="1"/>
  <c r="N78" i="8"/>
  <c r="J79" i="7"/>
  <c r="O78" i="7"/>
  <c r="P78" i="7" s="1"/>
  <c r="N78" i="7"/>
  <c r="J78" i="6"/>
  <c r="O78" i="6" s="1"/>
  <c r="P78" i="6" s="1"/>
  <c r="N77" i="6"/>
  <c r="J80" i="8" l="1"/>
  <c r="O79" i="8"/>
  <c r="P79" i="8" s="1"/>
  <c r="N79" i="8"/>
  <c r="J80" i="7"/>
  <c r="O79" i="7"/>
  <c r="P79" i="7" s="1"/>
  <c r="N79" i="7"/>
  <c r="J79" i="6"/>
  <c r="O79" i="6" s="1"/>
  <c r="P79" i="6" s="1"/>
  <c r="N78" i="6"/>
  <c r="O80" i="8" l="1"/>
  <c r="P80" i="8" s="1"/>
  <c r="J81" i="8"/>
  <c r="N80" i="8"/>
  <c r="O80" i="7"/>
  <c r="P80" i="7" s="1"/>
  <c r="J81" i="7"/>
  <c r="N80" i="7"/>
  <c r="J80" i="6"/>
  <c r="O80" i="6" s="1"/>
  <c r="P80" i="6" s="1"/>
  <c r="N79" i="6"/>
  <c r="O81" i="8" l="1"/>
  <c r="P81" i="8" s="1"/>
  <c r="J82" i="8"/>
  <c r="N81" i="8"/>
  <c r="J82" i="7"/>
  <c r="O81" i="7"/>
  <c r="P81" i="7" s="1"/>
  <c r="N81" i="7"/>
  <c r="J81" i="6"/>
  <c r="O81" i="6" s="1"/>
  <c r="P81" i="6" s="1"/>
  <c r="N80" i="6"/>
  <c r="O82" i="8" l="1"/>
  <c r="P82" i="8" s="1"/>
  <c r="J83" i="8"/>
  <c r="N82" i="8"/>
  <c r="J83" i="7"/>
  <c r="O82" i="7"/>
  <c r="P82" i="7" s="1"/>
  <c r="N82" i="7"/>
  <c r="J82" i="6"/>
  <c r="O82" i="6" s="1"/>
  <c r="P82" i="6" s="1"/>
  <c r="N81" i="6"/>
  <c r="J84" i="8" l="1"/>
  <c r="O83" i="8"/>
  <c r="P83" i="8" s="1"/>
  <c r="N83" i="8"/>
  <c r="J84" i="7"/>
  <c r="O83" i="7"/>
  <c r="P83" i="7" s="1"/>
  <c r="N83" i="7"/>
  <c r="J83" i="6"/>
  <c r="O83" i="6" s="1"/>
  <c r="P83" i="6" s="1"/>
  <c r="N82" i="6"/>
  <c r="J85" i="8" l="1"/>
  <c r="O84" i="8"/>
  <c r="P84" i="8" s="1"/>
  <c r="N84" i="8"/>
  <c r="O84" i="7"/>
  <c r="P84" i="7" s="1"/>
  <c r="J85" i="7"/>
  <c r="N84" i="7"/>
  <c r="J84" i="6"/>
  <c r="O84" i="6" s="1"/>
  <c r="P84" i="6" s="1"/>
  <c r="N83" i="6"/>
  <c r="O85" i="8" l="1"/>
  <c r="P85" i="8" s="1"/>
  <c r="J86" i="8"/>
  <c r="N85" i="8"/>
  <c r="J86" i="7"/>
  <c r="O85" i="7"/>
  <c r="P85" i="7" s="1"/>
  <c r="N85" i="7"/>
  <c r="J85" i="6"/>
  <c r="O85" i="6" s="1"/>
  <c r="P85" i="6" s="1"/>
  <c r="N84" i="6"/>
  <c r="J87" i="8" l="1"/>
  <c r="O86" i="8"/>
  <c r="P86" i="8" s="1"/>
  <c r="N86" i="8"/>
  <c r="J87" i="7"/>
  <c r="O86" i="7"/>
  <c r="P86" i="7" s="1"/>
  <c r="N86" i="7"/>
  <c r="J86" i="6"/>
  <c r="O86" i="6" s="1"/>
  <c r="P86" i="6" s="1"/>
  <c r="N85" i="6"/>
  <c r="J88" i="8" l="1"/>
  <c r="O87" i="8"/>
  <c r="P87" i="8" s="1"/>
  <c r="N87" i="8"/>
  <c r="J88" i="7"/>
  <c r="O87" i="7"/>
  <c r="P87" i="7" s="1"/>
  <c r="N87" i="7"/>
  <c r="J87" i="6"/>
  <c r="O87" i="6" s="1"/>
  <c r="P87" i="6" s="1"/>
  <c r="N86" i="6"/>
  <c r="O88" i="8" l="1"/>
  <c r="P88" i="8" s="1"/>
  <c r="J89" i="8"/>
  <c r="N88" i="8"/>
  <c r="O88" i="7"/>
  <c r="P88" i="7" s="1"/>
  <c r="J89" i="7"/>
  <c r="N88" i="7"/>
  <c r="J88" i="6"/>
  <c r="O88" i="6" s="1"/>
  <c r="P88" i="6" s="1"/>
  <c r="N87" i="6"/>
  <c r="O89" i="8" l="1"/>
  <c r="P89" i="8" s="1"/>
  <c r="J90" i="8"/>
  <c r="N89" i="8"/>
  <c r="O89" i="7"/>
  <c r="P89" i="7" s="1"/>
  <c r="J90" i="7"/>
  <c r="N89" i="7"/>
  <c r="J89" i="6"/>
  <c r="O89" i="6" s="1"/>
  <c r="P89" i="6" s="1"/>
  <c r="N88" i="6"/>
  <c r="O90" i="8" l="1"/>
  <c r="P90" i="8" s="1"/>
  <c r="J91" i="8"/>
  <c r="N90" i="8"/>
  <c r="J91" i="7"/>
  <c r="O90" i="7"/>
  <c r="P90" i="7" s="1"/>
  <c r="N90" i="7"/>
  <c r="J90" i="6"/>
  <c r="O90" i="6" s="1"/>
  <c r="P90" i="6" s="1"/>
  <c r="N89" i="6"/>
  <c r="J92" i="8" l="1"/>
  <c r="O91" i="8"/>
  <c r="P91" i="8" s="1"/>
  <c r="N91" i="8"/>
  <c r="J92" i="7"/>
  <c r="O91" i="7"/>
  <c r="P91" i="7" s="1"/>
  <c r="N91" i="7"/>
  <c r="J91" i="6"/>
  <c r="O91" i="6" s="1"/>
  <c r="P91" i="6" s="1"/>
  <c r="N90" i="6"/>
  <c r="J93" i="8" l="1"/>
  <c r="O92" i="8"/>
  <c r="P92" i="8" s="1"/>
  <c r="N92" i="8"/>
  <c r="O92" i="7"/>
  <c r="P92" i="7" s="1"/>
  <c r="J93" i="7"/>
  <c r="N92" i="7"/>
  <c r="J92" i="6"/>
  <c r="O92" i="6" s="1"/>
  <c r="P92" i="6" s="1"/>
  <c r="N91" i="6"/>
  <c r="J94" i="8" l="1"/>
  <c r="O93" i="8"/>
  <c r="P93" i="8" s="1"/>
  <c r="N93" i="8"/>
  <c r="O93" i="7"/>
  <c r="P93" i="7" s="1"/>
  <c r="J94" i="7"/>
  <c r="N93" i="7"/>
  <c r="J93" i="6"/>
  <c r="O93" i="6" s="1"/>
  <c r="P93" i="6" s="1"/>
  <c r="N92" i="6"/>
  <c r="O94" i="8" l="1"/>
  <c r="P94" i="8" s="1"/>
  <c r="J95" i="8"/>
  <c r="N94" i="8"/>
  <c r="J95" i="7"/>
  <c r="O94" i="7"/>
  <c r="P94" i="7" s="1"/>
  <c r="N94" i="7"/>
  <c r="J94" i="6"/>
  <c r="O94" i="6" s="1"/>
  <c r="P94" i="6" s="1"/>
  <c r="N93" i="6"/>
  <c r="J96" i="8" l="1"/>
  <c r="O95" i="8"/>
  <c r="N95" i="8"/>
  <c r="P95" i="8"/>
  <c r="J96" i="7"/>
  <c r="O95" i="7"/>
  <c r="P95" i="7" s="1"/>
  <c r="N95" i="7"/>
  <c r="J95" i="6"/>
  <c r="O95" i="6" s="1"/>
  <c r="P95" i="6" s="1"/>
  <c r="N94" i="6"/>
  <c r="J97" i="8" l="1"/>
  <c r="O96" i="8"/>
  <c r="P96" i="8" s="1"/>
  <c r="N96" i="8"/>
  <c r="J97" i="7"/>
  <c r="O96" i="7"/>
  <c r="P96" i="7" s="1"/>
  <c r="N96" i="7"/>
  <c r="J96" i="6"/>
  <c r="O96" i="6" s="1"/>
  <c r="P96" i="6" s="1"/>
  <c r="N95" i="6"/>
  <c r="J98" i="8" l="1"/>
  <c r="O97" i="8"/>
  <c r="P97" i="8" s="1"/>
  <c r="N97" i="8"/>
  <c r="O97" i="7"/>
  <c r="P97" i="7" s="1"/>
  <c r="J98" i="7"/>
  <c r="N97" i="7"/>
  <c r="J97" i="6"/>
  <c r="O97" i="6" s="1"/>
  <c r="P97" i="6" s="1"/>
  <c r="N96" i="6"/>
  <c r="O98" i="8" l="1"/>
  <c r="P98" i="8" s="1"/>
  <c r="J99" i="8"/>
  <c r="N98" i="8"/>
  <c r="J99" i="7"/>
  <c r="O98" i="7"/>
  <c r="P98" i="7" s="1"/>
  <c r="N98" i="7"/>
  <c r="J98" i="6"/>
  <c r="O98" i="6" s="1"/>
  <c r="P98" i="6" s="1"/>
  <c r="N97" i="6"/>
  <c r="J100" i="8" l="1"/>
  <c r="O99" i="8"/>
  <c r="N99" i="8"/>
  <c r="P99" i="8"/>
  <c r="O99" i="7"/>
  <c r="P99" i="7" s="1"/>
  <c r="J100" i="7"/>
  <c r="N99" i="7"/>
  <c r="J99" i="6"/>
  <c r="O99" i="6" s="1"/>
  <c r="P99" i="6" s="1"/>
  <c r="N98" i="6"/>
  <c r="J101" i="8" l="1"/>
  <c r="O100" i="8"/>
  <c r="P100" i="8" s="1"/>
  <c r="N100" i="8"/>
  <c r="J101" i="7"/>
  <c r="O100" i="7"/>
  <c r="P100" i="7" s="1"/>
  <c r="N100" i="7"/>
  <c r="J100" i="6"/>
  <c r="O100" i="6" s="1"/>
  <c r="P100" i="6" s="1"/>
  <c r="N99" i="6"/>
  <c r="O101" i="8" l="1"/>
  <c r="P101" i="8" s="1"/>
  <c r="J102" i="8"/>
  <c r="N101" i="8"/>
  <c r="J102" i="7"/>
  <c r="O101" i="7"/>
  <c r="P101" i="7" s="1"/>
  <c r="N101" i="7"/>
  <c r="J101" i="6"/>
  <c r="O101" i="6" s="1"/>
  <c r="P101" i="6" s="1"/>
  <c r="N100" i="6"/>
  <c r="O102" i="8" l="1"/>
  <c r="P102" i="8" s="1"/>
  <c r="J103" i="8"/>
  <c r="N102" i="8"/>
  <c r="J103" i="7"/>
  <c r="O102" i="7"/>
  <c r="P102" i="7" s="1"/>
  <c r="N102" i="7"/>
  <c r="J102" i="6"/>
  <c r="O102" i="6" s="1"/>
  <c r="P102" i="6" s="1"/>
  <c r="N101" i="6"/>
  <c r="J104" i="8" l="1"/>
  <c r="O103" i="8"/>
  <c r="P103" i="8" s="1"/>
  <c r="N103" i="8"/>
  <c r="O103" i="7"/>
  <c r="P103" i="7" s="1"/>
  <c r="J104" i="7"/>
  <c r="N103" i="7"/>
  <c r="J103" i="6"/>
  <c r="O103" i="6" s="1"/>
  <c r="P103" i="6" s="1"/>
  <c r="N102" i="6"/>
  <c r="J105" i="8" l="1"/>
  <c r="O104" i="8"/>
  <c r="P104" i="8" s="1"/>
  <c r="N104" i="8"/>
  <c r="J105" i="7"/>
  <c r="O104" i="7"/>
  <c r="P104" i="7" s="1"/>
  <c r="N104" i="7"/>
  <c r="J104" i="6"/>
  <c r="O104" i="6" s="1"/>
  <c r="P104" i="6" s="1"/>
  <c r="N103" i="6"/>
  <c r="O105" i="8" l="1"/>
  <c r="P105" i="8" s="1"/>
  <c r="J106" i="8"/>
  <c r="N105" i="8"/>
  <c r="O105" i="7"/>
  <c r="P105" i="7" s="1"/>
  <c r="J106" i="7"/>
  <c r="N105" i="7"/>
  <c r="J105" i="6"/>
  <c r="O105" i="6" s="1"/>
  <c r="P105" i="6" s="1"/>
  <c r="N104" i="6"/>
  <c r="O106" i="8" l="1"/>
  <c r="P106" i="8" s="1"/>
  <c r="J107" i="8"/>
  <c r="N106" i="8"/>
  <c r="J107" i="7"/>
  <c r="O106" i="7"/>
  <c r="P106" i="7" s="1"/>
  <c r="N106" i="7"/>
  <c r="J106" i="6"/>
  <c r="O106" i="6" s="1"/>
  <c r="P106" i="6" s="1"/>
  <c r="N105" i="6"/>
  <c r="J108" i="8" l="1"/>
  <c r="O107" i="8"/>
  <c r="P107" i="8" s="1"/>
  <c r="N107" i="8"/>
  <c r="J108" i="7"/>
  <c r="O107" i="7"/>
  <c r="P107" i="7" s="1"/>
  <c r="N107" i="7"/>
  <c r="J107" i="6"/>
  <c r="O107" i="6" s="1"/>
  <c r="P107" i="6" s="1"/>
  <c r="N106" i="6"/>
  <c r="J109" i="8" l="1"/>
  <c r="O108" i="8"/>
  <c r="P108" i="8" s="1"/>
  <c r="N108" i="8"/>
  <c r="J109" i="7"/>
  <c r="O108" i="7"/>
  <c r="P108" i="7" s="1"/>
  <c r="N108" i="7"/>
  <c r="J108" i="6"/>
  <c r="O108" i="6" s="1"/>
  <c r="P108" i="6" s="1"/>
  <c r="N107" i="6"/>
  <c r="O109" i="8" l="1"/>
  <c r="P109" i="8" s="1"/>
  <c r="J110" i="8"/>
  <c r="N109" i="8"/>
  <c r="J110" i="7"/>
  <c r="O109" i="7"/>
  <c r="P109" i="7" s="1"/>
  <c r="N109" i="7"/>
  <c r="J109" i="6"/>
  <c r="O109" i="6" s="1"/>
  <c r="P109" i="6" s="1"/>
  <c r="N108" i="6"/>
  <c r="O110" i="8" l="1"/>
  <c r="P110" i="8" s="1"/>
  <c r="J111" i="8"/>
  <c r="N110" i="8"/>
  <c r="J111" i="7"/>
  <c r="O110" i="7"/>
  <c r="P110" i="7" s="1"/>
  <c r="N110" i="7"/>
  <c r="J110" i="6"/>
  <c r="O110" i="6" s="1"/>
  <c r="P110" i="6" s="1"/>
  <c r="N109" i="6"/>
  <c r="J112" i="8" l="1"/>
  <c r="O111" i="8"/>
  <c r="N111" i="8"/>
  <c r="P111" i="8"/>
  <c r="O111" i="7"/>
  <c r="P111" i="7" s="1"/>
  <c r="J112" i="7"/>
  <c r="N111" i="7"/>
  <c r="J111" i="6"/>
  <c r="O111" i="6" s="1"/>
  <c r="P111" i="6" s="1"/>
  <c r="N110" i="6"/>
  <c r="J113" i="8" l="1"/>
  <c r="O112" i="8"/>
  <c r="P112" i="8" s="1"/>
  <c r="N112" i="8"/>
  <c r="J113" i="7"/>
  <c r="O112" i="7"/>
  <c r="P112" i="7" s="1"/>
  <c r="N112" i="7"/>
  <c r="J112" i="6"/>
  <c r="O112" i="6" s="1"/>
  <c r="P112" i="6" s="1"/>
  <c r="N111" i="6"/>
  <c r="O113" i="8" l="1"/>
  <c r="P113" i="8" s="1"/>
  <c r="J114" i="8"/>
  <c r="N113" i="8"/>
  <c r="O113" i="7"/>
  <c r="P113" i="7" s="1"/>
  <c r="J114" i="7"/>
  <c r="N113" i="7"/>
  <c r="J113" i="6"/>
  <c r="O113" i="6" s="1"/>
  <c r="P113" i="6" s="1"/>
  <c r="N112" i="6"/>
  <c r="O114" i="8" l="1"/>
  <c r="P114" i="8" s="1"/>
  <c r="J115" i="8"/>
  <c r="N114" i="8"/>
  <c r="J115" i="7"/>
  <c r="O114" i="7"/>
  <c r="P114" i="7" s="1"/>
  <c r="N114" i="7"/>
  <c r="J114" i="6"/>
  <c r="O114" i="6" s="1"/>
  <c r="P114" i="6" s="1"/>
  <c r="N113" i="6"/>
  <c r="J116" i="8" l="1"/>
  <c r="O115" i="8"/>
  <c r="P115" i="8" s="1"/>
  <c r="N115" i="8"/>
  <c r="O115" i="7"/>
  <c r="P115" i="7" s="1"/>
  <c r="J116" i="7"/>
  <c r="N115" i="7"/>
  <c r="J115" i="6"/>
  <c r="O115" i="6" s="1"/>
  <c r="P115" i="6" s="1"/>
  <c r="N114" i="6"/>
  <c r="J117" i="8" l="1"/>
  <c r="O116" i="8"/>
  <c r="P116" i="8" s="1"/>
  <c r="N116" i="8"/>
  <c r="J117" i="7"/>
  <c r="O116" i="7"/>
  <c r="P116" i="7" s="1"/>
  <c r="N116" i="7"/>
  <c r="J116" i="6"/>
  <c r="O116" i="6" s="1"/>
  <c r="P116" i="6" s="1"/>
  <c r="N115" i="6"/>
  <c r="O117" i="8" l="1"/>
  <c r="P117" i="8" s="1"/>
  <c r="J118" i="8"/>
  <c r="N117" i="8"/>
  <c r="J118" i="7"/>
  <c r="O117" i="7"/>
  <c r="P117" i="7" s="1"/>
  <c r="N117" i="7"/>
  <c r="J117" i="6"/>
  <c r="O117" i="6" s="1"/>
  <c r="P117" i="6" s="1"/>
  <c r="N116" i="6"/>
  <c r="O118" i="8" l="1"/>
  <c r="P118" i="8" s="1"/>
  <c r="J119" i="8"/>
  <c r="N118" i="8"/>
  <c r="J119" i="7"/>
  <c r="O118" i="7"/>
  <c r="P118" i="7" s="1"/>
  <c r="N118" i="7"/>
  <c r="J118" i="6"/>
  <c r="O118" i="6" s="1"/>
  <c r="P118" i="6" s="1"/>
  <c r="N117" i="6"/>
  <c r="J120" i="8" l="1"/>
  <c r="O119" i="8"/>
  <c r="P119" i="8" s="1"/>
  <c r="N119" i="8"/>
  <c r="O119" i="7"/>
  <c r="P119" i="7" s="1"/>
  <c r="J120" i="7"/>
  <c r="N119" i="7"/>
  <c r="J119" i="6"/>
  <c r="O119" i="6" s="1"/>
  <c r="P119" i="6" s="1"/>
  <c r="N118" i="6"/>
  <c r="J121" i="8" l="1"/>
  <c r="O120" i="8"/>
  <c r="P120" i="8" s="1"/>
  <c r="N120" i="8"/>
  <c r="J121" i="7"/>
  <c r="O120" i="7"/>
  <c r="P120" i="7" s="1"/>
  <c r="N120" i="7"/>
  <c r="J120" i="6"/>
  <c r="O120" i="6" s="1"/>
  <c r="P120" i="6" s="1"/>
  <c r="N119" i="6"/>
  <c r="O121" i="8" l="1"/>
  <c r="P121" i="8" s="1"/>
  <c r="J122" i="8"/>
  <c r="N121" i="8"/>
  <c r="O121" i="7"/>
  <c r="P121" i="7" s="1"/>
  <c r="J122" i="7"/>
  <c r="N121" i="7"/>
  <c r="J121" i="6"/>
  <c r="O121" i="6" s="1"/>
  <c r="P121" i="6" s="1"/>
  <c r="N120" i="6"/>
  <c r="O122" i="8" l="1"/>
  <c r="P122" i="8" s="1"/>
  <c r="J123" i="8"/>
  <c r="N122" i="8"/>
  <c r="J123" i="7"/>
  <c r="O122" i="7"/>
  <c r="P122" i="7" s="1"/>
  <c r="N122" i="7"/>
  <c r="J122" i="6"/>
  <c r="O122" i="6" s="1"/>
  <c r="P122" i="6" s="1"/>
  <c r="N121" i="6"/>
  <c r="J124" i="8" l="1"/>
  <c r="O123" i="8"/>
  <c r="P123" i="8" s="1"/>
  <c r="N123" i="8"/>
  <c r="J124" i="7"/>
  <c r="O123" i="7"/>
  <c r="P123" i="7" s="1"/>
  <c r="N123" i="7"/>
  <c r="J123" i="6"/>
  <c r="O123" i="6" s="1"/>
  <c r="P123" i="6" s="1"/>
  <c r="N122" i="6"/>
  <c r="J125" i="8" l="1"/>
  <c r="O124" i="8"/>
  <c r="P124" i="8" s="1"/>
  <c r="N124" i="8"/>
  <c r="J125" i="7"/>
  <c r="O124" i="7"/>
  <c r="P124" i="7" s="1"/>
  <c r="N124" i="7"/>
  <c r="J124" i="6"/>
  <c r="O124" i="6" s="1"/>
  <c r="P124" i="6" s="1"/>
  <c r="N123" i="6"/>
  <c r="O125" i="8" l="1"/>
  <c r="P125" i="8" s="1"/>
  <c r="J126" i="8"/>
  <c r="N125" i="8"/>
  <c r="O125" i="7"/>
  <c r="P125" i="7" s="1"/>
  <c r="J126" i="7"/>
  <c r="N125" i="7"/>
  <c r="J125" i="6"/>
  <c r="O125" i="6" s="1"/>
  <c r="P125" i="6" s="1"/>
  <c r="N124" i="6"/>
  <c r="O126" i="8" l="1"/>
  <c r="P126" i="8" s="1"/>
  <c r="J127" i="8"/>
  <c r="N126" i="8"/>
  <c r="J127" i="7"/>
  <c r="O126" i="7"/>
  <c r="P126" i="7" s="1"/>
  <c r="N126" i="7"/>
  <c r="J126" i="6"/>
  <c r="O126" i="6" s="1"/>
  <c r="P126" i="6" s="1"/>
  <c r="N125" i="6"/>
  <c r="J128" i="8" l="1"/>
  <c r="O127" i="8"/>
  <c r="P127" i="8" s="1"/>
  <c r="N127" i="8"/>
  <c r="O127" i="7"/>
  <c r="P127" i="7" s="1"/>
  <c r="J128" i="7"/>
  <c r="N127" i="7"/>
  <c r="J127" i="6"/>
  <c r="O127" i="6" s="1"/>
  <c r="P127" i="6" s="1"/>
  <c r="N126" i="6"/>
  <c r="J129" i="8" l="1"/>
  <c r="O128" i="8"/>
  <c r="P128" i="8" s="1"/>
  <c r="N128" i="8"/>
  <c r="J129" i="7"/>
  <c r="O128" i="7"/>
  <c r="P128" i="7" s="1"/>
  <c r="N128" i="7"/>
  <c r="J128" i="6"/>
  <c r="O128" i="6" s="1"/>
  <c r="P128" i="6" s="1"/>
  <c r="N127" i="6"/>
  <c r="O129" i="8" l="1"/>
  <c r="P129" i="8" s="1"/>
  <c r="J130" i="8"/>
  <c r="N129" i="8"/>
  <c r="J130" i="7"/>
  <c r="O129" i="7"/>
  <c r="P129" i="7" s="1"/>
  <c r="N129" i="7"/>
  <c r="J129" i="6"/>
  <c r="O129" i="6" s="1"/>
  <c r="P129" i="6" s="1"/>
  <c r="N128" i="6"/>
  <c r="O130" i="8" l="1"/>
  <c r="P130" i="8" s="1"/>
  <c r="J131" i="8"/>
  <c r="N130" i="8"/>
  <c r="J131" i="7"/>
  <c r="O130" i="7"/>
  <c r="P130" i="7" s="1"/>
  <c r="N130" i="7"/>
  <c r="J130" i="6"/>
  <c r="O130" i="6" s="1"/>
  <c r="P130" i="6" s="1"/>
  <c r="N129" i="6"/>
  <c r="J132" i="8" l="1"/>
  <c r="O131" i="8"/>
  <c r="P131" i="8" s="1"/>
  <c r="N131" i="8"/>
  <c r="O131" i="7"/>
  <c r="P131" i="7" s="1"/>
  <c r="J132" i="7"/>
  <c r="N131" i="7"/>
  <c r="J131" i="6"/>
  <c r="O131" i="6" s="1"/>
  <c r="P131" i="6" s="1"/>
  <c r="N130" i="6"/>
  <c r="J133" i="8" l="1"/>
  <c r="O132" i="8"/>
  <c r="P132" i="8" s="1"/>
  <c r="N132" i="8"/>
  <c r="J133" i="7"/>
  <c r="O132" i="7"/>
  <c r="P132" i="7" s="1"/>
  <c r="N132" i="7"/>
  <c r="J132" i="6"/>
  <c r="O132" i="6" s="1"/>
  <c r="P132" i="6" s="1"/>
  <c r="N131" i="6"/>
  <c r="O133" i="8" l="1"/>
  <c r="P133" i="8" s="1"/>
  <c r="J134" i="8"/>
  <c r="N133" i="8"/>
  <c r="O133" i="7"/>
  <c r="P133" i="7" s="1"/>
  <c r="J134" i="7"/>
  <c r="N133" i="7"/>
  <c r="J133" i="6"/>
  <c r="O133" i="6" s="1"/>
  <c r="P133" i="6" s="1"/>
  <c r="N132" i="6"/>
  <c r="O134" i="8" l="1"/>
  <c r="P134" i="8" s="1"/>
  <c r="J135" i="8"/>
  <c r="N134" i="8"/>
  <c r="J135" i="7"/>
  <c r="O134" i="7"/>
  <c r="P134" i="7" s="1"/>
  <c r="N134" i="7"/>
  <c r="J134" i="6"/>
  <c r="O134" i="6" s="1"/>
  <c r="P134" i="6" s="1"/>
  <c r="N133" i="6"/>
  <c r="J136" i="8" l="1"/>
  <c r="O135" i="8"/>
  <c r="P135" i="8" s="1"/>
  <c r="N135" i="8"/>
  <c r="O135" i="7"/>
  <c r="P135" i="7" s="1"/>
  <c r="J136" i="7"/>
  <c r="N135" i="7"/>
  <c r="J135" i="6"/>
  <c r="O135" i="6" s="1"/>
  <c r="P135" i="6" s="1"/>
  <c r="N134" i="6"/>
  <c r="J137" i="8" l="1"/>
  <c r="O136" i="8"/>
  <c r="P136" i="8" s="1"/>
  <c r="N136" i="8"/>
  <c r="J137" i="7"/>
  <c r="O136" i="7"/>
  <c r="P136" i="7" s="1"/>
  <c r="N136" i="7"/>
  <c r="J136" i="6"/>
  <c r="O136" i="6" s="1"/>
  <c r="P136" i="6" s="1"/>
  <c r="N135" i="6"/>
  <c r="O137" i="8" l="1"/>
  <c r="P137" i="8" s="1"/>
  <c r="J138" i="8"/>
  <c r="N137" i="8"/>
  <c r="J138" i="7"/>
  <c r="O137" i="7"/>
  <c r="P137" i="7" s="1"/>
  <c r="N137" i="7"/>
  <c r="J137" i="6"/>
  <c r="O137" i="6" s="1"/>
  <c r="P137" i="6" s="1"/>
  <c r="N136" i="6"/>
  <c r="O138" i="8" l="1"/>
  <c r="P138" i="8" s="1"/>
  <c r="J139" i="8"/>
  <c r="N138" i="8"/>
  <c r="J139" i="7"/>
  <c r="O138" i="7"/>
  <c r="P138" i="7" s="1"/>
  <c r="N138" i="7"/>
  <c r="J138" i="6"/>
  <c r="O138" i="6" s="1"/>
  <c r="P138" i="6" s="1"/>
  <c r="N137" i="6"/>
  <c r="J140" i="8" l="1"/>
  <c r="O139" i="8"/>
  <c r="P139" i="8" s="1"/>
  <c r="N139" i="8"/>
  <c r="O139" i="7"/>
  <c r="P139" i="7" s="1"/>
  <c r="J140" i="7"/>
  <c r="N139" i="7"/>
  <c r="J139" i="6"/>
  <c r="O139" i="6" s="1"/>
  <c r="P139" i="6" s="1"/>
  <c r="N138" i="6"/>
  <c r="J141" i="8" l="1"/>
  <c r="O140" i="8"/>
  <c r="N140" i="8"/>
  <c r="P140" i="8"/>
  <c r="J141" i="7"/>
  <c r="O140" i="7"/>
  <c r="P140" i="7" s="1"/>
  <c r="N140" i="7"/>
  <c r="J140" i="6"/>
  <c r="O140" i="6" s="1"/>
  <c r="P140" i="6" s="1"/>
  <c r="N139" i="6"/>
  <c r="O141" i="8" l="1"/>
  <c r="P141" i="8" s="1"/>
  <c r="J142" i="8"/>
  <c r="N141" i="8"/>
  <c r="J142" i="7"/>
  <c r="O141" i="7"/>
  <c r="P141" i="7" s="1"/>
  <c r="N141" i="7"/>
  <c r="J141" i="6"/>
  <c r="O141" i="6" s="1"/>
  <c r="P141" i="6" s="1"/>
  <c r="N140" i="6"/>
  <c r="O142" i="8" l="1"/>
  <c r="P142" i="8" s="1"/>
  <c r="J143" i="8"/>
  <c r="N142" i="8"/>
  <c r="J143" i="7"/>
  <c r="O142" i="7"/>
  <c r="P142" i="7" s="1"/>
  <c r="N142" i="7"/>
  <c r="J142" i="6"/>
  <c r="O142" i="6" s="1"/>
  <c r="P142" i="6" s="1"/>
  <c r="N141" i="6"/>
  <c r="J144" i="8" l="1"/>
  <c r="O143" i="8"/>
  <c r="P143" i="8" s="1"/>
  <c r="N143" i="8"/>
  <c r="O143" i="7"/>
  <c r="P143" i="7" s="1"/>
  <c r="J144" i="7"/>
  <c r="N143" i="7"/>
  <c r="J143" i="6"/>
  <c r="O143" i="6" s="1"/>
  <c r="P143" i="6" s="1"/>
  <c r="N142" i="6"/>
  <c r="J145" i="8" l="1"/>
  <c r="O144" i="8"/>
  <c r="P144" i="8" s="1"/>
  <c r="N144" i="8"/>
  <c r="J145" i="7"/>
  <c r="O144" i="7"/>
  <c r="P144" i="7" s="1"/>
  <c r="N144" i="7"/>
  <c r="J144" i="6"/>
  <c r="O144" i="6" s="1"/>
  <c r="P144" i="6" s="1"/>
  <c r="N143" i="6"/>
  <c r="O145" i="8" l="1"/>
  <c r="P145" i="8" s="1"/>
  <c r="J146" i="8"/>
  <c r="N145" i="8"/>
  <c r="J146" i="7"/>
  <c r="O145" i="7"/>
  <c r="P145" i="7" s="1"/>
  <c r="N145" i="7"/>
  <c r="J145" i="6"/>
  <c r="O145" i="6" s="1"/>
  <c r="P145" i="6" s="1"/>
  <c r="N144" i="6"/>
  <c r="O146" i="8" l="1"/>
  <c r="P146" i="8" s="1"/>
  <c r="J147" i="8"/>
  <c r="N146" i="8"/>
  <c r="J147" i="7"/>
  <c r="O146" i="7"/>
  <c r="P146" i="7" s="1"/>
  <c r="N146" i="7"/>
  <c r="J146" i="6"/>
  <c r="O146" i="6" s="1"/>
  <c r="P146" i="6" s="1"/>
  <c r="N145" i="6"/>
  <c r="O147" i="8" l="1"/>
  <c r="P147" i="8" s="1"/>
  <c r="J148" i="8"/>
  <c r="N147" i="8"/>
  <c r="O147" i="7"/>
  <c r="P147" i="7" s="1"/>
  <c r="J148" i="7"/>
  <c r="N147" i="7"/>
  <c r="J147" i="6"/>
  <c r="O147" i="6" s="1"/>
  <c r="P147" i="6" s="1"/>
  <c r="N146" i="6"/>
  <c r="O148" i="8" l="1"/>
  <c r="O149" i="8" s="1"/>
  <c r="N148" i="8"/>
  <c r="N149" i="8" s="1"/>
  <c r="O148" i="7"/>
  <c r="O149" i="7" s="1"/>
  <c r="N148" i="7"/>
  <c r="N149" i="7" s="1"/>
  <c r="J148" i="6"/>
  <c r="N147" i="6"/>
  <c r="G1" i="8" l="1"/>
  <c r="P148" i="8"/>
  <c r="G1" i="7"/>
  <c r="P148" i="7"/>
  <c r="N148" i="6"/>
  <c r="N149" i="6" s="1"/>
  <c r="O148" i="6"/>
  <c r="O149" i="6" l="1"/>
  <c r="G1" i="6" s="1"/>
  <c r="P148" i="6"/>
</calcChain>
</file>

<file path=xl/sharedStrings.xml><?xml version="1.0" encoding="utf-8"?>
<sst xmlns="http://schemas.openxmlformats.org/spreadsheetml/2006/main" count="72" uniqueCount="25">
  <si>
    <t>Date</t>
  </si>
  <si>
    <t>Tins of the Herb sold</t>
  </si>
  <si>
    <t>NPV</t>
  </si>
  <si>
    <t>Initial Investment</t>
  </si>
  <si>
    <t>CASH OUTFLOWS</t>
  </si>
  <si>
    <t>CASH INFLOWS</t>
  </si>
  <si>
    <t>v</t>
  </si>
  <si>
    <t>IRR</t>
  </si>
  <si>
    <t>Price per unit</t>
  </si>
  <si>
    <t>Tins of Herbs Sold</t>
  </si>
  <si>
    <t>Inflation</t>
  </si>
  <si>
    <t>Coded Month</t>
  </si>
  <si>
    <t>Purchase Premises (A)</t>
  </si>
  <si>
    <t>Refurbishment (B)</t>
  </si>
  <si>
    <t>Staffing &amp; Maintenance (C)</t>
  </si>
  <si>
    <t>v*</t>
  </si>
  <si>
    <t>PV(A)</t>
  </si>
  <si>
    <t>PV(B)</t>
  </si>
  <si>
    <t>PV(C)</t>
  </si>
  <si>
    <t>d/delta</t>
  </si>
  <si>
    <t>Risk Discount Rate</t>
  </si>
  <si>
    <t>Sales (D)</t>
  </si>
  <si>
    <t>PV(D)</t>
  </si>
  <si>
    <t>Cumulative Cash Inflows</t>
  </si>
  <si>
    <t>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</si>
</sst>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UGX]\ #,##0"/>
    <numFmt numFmtId="165" formatCode="0.000000"/>
    <numFmt numFmtId="166" formatCode="0.000"/>
    <numFmt numFmtId="167" formatCode="[$UGX]\ #,##0;[Red][$UGX]\ #,##0"/>
    <numFmt numFmtId="168" formatCode="[$UGX]\ #,##0_);[Red]\([$UGX]\ #,##0\)"/>
  </numFmts>
  <fonts count="7" x14ac:knownFonts="1">
    <font>
      <sz val="11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17" fontId="2" fillId="0" borderId="0" xfId="0" applyNumberFormat="1" applyFont="1"/>
    <xf numFmtId="37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/>
    <xf numFmtId="15" fontId="0" fillId="0" borderId="0" xfId="0" applyNumberFormat="1" applyFont="1" applyAlignment="1"/>
    <xf numFmtId="1" fontId="0" fillId="0" borderId="0" xfId="0" applyNumberFormat="1" applyFont="1" applyAlignment="1"/>
    <xf numFmtId="1" fontId="2" fillId="0" borderId="0" xfId="0" applyNumberFormat="1" applyFont="1"/>
    <xf numFmtId="0" fontId="0" fillId="0" borderId="0" xfId="0" applyFont="1" applyFill="1" applyAlignment="1"/>
    <xf numFmtId="1" fontId="0" fillId="0" borderId="0" xfId="0" applyNumberFormat="1" applyFont="1" applyFill="1" applyAlignment="1"/>
    <xf numFmtId="9" fontId="0" fillId="0" borderId="0" xfId="0" applyNumberFormat="1" applyFont="1" applyFill="1" applyAlignment="1"/>
    <xf numFmtId="166" fontId="0" fillId="0" borderId="0" xfId="0" applyNumberFormat="1" applyFont="1" applyFill="1" applyAlignment="1"/>
    <xf numFmtId="0" fontId="3" fillId="0" borderId="0" xfId="0" applyFont="1" applyFill="1" applyAlignment="1"/>
    <xf numFmtId="10" fontId="0" fillId="0" borderId="0" xfId="0" applyNumberFormat="1" applyFont="1" applyFill="1" applyAlignment="1"/>
    <xf numFmtId="0" fontId="0" fillId="0" borderId="4" xfId="0" applyFont="1" applyFill="1" applyBorder="1" applyAlignment="1"/>
    <xf numFmtId="0" fontId="0" fillId="0" borderId="7" xfId="0" applyFont="1" applyFill="1" applyBorder="1" applyAlignment="1"/>
    <xf numFmtId="0" fontId="0" fillId="0" borderId="2" xfId="0" applyFont="1" applyFill="1" applyBorder="1" applyAlignment="1"/>
    <xf numFmtId="17" fontId="2" fillId="0" borderId="7" xfId="0" applyNumberFormat="1" applyFont="1" applyFill="1" applyBorder="1"/>
    <xf numFmtId="164" fontId="3" fillId="0" borderId="2" xfId="0" applyNumberFormat="1" applyFont="1" applyFill="1" applyBorder="1"/>
    <xf numFmtId="0" fontId="0" fillId="0" borderId="8" xfId="0" applyFont="1" applyFill="1" applyBorder="1" applyAlignment="1"/>
    <xf numFmtId="164" fontId="0" fillId="0" borderId="2" xfId="0" applyNumberFormat="1" applyFont="1" applyFill="1" applyBorder="1" applyAlignment="1"/>
    <xf numFmtId="17" fontId="2" fillId="0" borderId="9" xfId="0" applyNumberFormat="1" applyFont="1" applyFill="1" applyBorder="1"/>
    <xf numFmtId="0" fontId="0" fillId="0" borderId="10" xfId="0" applyFont="1" applyFill="1" applyBorder="1" applyAlignment="1"/>
    <xf numFmtId="164" fontId="0" fillId="0" borderId="8" xfId="0" applyNumberFormat="1" applyFont="1" applyFill="1" applyBorder="1" applyAlignment="1">
      <alignment horizontal="left"/>
    </xf>
    <xf numFmtId="164" fontId="0" fillId="0" borderId="11" xfId="0" applyNumberFormat="1" applyFont="1" applyFill="1" applyBorder="1" applyAlignment="1">
      <alignment horizontal="left"/>
    </xf>
    <xf numFmtId="37" fontId="2" fillId="0" borderId="7" xfId="0" applyNumberFormat="1" applyFont="1" applyFill="1" applyBorder="1"/>
    <xf numFmtId="164" fontId="2" fillId="0" borderId="8" xfId="0" applyNumberFormat="1" applyFont="1" applyFill="1" applyBorder="1"/>
    <xf numFmtId="37" fontId="2" fillId="0" borderId="9" xfId="0" applyNumberFormat="1" applyFont="1" applyFill="1" applyBorder="1"/>
    <xf numFmtId="164" fontId="2" fillId="0" borderId="11" xfId="0" applyNumberFormat="1" applyFont="1" applyFill="1" applyBorder="1"/>
    <xf numFmtId="0" fontId="5" fillId="0" borderId="12" xfId="0" applyFont="1" applyFill="1" applyBorder="1" applyAlignment="1"/>
    <xf numFmtId="0" fontId="5" fillId="0" borderId="13" xfId="0" applyFont="1" applyFill="1" applyBorder="1" applyAlignment="1"/>
    <xf numFmtId="0" fontId="5" fillId="0" borderId="14" xfId="0" applyFont="1" applyFill="1" applyBorder="1" applyAlignment="1"/>
    <xf numFmtId="0" fontId="0" fillId="0" borderId="16" xfId="0" applyFont="1" applyFill="1" applyBorder="1" applyAlignment="1"/>
    <xf numFmtId="0" fontId="0" fillId="0" borderId="17" xfId="0" applyFont="1" applyFill="1" applyBorder="1" applyAlignment="1"/>
    <xf numFmtId="164" fontId="3" fillId="0" borderId="17" xfId="0" applyNumberFormat="1" applyFont="1" applyFill="1" applyBorder="1"/>
    <xf numFmtId="164" fontId="0" fillId="0" borderId="17" xfId="0" applyNumberFormat="1" applyFont="1" applyFill="1" applyBorder="1" applyAlignment="1"/>
    <xf numFmtId="165" fontId="0" fillId="0" borderId="15" xfId="0" applyNumberFormat="1" applyFont="1" applyFill="1" applyBorder="1" applyAlignment="1"/>
    <xf numFmtId="167" fontId="0" fillId="0" borderId="17" xfId="0" applyNumberFormat="1" applyFont="1" applyFill="1" applyBorder="1" applyAlignment="1"/>
    <xf numFmtId="0" fontId="5" fillId="0" borderId="19" xfId="0" applyFont="1" applyFill="1" applyBorder="1" applyAlignment="1"/>
    <xf numFmtId="0" fontId="0" fillId="0" borderId="21" xfId="0" applyFont="1" applyFill="1" applyBorder="1" applyAlignment="1"/>
    <xf numFmtId="164" fontId="0" fillId="0" borderId="21" xfId="0" applyNumberFormat="1" applyFont="1" applyFill="1" applyBorder="1" applyAlignment="1"/>
    <xf numFmtId="165" fontId="0" fillId="0" borderId="20" xfId="0" applyNumberFormat="1" applyFont="1" applyFill="1" applyBorder="1" applyAlignment="1"/>
    <xf numFmtId="0" fontId="0" fillId="0" borderId="12" xfId="0" applyFont="1" applyFill="1" applyBorder="1" applyAlignment="1"/>
    <xf numFmtId="1" fontId="0" fillId="0" borderId="14" xfId="0" applyNumberFormat="1" applyFont="1" applyBorder="1" applyAlignment="1"/>
    <xf numFmtId="1" fontId="5" fillId="0" borderId="3" xfId="0" applyNumberFormat="1" applyFont="1" applyFill="1" applyBorder="1" applyAlignment="1"/>
    <xf numFmtId="1" fontId="2" fillId="0" borderId="23" xfId="0" applyNumberFormat="1" applyFont="1" applyFill="1" applyBorder="1"/>
    <xf numFmtId="1" fontId="2" fillId="0" borderId="24" xfId="0" applyNumberFormat="1" applyFont="1" applyFill="1" applyBorder="1"/>
    <xf numFmtId="0" fontId="5" fillId="0" borderId="3" xfId="0" applyFont="1" applyFill="1" applyBorder="1" applyAlignment="1"/>
    <xf numFmtId="165" fontId="0" fillId="0" borderId="16" xfId="0" applyNumberFormat="1" applyFont="1" applyFill="1" applyBorder="1" applyAlignment="1"/>
    <xf numFmtId="0" fontId="5" fillId="0" borderId="10" xfId="0" applyFont="1" applyFill="1" applyBorder="1" applyAlignment="1"/>
    <xf numFmtId="165" fontId="2" fillId="0" borderId="7" xfId="0" applyNumberFormat="1" applyFont="1" applyFill="1" applyBorder="1"/>
    <xf numFmtId="165" fontId="2" fillId="0" borderId="9" xfId="0" applyNumberFormat="1" applyFont="1" applyFill="1" applyBorder="1"/>
    <xf numFmtId="0" fontId="0" fillId="0" borderId="2" xfId="0" applyFont="1" applyBorder="1" applyAlignment="1"/>
    <xf numFmtId="0" fontId="5" fillId="0" borderId="9" xfId="0" applyFont="1" applyFill="1" applyBorder="1" applyAlignment="1"/>
    <xf numFmtId="0" fontId="5" fillId="0" borderId="20" xfId="0" applyFont="1" applyFill="1" applyBorder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0" fillId="0" borderId="13" xfId="0" applyFont="1" applyFill="1" applyBorder="1" applyAlignment="1"/>
    <xf numFmtId="167" fontId="0" fillId="0" borderId="12" xfId="0" applyNumberFormat="1" applyFont="1" applyBorder="1" applyAlignment="1"/>
    <xf numFmtId="0" fontId="0" fillId="0" borderId="13" xfId="0" applyFont="1" applyBorder="1" applyAlignment="1"/>
    <xf numFmtId="164" fontId="0" fillId="0" borderId="13" xfId="0" applyNumberFormat="1" applyFont="1" applyBorder="1" applyAlignment="1"/>
    <xf numFmtId="167" fontId="0" fillId="0" borderId="19" xfId="0" applyNumberFormat="1" applyFont="1" applyBorder="1" applyAlignment="1"/>
    <xf numFmtId="168" fontId="5" fillId="0" borderId="0" xfId="0" applyNumberFormat="1" applyFont="1" applyFill="1" applyAlignment="1"/>
    <xf numFmtId="0" fontId="5" fillId="0" borderId="24" xfId="0" applyFont="1" applyFill="1" applyBorder="1" applyAlignment="1"/>
    <xf numFmtId="0" fontId="0" fillId="0" borderId="12" xfId="0" applyFont="1" applyBorder="1" applyAlignment="1"/>
    <xf numFmtId="0" fontId="0" fillId="0" borderId="15" xfId="0" applyFont="1" applyBorder="1" applyAlignment="1"/>
    <xf numFmtId="164" fontId="0" fillId="0" borderId="15" xfId="0" applyNumberFormat="1" applyFont="1" applyBorder="1" applyAlignment="1"/>
    <xf numFmtId="164" fontId="0" fillId="0" borderId="18" xfId="0" applyNumberFormat="1" applyFont="1" applyBorder="1" applyAlignment="1"/>
    <xf numFmtId="0" fontId="0" fillId="0" borderId="25" xfId="0" applyFont="1" applyBorder="1" applyAlignment="1"/>
    <xf numFmtId="0" fontId="0" fillId="0" borderId="23" xfId="0" applyFont="1" applyBorder="1" applyAlignment="1"/>
    <xf numFmtId="164" fontId="0" fillId="0" borderId="23" xfId="0" applyNumberFormat="1" applyFont="1" applyBorder="1" applyAlignment="1"/>
    <xf numFmtId="0" fontId="0" fillId="0" borderId="0" xfId="0" applyFont="1" applyAlignment="1"/>
    <xf numFmtId="167" fontId="0" fillId="0" borderId="0" xfId="0" applyNumberFormat="1" applyFont="1" applyFill="1" applyAlignment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164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6" fillId="0" borderId="0" xfId="0" applyFont="1" applyFill="1" applyAlignment="1"/>
    <xf numFmtId="2" fontId="6" fillId="0" borderId="1" xfId="0" applyNumberFormat="1" applyFont="1" applyFill="1" applyBorder="1"/>
    <xf numFmtId="0" fontId="5" fillId="0" borderId="0" xfId="0" applyFont="1" applyFill="1" applyAlignment="1"/>
    <xf numFmtId="10" fontId="3" fillId="0" borderId="24" xfId="1" applyNumberFormat="1" applyFont="1" applyFill="1" applyBorder="1" applyAlignment="1">
      <alignment vertical="center" wrapText="1"/>
    </xf>
    <xf numFmtId="17" fontId="2" fillId="0" borderId="2" xfId="0" applyNumberFormat="1" applyFont="1" applyBorder="1"/>
    <xf numFmtId="1" fontId="2" fillId="0" borderId="2" xfId="0" applyNumberFormat="1" applyFont="1" applyBorder="1"/>
    <xf numFmtId="167" fontId="0" fillId="0" borderId="9" xfId="0" applyNumberFormat="1" applyFont="1" applyBorder="1" applyAlignment="1"/>
    <xf numFmtId="167" fontId="0" fillId="0" borderId="21" xfId="0" applyNumberFormat="1" applyFont="1" applyBorder="1" applyAlignment="1"/>
    <xf numFmtId="0" fontId="0" fillId="0" borderId="10" xfId="0" applyFont="1" applyBorder="1" applyAlignment="1"/>
    <xf numFmtId="164" fontId="0" fillId="0" borderId="10" xfId="0" applyNumberFormat="1" applyFont="1" applyBorder="1" applyAlignment="1"/>
    <xf numFmtId="164" fontId="0" fillId="0" borderId="20" xfId="0" applyNumberFormat="1" applyFont="1" applyBorder="1" applyAlignment="1"/>
    <xf numFmtId="165" fontId="0" fillId="0" borderId="22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24" xfId="0" applyNumberFormat="1" applyFont="1" applyBorder="1" applyAlignment="1"/>
    <xf numFmtId="3" fontId="0" fillId="0" borderId="3" xfId="0" applyNumberFormat="1" applyFont="1" applyBorder="1" applyAlignment="1"/>
    <xf numFmtId="3" fontId="0" fillId="0" borderId="3" xfId="0" applyNumberFormat="1" applyFont="1" applyBorder="1" applyAlignment="1">
      <alignment horizontal="left" indent="10"/>
    </xf>
    <xf numFmtId="3" fontId="0" fillId="0" borderId="24" xfId="0" applyNumberFormat="1" applyFont="1" applyBorder="1" applyAlignment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64" fontId="0" fillId="0" borderId="9" xfId="0" applyNumberFormat="1" applyFont="1" applyBorder="1" applyAlignment="1"/>
    <xf numFmtId="0" fontId="0" fillId="0" borderId="24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131"/>
  <sheetViews>
    <sheetView workbookViewId="0">
      <selection activeCell="B19" sqref="B19"/>
    </sheetView>
  </sheetViews>
  <sheetFormatPr defaultColWidth="14.375" defaultRowHeight="15" customHeight="1" x14ac:dyDescent="0.2"/>
  <cols>
    <col min="1" max="2" width="8.75" customWidth="1"/>
    <col min="3" max="3" width="17" customWidth="1"/>
    <col min="4" max="11" width="8.75" customWidth="1"/>
  </cols>
  <sheetData>
    <row r="2" spans="1:3" ht="45" x14ac:dyDescent="0.25">
      <c r="A2" s="1" t="s">
        <v>0</v>
      </c>
      <c r="B2" s="2" t="s">
        <v>1</v>
      </c>
      <c r="C2" s="1"/>
    </row>
    <row r="3" spans="1:3" ht="14.25" x14ac:dyDescent="0.2">
      <c r="A3" s="3">
        <v>44682</v>
      </c>
      <c r="B3" s="4">
        <v>10000</v>
      </c>
      <c r="C3" s="5"/>
    </row>
    <row r="4" spans="1:3" ht="14.25" x14ac:dyDescent="0.2">
      <c r="A4" s="3">
        <v>44713</v>
      </c>
      <c r="B4" s="4">
        <v>11000</v>
      </c>
      <c r="C4" s="5"/>
    </row>
    <row r="5" spans="1:3" ht="14.25" x14ac:dyDescent="0.2">
      <c r="A5" s="3">
        <v>44743</v>
      </c>
      <c r="B5" s="4">
        <v>12000</v>
      </c>
      <c r="C5" s="5"/>
    </row>
    <row r="6" spans="1:3" ht="14.25" x14ac:dyDescent="0.2">
      <c r="A6" s="3">
        <v>44774</v>
      </c>
      <c r="B6" s="4">
        <v>13000</v>
      </c>
      <c r="C6" s="5"/>
    </row>
    <row r="7" spans="1:3" ht="14.25" x14ac:dyDescent="0.2">
      <c r="A7" s="3">
        <v>44805</v>
      </c>
      <c r="B7" s="4">
        <v>14000</v>
      </c>
      <c r="C7" s="5"/>
    </row>
    <row r="8" spans="1:3" ht="14.25" x14ac:dyDescent="0.2">
      <c r="A8" s="3">
        <v>44835</v>
      </c>
      <c r="B8" s="4">
        <v>15000</v>
      </c>
      <c r="C8" s="5"/>
    </row>
    <row r="9" spans="1:3" ht="14.25" x14ac:dyDescent="0.2">
      <c r="A9" s="3">
        <v>44866</v>
      </c>
      <c r="B9" s="4">
        <v>15000</v>
      </c>
      <c r="C9" s="5"/>
    </row>
    <row r="10" spans="1:3" ht="14.25" x14ac:dyDescent="0.2">
      <c r="A10" s="3">
        <v>44896</v>
      </c>
      <c r="B10" s="4">
        <v>15000</v>
      </c>
      <c r="C10" s="5"/>
    </row>
    <row r="11" spans="1:3" ht="14.25" x14ac:dyDescent="0.2">
      <c r="A11" s="3">
        <v>44927</v>
      </c>
      <c r="B11" s="4">
        <v>15000</v>
      </c>
      <c r="C11" s="5"/>
    </row>
    <row r="12" spans="1:3" ht="14.25" x14ac:dyDescent="0.2">
      <c r="A12" s="3">
        <v>44958</v>
      </c>
      <c r="B12" s="4">
        <v>15000</v>
      </c>
      <c r="C12" s="5"/>
    </row>
    <row r="13" spans="1:3" ht="14.25" x14ac:dyDescent="0.2">
      <c r="A13" s="3">
        <v>44986</v>
      </c>
      <c r="B13" s="4">
        <v>15000</v>
      </c>
      <c r="C13" s="5"/>
    </row>
    <row r="14" spans="1:3" ht="14.25" x14ac:dyDescent="0.2">
      <c r="A14" s="3">
        <v>45017</v>
      </c>
      <c r="B14" s="4">
        <v>15000</v>
      </c>
      <c r="C14" s="5"/>
    </row>
    <row r="15" spans="1:3" ht="14.25" x14ac:dyDescent="0.2">
      <c r="A15" s="3">
        <v>45047</v>
      </c>
      <c r="B15" s="4">
        <v>15000</v>
      </c>
      <c r="C15" s="5"/>
    </row>
    <row r="16" spans="1:3" ht="14.25" x14ac:dyDescent="0.2">
      <c r="A16" s="3">
        <v>45078</v>
      </c>
      <c r="B16" s="4">
        <v>15000</v>
      </c>
      <c r="C16" s="5"/>
    </row>
    <row r="17" spans="1:3" ht="14.25" x14ac:dyDescent="0.2">
      <c r="A17" s="3">
        <v>45108</v>
      </c>
      <c r="B17" s="4">
        <v>15000</v>
      </c>
      <c r="C17" s="5"/>
    </row>
    <row r="18" spans="1:3" ht="14.25" x14ac:dyDescent="0.2">
      <c r="A18" s="3">
        <v>45139</v>
      </c>
      <c r="B18" s="4">
        <v>15000</v>
      </c>
      <c r="C18" s="5"/>
    </row>
    <row r="19" spans="1:3" ht="14.25" x14ac:dyDescent="0.2">
      <c r="A19" s="3">
        <v>45170</v>
      </c>
      <c r="B19" s="4">
        <v>15000</v>
      </c>
      <c r="C19" s="5"/>
    </row>
    <row r="20" spans="1:3" ht="14.25" x14ac:dyDescent="0.2">
      <c r="A20" s="3">
        <v>45200</v>
      </c>
      <c r="B20" s="4">
        <v>15000</v>
      </c>
      <c r="C20" s="5"/>
    </row>
    <row r="21" spans="1:3" ht="15.75" customHeight="1" x14ac:dyDescent="0.2">
      <c r="A21" s="3">
        <v>45231</v>
      </c>
      <c r="B21" s="4">
        <v>15000</v>
      </c>
      <c r="C21" s="5"/>
    </row>
    <row r="22" spans="1:3" ht="15.75" customHeight="1" x14ac:dyDescent="0.2">
      <c r="A22" s="3">
        <v>45261</v>
      </c>
      <c r="B22" s="4">
        <v>15000</v>
      </c>
      <c r="C22" s="5"/>
    </row>
    <row r="23" spans="1:3" ht="15.75" customHeight="1" x14ac:dyDescent="0.2">
      <c r="A23" s="3">
        <v>45292</v>
      </c>
      <c r="B23" s="4">
        <v>15000</v>
      </c>
      <c r="C23" s="5"/>
    </row>
    <row r="24" spans="1:3" ht="15.75" customHeight="1" x14ac:dyDescent="0.2">
      <c r="A24" s="3">
        <v>45323</v>
      </c>
      <c r="B24" s="4">
        <v>15000</v>
      </c>
      <c r="C24" s="5"/>
    </row>
    <row r="25" spans="1:3" ht="15.75" customHeight="1" x14ac:dyDescent="0.2">
      <c r="A25" s="3">
        <v>45352</v>
      </c>
      <c r="B25" s="4">
        <v>15000</v>
      </c>
      <c r="C25" s="5"/>
    </row>
    <row r="26" spans="1:3" ht="15.75" customHeight="1" x14ac:dyDescent="0.2">
      <c r="A26" s="3">
        <v>45383</v>
      </c>
      <c r="B26" s="4">
        <v>15000</v>
      </c>
      <c r="C26" s="5"/>
    </row>
    <row r="27" spans="1:3" ht="15.75" customHeight="1" x14ac:dyDescent="0.2">
      <c r="A27" s="3">
        <v>45413</v>
      </c>
      <c r="B27" s="4">
        <v>15000</v>
      </c>
      <c r="C27" s="5"/>
    </row>
    <row r="28" spans="1:3" ht="15.75" customHeight="1" x14ac:dyDescent="0.2">
      <c r="A28" s="3">
        <v>45444</v>
      </c>
      <c r="B28" s="4">
        <v>15000</v>
      </c>
      <c r="C28" s="5"/>
    </row>
    <row r="29" spans="1:3" ht="15.75" customHeight="1" x14ac:dyDescent="0.2">
      <c r="A29" s="3">
        <v>45474</v>
      </c>
      <c r="B29" s="4">
        <v>15000</v>
      </c>
      <c r="C29" s="5"/>
    </row>
    <row r="30" spans="1:3" ht="15.75" customHeight="1" x14ac:dyDescent="0.2">
      <c r="A30" s="3">
        <v>45505</v>
      </c>
      <c r="B30" s="4">
        <v>15000</v>
      </c>
      <c r="C30" s="5"/>
    </row>
    <row r="31" spans="1:3" ht="15.75" customHeight="1" x14ac:dyDescent="0.2">
      <c r="A31" s="3">
        <v>45536</v>
      </c>
      <c r="B31" s="4">
        <v>15000</v>
      </c>
      <c r="C31" s="5"/>
    </row>
    <row r="32" spans="1:3" ht="15.75" customHeight="1" x14ac:dyDescent="0.2">
      <c r="A32" s="3">
        <v>45566</v>
      </c>
      <c r="B32" s="4">
        <v>15000</v>
      </c>
      <c r="C32" s="5"/>
    </row>
    <row r="33" spans="1:3" ht="15.75" customHeight="1" x14ac:dyDescent="0.2">
      <c r="A33" s="3">
        <v>45597</v>
      </c>
      <c r="B33" s="4">
        <v>15000</v>
      </c>
      <c r="C33" s="5"/>
    </row>
    <row r="34" spans="1:3" ht="15.75" customHeight="1" x14ac:dyDescent="0.2">
      <c r="A34" s="3">
        <v>45627</v>
      </c>
      <c r="B34" s="4">
        <v>15000</v>
      </c>
      <c r="C34" s="5"/>
    </row>
    <row r="35" spans="1:3" ht="15.75" customHeight="1" x14ac:dyDescent="0.2">
      <c r="A35" s="3">
        <v>45658</v>
      </c>
      <c r="B35" s="4">
        <v>15000</v>
      </c>
      <c r="C35" s="5"/>
    </row>
    <row r="36" spans="1:3" ht="15.75" customHeight="1" x14ac:dyDescent="0.2">
      <c r="A36" s="3">
        <v>45689</v>
      </c>
      <c r="B36" s="4">
        <v>15000</v>
      </c>
      <c r="C36" s="5"/>
    </row>
    <row r="37" spans="1:3" ht="15.75" customHeight="1" x14ac:dyDescent="0.2">
      <c r="A37" s="3">
        <v>45717</v>
      </c>
      <c r="B37" s="4">
        <v>15000</v>
      </c>
      <c r="C37" s="5"/>
    </row>
    <row r="38" spans="1:3" ht="15.75" customHeight="1" x14ac:dyDescent="0.2">
      <c r="A38" s="3">
        <v>45748</v>
      </c>
      <c r="B38" s="4">
        <v>15000</v>
      </c>
      <c r="C38" s="5"/>
    </row>
    <row r="39" spans="1:3" ht="15.75" customHeight="1" x14ac:dyDescent="0.2">
      <c r="A39" s="3">
        <v>45778</v>
      </c>
      <c r="B39" s="4">
        <v>15000</v>
      </c>
      <c r="C39" s="5"/>
    </row>
    <row r="40" spans="1:3" ht="15.75" customHeight="1" x14ac:dyDescent="0.2">
      <c r="A40" s="3">
        <v>45809</v>
      </c>
      <c r="B40" s="4">
        <v>15000</v>
      </c>
      <c r="C40" s="5"/>
    </row>
    <row r="41" spans="1:3" ht="15.75" customHeight="1" x14ac:dyDescent="0.2">
      <c r="A41" s="3">
        <v>45839</v>
      </c>
      <c r="B41" s="4">
        <v>15000</v>
      </c>
      <c r="C41" s="5"/>
    </row>
    <row r="42" spans="1:3" ht="15.75" customHeight="1" x14ac:dyDescent="0.2">
      <c r="A42" s="3">
        <v>45870</v>
      </c>
      <c r="B42" s="4">
        <v>15000</v>
      </c>
      <c r="C42" s="5"/>
    </row>
    <row r="43" spans="1:3" ht="15.75" customHeight="1" x14ac:dyDescent="0.2">
      <c r="A43" s="3">
        <v>45901</v>
      </c>
      <c r="B43" s="4">
        <v>15000</v>
      </c>
      <c r="C43" s="5"/>
    </row>
    <row r="44" spans="1:3" ht="15.75" customHeight="1" x14ac:dyDescent="0.2">
      <c r="A44" s="3">
        <v>45931</v>
      </c>
      <c r="B44" s="4">
        <v>15000</v>
      </c>
      <c r="C44" s="5"/>
    </row>
    <row r="45" spans="1:3" ht="15.75" customHeight="1" x14ac:dyDescent="0.2">
      <c r="A45" s="3">
        <v>45962</v>
      </c>
      <c r="B45" s="4">
        <v>15000</v>
      </c>
      <c r="C45" s="5"/>
    </row>
    <row r="46" spans="1:3" ht="15.75" customHeight="1" x14ac:dyDescent="0.2">
      <c r="A46" s="3">
        <v>45992</v>
      </c>
      <c r="B46" s="4">
        <v>15000</v>
      </c>
      <c r="C46" s="5"/>
    </row>
    <row r="47" spans="1:3" ht="15.75" customHeight="1" x14ac:dyDescent="0.2">
      <c r="A47" s="3">
        <v>46023</v>
      </c>
      <c r="B47" s="4">
        <v>15000</v>
      </c>
      <c r="C47" s="5"/>
    </row>
    <row r="48" spans="1:3" ht="15.75" customHeight="1" x14ac:dyDescent="0.2">
      <c r="A48" s="3">
        <v>46054</v>
      </c>
      <c r="B48" s="4">
        <v>15000</v>
      </c>
      <c r="C48" s="5"/>
    </row>
    <row r="49" spans="1:3" ht="15.75" customHeight="1" x14ac:dyDescent="0.2">
      <c r="A49" s="3">
        <v>46082</v>
      </c>
      <c r="B49" s="4">
        <v>15000</v>
      </c>
      <c r="C49" s="5"/>
    </row>
    <row r="50" spans="1:3" ht="15.75" customHeight="1" x14ac:dyDescent="0.2">
      <c r="A50" s="3">
        <v>46113</v>
      </c>
      <c r="B50" s="4">
        <v>15000</v>
      </c>
      <c r="C50" s="5"/>
    </row>
    <row r="51" spans="1:3" ht="15.75" customHeight="1" x14ac:dyDescent="0.2">
      <c r="A51" s="3">
        <v>46143</v>
      </c>
      <c r="B51" s="4">
        <v>15000</v>
      </c>
      <c r="C51" s="5"/>
    </row>
    <row r="52" spans="1:3" ht="15.75" customHeight="1" x14ac:dyDescent="0.2">
      <c r="A52" s="3">
        <v>46174</v>
      </c>
      <c r="B52" s="4">
        <v>15000</v>
      </c>
      <c r="C52" s="5"/>
    </row>
    <row r="53" spans="1:3" ht="15.75" customHeight="1" x14ac:dyDescent="0.2">
      <c r="A53" s="3">
        <v>46204</v>
      </c>
      <c r="B53" s="4">
        <v>15000</v>
      </c>
      <c r="C53" s="5"/>
    </row>
    <row r="54" spans="1:3" ht="15.75" customHeight="1" x14ac:dyDescent="0.2">
      <c r="A54" s="3">
        <v>46235</v>
      </c>
      <c r="B54" s="4">
        <v>15000</v>
      </c>
      <c r="C54" s="5"/>
    </row>
    <row r="55" spans="1:3" ht="15.75" customHeight="1" x14ac:dyDescent="0.2">
      <c r="A55" s="3">
        <v>46266</v>
      </c>
      <c r="B55" s="4">
        <v>15000</v>
      </c>
      <c r="C55" s="5"/>
    </row>
    <row r="56" spans="1:3" ht="15.75" customHeight="1" x14ac:dyDescent="0.2">
      <c r="A56" s="3">
        <v>46296</v>
      </c>
      <c r="B56" s="4">
        <v>15000</v>
      </c>
      <c r="C56" s="5"/>
    </row>
    <row r="57" spans="1:3" ht="15.75" customHeight="1" x14ac:dyDescent="0.2">
      <c r="A57" s="3">
        <v>46327</v>
      </c>
      <c r="B57" s="4">
        <v>15000</v>
      </c>
      <c r="C57" s="5"/>
    </row>
    <row r="58" spans="1:3" ht="15.75" customHeight="1" x14ac:dyDescent="0.2">
      <c r="A58" s="3">
        <v>46357</v>
      </c>
      <c r="B58" s="4">
        <v>15000</v>
      </c>
      <c r="C58" s="5"/>
    </row>
    <row r="59" spans="1:3" ht="15.75" customHeight="1" x14ac:dyDescent="0.2">
      <c r="A59" s="3">
        <v>46388</v>
      </c>
      <c r="B59" s="4">
        <v>15000</v>
      </c>
      <c r="C59" s="5"/>
    </row>
    <row r="60" spans="1:3" ht="15.75" customHeight="1" x14ac:dyDescent="0.2">
      <c r="A60" s="3">
        <v>46419</v>
      </c>
      <c r="B60" s="4">
        <v>15000</v>
      </c>
      <c r="C60" s="5"/>
    </row>
    <row r="61" spans="1:3" ht="15.75" customHeight="1" x14ac:dyDescent="0.2">
      <c r="A61" s="3">
        <v>46447</v>
      </c>
      <c r="B61" s="4">
        <v>15000</v>
      </c>
      <c r="C61" s="5"/>
    </row>
    <row r="62" spans="1:3" ht="15.75" customHeight="1" x14ac:dyDescent="0.2">
      <c r="A62" s="3">
        <v>46478</v>
      </c>
      <c r="B62" s="4">
        <v>15000</v>
      </c>
      <c r="C62" s="5"/>
    </row>
    <row r="63" spans="1:3" ht="15.75" customHeight="1" x14ac:dyDescent="0.2">
      <c r="A63" s="3">
        <v>46508</v>
      </c>
      <c r="B63" s="4">
        <v>15000</v>
      </c>
      <c r="C63" s="5"/>
    </row>
    <row r="64" spans="1:3" ht="15.75" customHeight="1" x14ac:dyDescent="0.2">
      <c r="A64" s="3">
        <v>46539</v>
      </c>
      <c r="B64" s="4">
        <v>15000</v>
      </c>
      <c r="C64" s="5"/>
    </row>
    <row r="65" spans="1:3" ht="15.75" customHeight="1" x14ac:dyDescent="0.2">
      <c r="A65" s="3">
        <v>46569</v>
      </c>
      <c r="B65" s="4">
        <v>15000</v>
      </c>
      <c r="C65" s="5"/>
    </row>
    <row r="66" spans="1:3" ht="15.75" customHeight="1" x14ac:dyDescent="0.2">
      <c r="A66" s="3">
        <v>46600</v>
      </c>
      <c r="B66" s="4">
        <v>15000</v>
      </c>
      <c r="C66" s="5"/>
    </row>
    <row r="67" spans="1:3" ht="15.75" customHeight="1" x14ac:dyDescent="0.2">
      <c r="A67" s="3">
        <v>46631</v>
      </c>
      <c r="B67" s="4">
        <v>15000</v>
      </c>
      <c r="C67" s="5"/>
    </row>
    <row r="68" spans="1:3" ht="15.75" customHeight="1" x14ac:dyDescent="0.2">
      <c r="A68" s="3">
        <v>46661</v>
      </c>
      <c r="B68" s="4">
        <v>15000</v>
      </c>
      <c r="C68" s="5"/>
    </row>
    <row r="69" spans="1:3" ht="15.75" customHeight="1" x14ac:dyDescent="0.2">
      <c r="A69" s="3">
        <v>46692</v>
      </c>
      <c r="B69" s="4">
        <v>15000</v>
      </c>
      <c r="C69" s="5"/>
    </row>
    <row r="70" spans="1:3" ht="15.75" customHeight="1" x14ac:dyDescent="0.2">
      <c r="A70" s="3">
        <v>46722</v>
      </c>
      <c r="B70" s="4">
        <v>15000</v>
      </c>
      <c r="C70" s="5"/>
    </row>
    <row r="71" spans="1:3" ht="15.75" customHeight="1" x14ac:dyDescent="0.2">
      <c r="A71" s="3">
        <v>46753</v>
      </c>
      <c r="B71" s="4">
        <v>15000</v>
      </c>
      <c r="C71" s="5"/>
    </row>
    <row r="72" spans="1:3" ht="15.75" customHeight="1" x14ac:dyDescent="0.2">
      <c r="A72" s="3">
        <v>46784</v>
      </c>
      <c r="B72" s="4">
        <v>15000</v>
      </c>
      <c r="C72" s="5"/>
    </row>
    <row r="73" spans="1:3" ht="15.75" customHeight="1" x14ac:dyDescent="0.2">
      <c r="A73" s="3">
        <v>46813</v>
      </c>
      <c r="B73" s="4">
        <v>15000</v>
      </c>
      <c r="C73" s="5"/>
    </row>
    <row r="74" spans="1:3" ht="15.75" customHeight="1" x14ac:dyDescent="0.2">
      <c r="A74" s="3">
        <v>46844</v>
      </c>
      <c r="B74" s="4">
        <v>15000</v>
      </c>
      <c r="C74" s="5"/>
    </row>
    <row r="75" spans="1:3" ht="15.75" customHeight="1" x14ac:dyDescent="0.2">
      <c r="A75" s="3">
        <v>46874</v>
      </c>
      <c r="B75" s="4">
        <v>15000</v>
      </c>
      <c r="C75" s="5"/>
    </row>
    <row r="76" spans="1:3" ht="15.75" customHeight="1" x14ac:dyDescent="0.2">
      <c r="A76" s="3">
        <v>46905</v>
      </c>
      <c r="B76" s="4">
        <v>15000</v>
      </c>
      <c r="C76" s="5"/>
    </row>
    <row r="77" spans="1:3" ht="15.75" customHeight="1" x14ac:dyDescent="0.2">
      <c r="A77" s="3">
        <v>46935</v>
      </c>
      <c r="B77" s="4">
        <v>15000</v>
      </c>
      <c r="C77" s="5"/>
    </row>
    <row r="78" spans="1:3" ht="15.75" customHeight="1" x14ac:dyDescent="0.2">
      <c r="A78" s="3">
        <v>46966</v>
      </c>
      <c r="B78" s="4">
        <v>15000</v>
      </c>
      <c r="C78" s="5"/>
    </row>
    <row r="79" spans="1:3" ht="15.75" customHeight="1" x14ac:dyDescent="0.2">
      <c r="A79" s="3">
        <v>46997</v>
      </c>
      <c r="B79" s="4">
        <v>15000</v>
      </c>
      <c r="C79" s="5"/>
    </row>
    <row r="80" spans="1:3" ht="15.75" customHeight="1" x14ac:dyDescent="0.2">
      <c r="A80" s="3">
        <v>47027</v>
      </c>
      <c r="B80" s="4">
        <v>15000</v>
      </c>
      <c r="C80" s="5"/>
    </row>
    <row r="81" spans="1:3" ht="15.75" customHeight="1" x14ac:dyDescent="0.2">
      <c r="A81" s="3">
        <v>47058</v>
      </c>
      <c r="B81" s="4">
        <v>15000</v>
      </c>
      <c r="C81" s="5"/>
    </row>
    <row r="82" spans="1:3" ht="15.75" customHeight="1" x14ac:dyDescent="0.2">
      <c r="A82" s="3">
        <v>47088</v>
      </c>
      <c r="B82" s="4">
        <v>15000</v>
      </c>
      <c r="C82" s="5"/>
    </row>
    <row r="83" spans="1:3" ht="15.75" customHeight="1" x14ac:dyDescent="0.2">
      <c r="A83" s="3">
        <v>47119</v>
      </c>
      <c r="B83" s="4">
        <v>15000</v>
      </c>
      <c r="C83" s="5"/>
    </row>
    <row r="84" spans="1:3" ht="15.75" customHeight="1" x14ac:dyDescent="0.2">
      <c r="A84" s="3">
        <v>47150</v>
      </c>
      <c r="B84" s="4">
        <v>15000</v>
      </c>
      <c r="C84" s="5"/>
    </row>
    <row r="85" spans="1:3" ht="15.75" customHeight="1" x14ac:dyDescent="0.2">
      <c r="A85" s="3">
        <v>47178</v>
      </c>
      <c r="B85" s="4">
        <v>15000</v>
      </c>
      <c r="C85" s="5"/>
    </row>
    <row r="86" spans="1:3" ht="15.75" customHeight="1" x14ac:dyDescent="0.2">
      <c r="A86" s="3">
        <v>47209</v>
      </c>
      <c r="B86" s="4">
        <v>15000</v>
      </c>
      <c r="C86" s="5"/>
    </row>
    <row r="87" spans="1:3" ht="15.75" customHeight="1" x14ac:dyDescent="0.2">
      <c r="A87" s="3">
        <v>47239</v>
      </c>
      <c r="B87" s="4">
        <v>15000</v>
      </c>
      <c r="C87" s="5"/>
    </row>
    <row r="88" spans="1:3" ht="15.75" customHeight="1" x14ac:dyDescent="0.2">
      <c r="A88" s="3">
        <v>47270</v>
      </c>
      <c r="B88" s="4">
        <v>15000</v>
      </c>
      <c r="C88" s="5"/>
    </row>
    <row r="89" spans="1:3" ht="15.75" customHeight="1" x14ac:dyDescent="0.2">
      <c r="A89" s="3">
        <v>47300</v>
      </c>
      <c r="B89" s="4">
        <v>15000</v>
      </c>
      <c r="C89" s="5"/>
    </row>
    <row r="90" spans="1:3" ht="15.75" customHeight="1" x14ac:dyDescent="0.2">
      <c r="A90" s="3">
        <v>47331</v>
      </c>
      <c r="B90" s="4">
        <v>15000</v>
      </c>
      <c r="C90" s="5"/>
    </row>
    <row r="91" spans="1:3" ht="15.75" customHeight="1" x14ac:dyDescent="0.2">
      <c r="A91" s="3">
        <v>47362</v>
      </c>
      <c r="B91" s="4">
        <v>15000</v>
      </c>
      <c r="C91" s="5"/>
    </row>
    <row r="92" spans="1:3" ht="15.75" customHeight="1" x14ac:dyDescent="0.2">
      <c r="A92" s="3">
        <v>47392</v>
      </c>
      <c r="B92" s="4">
        <v>15000</v>
      </c>
      <c r="C92" s="5"/>
    </row>
    <row r="93" spans="1:3" ht="15.75" customHeight="1" x14ac:dyDescent="0.2">
      <c r="A93" s="3">
        <v>47423</v>
      </c>
      <c r="B93" s="4">
        <v>15000</v>
      </c>
      <c r="C93" s="5"/>
    </row>
    <row r="94" spans="1:3" ht="15.75" customHeight="1" x14ac:dyDescent="0.2">
      <c r="A94" s="3">
        <v>47453</v>
      </c>
      <c r="B94" s="4">
        <v>15000</v>
      </c>
      <c r="C94" s="5"/>
    </row>
    <row r="95" spans="1:3" ht="15.75" customHeight="1" x14ac:dyDescent="0.2">
      <c r="A95" s="3">
        <v>47484</v>
      </c>
      <c r="B95" s="4">
        <v>15000</v>
      </c>
      <c r="C95" s="5"/>
    </row>
    <row r="96" spans="1:3" ht="15.75" customHeight="1" x14ac:dyDescent="0.2">
      <c r="A96" s="3">
        <v>47515</v>
      </c>
      <c r="B96" s="4">
        <v>15000</v>
      </c>
      <c r="C96" s="5"/>
    </row>
    <row r="97" spans="1:3" ht="15.75" customHeight="1" x14ac:dyDescent="0.2">
      <c r="A97" s="3">
        <v>47543</v>
      </c>
      <c r="B97" s="4">
        <v>15000</v>
      </c>
      <c r="C97" s="5"/>
    </row>
    <row r="98" spans="1:3" ht="15.75" customHeight="1" x14ac:dyDescent="0.2">
      <c r="A98" s="3">
        <v>47574</v>
      </c>
      <c r="B98" s="4">
        <v>15000</v>
      </c>
      <c r="C98" s="5"/>
    </row>
    <row r="99" spans="1:3" ht="15.75" customHeight="1" x14ac:dyDescent="0.2">
      <c r="A99" s="3">
        <v>47604</v>
      </c>
      <c r="B99" s="4">
        <v>15000</v>
      </c>
      <c r="C99" s="5"/>
    </row>
    <row r="100" spans="1:3" ht="15.75" customHeight="1" x14ac:dyDescent="0.2">
      <c r="A100" s="3">
        <v>47635</v>
      </c>
      <c r="B100" s="4">
        <v>15000</v>
      </c>
      <c r="C100" s="5"/>
    </row>
    <row r="101" spans="1:3" ht="15.75" customHeight="1" x14ac:dyDescent="0.2">
      <c r="A101" s="3">
        <v>47665</v>
      </c>
      <c r="B101" s="4">
        <v>15000</v>
      </c>
      <c r="C101" s="5"/>
    </row>
    <row r="102" spans="1:3" ht="15.75" customHeight="1" x14ac:dyDescent="0.2">
      <c r="A102" s="3">
        <v>47696</v>
      </c>
      <c r="B102" s="4">
        <v>15000</v>
      </c>
      <c r="C102" s="5"/>
    </row>
    <row r="103" spans="1:3" ht="15.75" customHeight="1" x14ac:dyDescent="0.2">
      <c r="A103" s="3">
        <v>47727</v>
      </c>
      <c r="B103" s="4">
        <v>15000</v>
      </c>
      <c r="C103" s="5"/>
    </row>
    <row r="104" spans="1:3" ht="15.75" customHeight="1" x14ac:dyDescent="0.2">
      <c r="A104" s="3">
        <v>47757</v>
      </c>
      <c r="B104" s="4">
        <v>15000</v>
      </c>
      <c r="C104" s="5"/>
    </row>
    <row r="105" spans="1:3" ht="15.75" customHeight="1" x14ac:dyDescent="0.2">
      <c r="A105" s="3">
        <v>47788</v>
      </c>
      <c r="B105" s="4">
        <v>15000</v>
      </c>
      <c r="C105" s="5"/>
    </row>
    <row r="106" spans="1:3" ht="15.75" customHeight="1" x14ac:dyDescent="0.2">
      <c r="A106" s="3">
        <v>47818</v>
      </c>
      <c r="B106" s="4">
        <v>15000</v>
      </c>
      <c r="C106" s="5"/>
    </row>
    <row r="107" spans="1:3" ht="15.75" customHeight="1" x14ac:dyDescent="0.2">
      <c r="A107" s="3">
        <v>47849</v>
      </c>
      <c r="B107" s="4">
        <v>15000</v>
      </c>
      <c r="C107" s="5"/>
    </row>
    <row r="108" spans="1:3" ht="15.75" customHeight="1" x14ac:dyDescent="0.2">
      <c r="A108" s="3">
        <v>47880</v>
      </c>
      <c r="B108" s="4">
        <v>15000</v>
      </c>
      <c r="C108" s="5"/>
    </row>
    <row r="109" spans="1:3" ht="15.75" customHeight="1" x14ac:dyDescent="0.2">
      <c r="A109" s="3">
        <v>47908</v>
      </c>
      <c r="B109" s="4">
        <v>15000</v>
      </c>
      <c r="C109" s="5"/>
    </row>
    <row r="110" spans="1:3" ht="15.75" customHeight="1" x14ac:dyDescent="0.2">
      <c r="A110" s="3">
        <v>47939</v>
      </c>
      <c r="B110" s="4">
        <v>15000</v>
      </c>
      <c r="C110" s="5"/>
    </row>
    <row r="111" spans="1:3" ht="15.75" customHeight="1" x14ac:dyDescent="0.2">
      <c r="A111" s="3">
        <v>47969</v>
      </c>
      <c r="B111" s="4">
        <v>15000</v>
      </c>
      <c r="C111" s="5"/>
    </row>
    <row r="112" spans="1:3" ht="15.75" customHeight="1" x14ac:dyDescent="0.2">
      <c r="A112" s="3">
        <v>48000</v>
      </c>
      <c r="B112" s="4">
        <v>15000</v>
      </c>
      <c r="C112" s="5"/>
    </row>
    <row r="113" spans="1:3" ht="15.75" customHeight="1" x14ac:dyDescent="0.2">
      <c r="A113" s="3">
        <v>48030</v>
      </c>
      <c r="B113" s="4">
        <v>15000</v>
      </c>
      <c r="C113" s="5"/>
    </row>
    <row r="114" spans="1:3" ht="15.75" customHeight="1" x14ac:dyDescent="0.2">
      <c r="A114" s="3">
        <v>48061</v>
      </c>
      <c r="B114" s="4">
        <v>15000</v>
      </c>
      <c r="C114" s="5"/>
    </row>
    <row r="115" spans="1:3" ht="15.75" customHeight="1" x14ac:dyDescent="0.2">
      <c r="A115" s="3">
        <v>48092</v>
      </c>
      <c r="B115" s="4">
        <v>15000</v>
      </c>
      <c r="C115" s="5"/>
    </row>
    <row r="116" spans="1:3" ht="15.75" customHeight="1" x14ac:dyDescent="0.2">
      <c r="A116" s="3">
        <v>48122</v>
      </c>
      <c r="B116" s="4">
        <v>15000</v>
      </c>
      <c r="C116" s="5"/>
    </row>
    <row r="117" spans="1:3" ht="15.75" customHeight="1" x14ac:dyDescent="0.2">
      <c r="A117" s="3">
        <v>48153</v>
      </c>
      <c r="B117" s="4">
        <v>15000</v>
      </c>
      <c r="C117" s="5"/>
    </row>
    <row r="118" spans="1:3" ht="15.75" customHeight="1" x14ac:dyDescent="0.2">
      <c r="A118" s="3">
        <v>48183</v>
      </c>
      <c r="B118" s="4">
        <v>15000</v>
      </c>
      <c r="C118" s="5"/>
    </row>
    <row r="119" spans="1:3" ht="15.75" customHeight="1" x14ac:dyDescent="0.2">
      <c r="A119" s="3">
        <v>48214</v>
      </c>
      <c r="B119" s="4">
        <v>15000</v>
      </c>
      <c r="C119" s="5"/>
    </row>
    <row r="120" spans="1:3" ht="15.75" customHeight="1" x14ac:dyDescent="0.2">
      <c r="A120" s="3">
        <v>48245</v>
      </c>
      <c r="B120" s="4">
        <v>15000</v>
      </c>
      <c r="C120" s="5"/>
    </row>
    <row r="121" spans="1:3" ht="15.75" customHeight="1" x14ac:dyDescent="0.2">
      <c r="A121" s="3">
        <v>48274</v>
      </c>
      <c r="B121" s="4">
        <v>15000</v>
      </c>
      <c r="C121" s="5"/>
    </row>
    <row r="122" spans="1:3" ht="15.75" customHeight="1" x14ac:dyDescent="0.2">
      <c r="A122" s="3">
        <v>48305</v>
      </c>
      <c r="B122" s="4">
        <v>15000</v>
      </c>
      <c r="C122" s="5"/>
    </row>
    <row r="123" spans="1:3" ht="15.75" customHeight="1" x14ac:dyDescent="0.2">
      <c r="A123" s="3">
        <v>48335</v>
      </c>
      <c r="B123" s="4">
        <v>15000</v>
      </c>
      <c r="C123" s="5"/>
    </row>
    <row r="124" spans="1:3" ht="15.75" customHeight="1" x14ac:dyDescent="0.2">
      <c r="A124" s="3">
        <v>48366</v>
      </c>
      <c r="B124" s="4">
        <v>15000</v>
      </c>
      <c r="C124" s="5"/>
    </row>
    <row r="125" spans="1:3" ht="15.75" customHeight="1" x14ac:dyDescent="0.2">
      <c r="A125" s="3">
        <v>48396</v>
      </c>
      <c r="B125" s="4">
        <v>15000</v>
      </c>
      <c r="C125" s="5"/>
    </row>
    <row r="126" spans="1:3" ht="15.75" customHeight="1" x14ac:dyDescent="0.2">
      <c r="A126" s="3">
        <v>48427</v>
      </c>
      <c r="B126" s="4">
        <v>15000</v>
      </c>
      <c r="C126" s="5"/>
    </row>
    <row r="127" spans="1:3" ht="15.75" customHeight="1" x14ac:dyDescent="0.2">
      <c r="A127" s="3">
        <v>48458</v>
      </c>
      <c r="B127" s="4">
        <v>15000</v>
      </c>
      <c r="C127" s="5"/>
    </row>
    <row r="128" spans="1:3" ht="15.75" customHeight="1" x14ac:dyDescent="0.2">
      <c r="A128" s="3">
        <v>48488</v>
      </c>
      <c r="B128" s="4">
        <v>15000</v>
      </c>
      <c r="C128" s="5"/>
    </row>
    <row r="129" spans="1:3" ht="15.75" customHeight="1" x14ac:dyDescent="0.2">
      <c r="A129" s="3">
        <v>48519</v>
      </c>
      <c r="B129" s="4">
        <v>15000</v>
      </c>
      <c r="C129" s="5"/>
    </row>
    <row r="130" spans="1:3" ht="15.75" customHeight="1" x14ac:dyDescent="0.2">
      <c r="A130" s="3">
        <v>48549</v>
      </c>
      <c r="B130" s="4">
        <v>15000</v>
      </c>
      <c r="C130" s="5"/>
    </row>
    <row r="131" spans="1:3" ht="15.75" customHeight="1" x14ac:dyDescent="0.2">
      <c r="C131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W154"/>
  <sheetViews>
    <sheetView tabSelected="1" topLeftCell="F138" zoomScaleNormal="100" workbookViewId="0">
      <selection activeCell="L145" sqref="L145"/>
    </sheetView>
  </sheetViews>
  <sheetFormatPr defaultRowHeight="14.25" x14ac:dyDescent="0.2"/>
  <cols>
    <col min="1" max="1" width="16.75" bestFit="1" customWidth="1"/>
    <col min="2" max="2" width="13" style="8" bestFit="1" customWidth="1"/>
    <col min="3" max="3" width="21.25" bestFit="1" customWidth="1"/>
    <col min="4" max="4" width="17.375" bestFit="1" customWidth="1"/>
    <col min="5" max="5" width="25" bestFit="1" customWidth="1"/>
    <col min="6" max="6" width="17.625" bestFit="1" customWidth="1"/>
    <col min="7" max="7" width="17.875" bestFit="1" customWidth="1"/>
    <col min="8" max="8" width="14.25" bestFit="1" customWidth="1"/>
    <col min="9" max="10" width="8.375" bestFit="1" customWidth="1"/>
    <col min="11" max="12" width="15.25" bestFit="1" customWidth="1"/>
    <col min="13" max="13" width="8.375" style="6" bestFit="1" customWidth="1"/>
    <col min="14" max="14" width="15.25" bestFit="1" customWidth="1"/>
    <col min="15" max="15" width="16.75" style="54" bestFit="1" customWidth="1"/>
    <col min="16" max="16" width="23" style="54" customWidth="1"/>
    <col min="17" max="17" width="20.625" bestFit="1" customWidth="1"/>
  </cols>
  <sheetData>
    <row r="1" spans="1:23" s="6" customFormat="1" ht="15" x14ac:dyDescent="0.25">
      <c r="A1" s="10" t="s">
        <v>10</v>
      </c>
      <c r="B1" s="11"/>
      <c r="C1" s="12">
        <v>0.02</v>
      </c>
      <c r="D1" s="13">
        <f>(1+C1)</f>
        <v>1.02</v>
      </c>
      <c r="E1" s="10"/>
      <c r="F1" s="14" t="s">
        <v>2</v>
      </c>
      <c r="G1" s="64">
        <f>O149-(K149+L149+N149)</f>
        <v>1136977975.683639</v>
      </c>
      <c r="H1" s="10"/>
      <c r="I1" s="10"/>
      <c r="J1" s="10"/>
      <c r="K1" s="10"/>
      <c r="L1" s="10"/>
      <c r="M1" s="10"/>
      <c r="N1" s="10"/>
      <c r="O1" s="54"/>
      <c r="P1" s="70"/>
    </row>
    <row r="2" spans="1:23" s="6" customFormat="1" ht="15" thickBot="1" x14ac:dyDescent="0.25">
      <c r="A2" s="14" t="s">
        <v>20</v>
      </c>
      <c r="B2" s="11"/>
      <c r="C2" s="15">
        <v>0.13919999999999999</v>
      </c>
      <c r="D2" s="10"/>
      <c r="E2" s="10"/>
      <c r="F2" s="10" t="s">
        <v>3</v>
      </c>
      <c r="G2" s="74">
        <f>SUM(K149:L149)</f>
        <v>364822152.86173308</v>
      </c>
      <c r="H2" s="10"/>
      <c r="I2" s="10"/>
      <c r="J2" s="10"/>
      <c r="K2" s="10"/>
      <c r="L2" s="10"/>
      <c r="M2" s="10"/>
      <c r="N2" s="10"/>
      <c r="O2" s="54"/>
      <c r="P2" s="71"/>
    </row>
    <row r="3" spans="1:23" ht="15.75" thickBot="1" x14ac:dyDescent="0.3">
      <c r="A3" s="16"/>
      <c r="B3" s="45"/>
      <c r="C3" s="99" t="s">
        <v>4</v>
      </c>
      <c r="D3" s="100"/>
      <c r="E3" s="101"/>
      <c r="F3" s="96" t="s">
        <v>5</v>
      </c>
      <c r="G3" s="97"/>
      <c r="H3" s="98"/>
      <c r="I3" s="44"/>
      <c r="J3" s="59"/>
      <c r="K3" s="59"/>
      <c r="L3" s="59"/>
      <c r="M3" s="59"/>
      <c r="N3" s="59"/>
      <c r="O3" s="66"/>
      <c r="P3" s="70"/>
      <c r="Q3" s="70"/>
    </row>
    <row r="4" spans="1:23" ht="15.75" thickBot="1" x14ac:dyDescent="0.3">
      <c r="A4" s="49" t="s">
        <v>0</v>
      </c>
      <c r="B4" s="46" t="s">
        <v>11</v>
      </c>
      <c r="C4" s="32" t="s">
        <v>12</v>
      </c>
      <c r="D4" s="40" t="s">
        <v>13</v>
      </c>
      <c r="E4" s="33" t="s">
        <v>14</v>
      </c>
      <c r="F4" s="31" t="s">
        <v>9</v>
      </c>
      <c r="G4" s="40" t="s">
        <v>8</v>
      </c>
      <c r="H4" s="33" t="s">
        <v>21</v>
      </c>
      <c r="I4" s="55" t="s">
        <v>6</v>
      </c>
      <c r="J4" s="56" t="s">
        <v>15</v>
      </c>
      <c r="K4" s="57" t="s">
        <v>16</v>
      </c>
      <c r="L4" s="57" t="s">
        <v>17</v>
      </c>
      <c r="M4" s="58" t="s">
        <v>19</v>
      </c>
      <c r="N4" s="51" t="s">
        <v>18</v>
      </c>
      <c r="O4" s="55" t="s">
        <v>22</v>
      </c>
      <c r="P4" s="65" t="s">
        <v>23</v>
      </c>
      <c r="Q4" s="65" t="s">
        <v>24</v>
      </c>
      <c r="R4" s="81"/>
      <c r="S4" s="79"/>
      <c r="T4" s="79"/>
      <c r="U4" s="79"/>
      <c r="V4" s="79"/>
      <c r="W4" s="79"/>
    </row>
    <row r="5" spans="1:23" ht="15" thickBot="1" x14ac:dyDescent="0.25">
      <c r="A5" s="19">
        <v>44197</v>
      </c>
      <c r="B5" s="47">
        <v>1</v>
      </c>
      <c r="C5" s="20">
        <v>100000000</v>
      </c>
      <c r="D5" s="35"/>
      <c r="E5" s="21"/>
      <c r="F5" s="17"/>
      <c r="G5" s="35"/>
      <c r="H5" s="21"/>
      <c r="I5" s="52">
        <f>(1/(1+i))^(0/12)</f>
        <v>1</v>
      </c>
      <c r="J5" s="38">
        <f>(1/(1+i))^(0/12)</f>
        <v>1</v>
      </c>
      <c r="K5" s="39">
        <f>C5*J5</f>
        <v>100000000</v>
      </c>
      <c r="L5" s="35"/>
      <c r="M5" s="34"/>
      <c r="N5" s="18"/>
      <c r="O5" s="67"/>
      <c r="P5" s="71"/>
      <c r="Q5" s="94">
        <f>33+((G2-P37)/P38)</f>
        <v>33.052431233016769</v>
      </c>
      <c r="R5" s="75"/>
      <c r="S5" s="76"/>
      <c r="T5" s="75"/>
      <c r="U5" s="77"/>
      <c r="V5" s="78"/>
      <c r="W5" s="77"/>
    </row>
    <row r="6" spans="1:23" x14ac:dyDescent="0.2">
      <c r="A6" s="19">
        <f>EDATE(A5,1)</f>
        <v>44228</v>
      </c>
      <c r="B6" s="47">
        <v>2</v>
      </c>
      <c r="C6" s="18"/>
      <c r="D6" s="35"/>
      <c r="E6" s="21"/>
      <c r="F6" s="17"/>
      <c r="G6" s="35"/>
      <c r="H6" s="21"/>
      <c r="I6" s="52">
        <f t="shared" ref="I6:I37" si="0">(1/(1+i))^(1/12)</f>
        <v>0.98919824073763385</v>
      </c>
      <c r="J6" s="38">
        <f>I6*J5</f>
        <v>0.98919824073763385</v>
      </c>
      <c r="K6" s="35"/>
      <c r="L6" s="35"/>
      <c r="M6" s="34"/>
      <c r="N6" s="18"/>
      <c r="O6" s="67"/>
      <c r="P6" s="71"/>
      <c r="R6" s="79"/>
      <c r="S6" s="79"/>
      <c r="T6" s="79"/>
      <c r="U6" s="79"/>
      <c r="V6" s="79"/>
      <c r="W6" s="79"/>
    </row>
    <row r="7" spans="1:23" x14ac:dyDescent="0.2">
      <c r="A7" s="19">
        <f t="shared" ref="A7:A70" si="1">EDATE(A6,1)</f>
        <v>44256</v>
      </c>
      <c r="B7" s="47">
        <v>3</v>
      </c>
      <c r="C7" s="18"/>
      <c r="D7" s="35"/>
      <c r="E7" s="21"/>
      <c r="F7" s="17"/>
      <c r="G7" s="35"/>
      <c r="H7" s="21"/>
      <c r="I7" s="52">
        <f t="shared" si="0"/>
        <v>0.98919824073763385</v>
      </c>
      <c r="J7" s="38">
        <f>I7*J6</f>
        <v>0.97851315947842976</v>
      </c>
      <c r="K7" s="35"/>
      <c r="L7" s="35"/>
      <c r="M7" s="34"/>
      <c r="N7" s="18"/>
      <c r="O7" s="67"/>
      <c r="P7" s="71"/>
      <c r="R7" s="79"/>
      <c r="S7" s="78"/>
      <c r="T7" s="80"/>
      <c r="U7" s="79"/>
      <c r="V7" s="79"/>
      <c r="W7" s="79"/>
    </row>
    <row r="8" spans="1:23" x14ac:dyDescent="0.2">
      <c r="A8" s="19">
        <f t="shared" si="1"/>
        <v>44287</v>
      </c>
      <c r="B8" s="47">
        <v>4</v>
      </c>
      <c r="C8" s="18"/>
      <c r="D8" s="35"/>
      <c r="E8" s="21"/>
      <c r="F8" s="17"/>
      <c r="G8" s="35"/>
      <c r="H8" s="21"/>
      <c r="I8" s="52">
        <f t="shared" si="0"/>
        <v>0.98919824073763385</v>
      </c>
      <c r="J8" s="38">
        <f t="shared" ref="J8:J71" si="2">I8*J7</f>
        <v>0.96794349589468642</v>
      </c>
      <c r="K8" s="35"/>
      <c r="L8" s="35"/>
      <c r="M8" s="34"/>
      <c r="N8" s="18"/>
      <c r="O8" s="67"/>
      <c r="P8" s="71"/>
    </row>
    <row r="9" spans="1:23" x14ac:dyDescent="0.2">
      <c r="A9" s="19">
        <f t="shared" si="1"/>
        <v>44317</v>
      </c>
      <c r="B9" s="47">
        <v>5</v>
      </c>
      <c r="C9" s="18"/>
      <c r="D9" s="35"/>
      <c r="E9" s="21"/>
      <c r="F9" s="17"/>
      <c r="G9" s="35"/>
      <c r="H9" s="21"/>
      <c r="I9" s="52">
        <f t="shared" si="0"/>
        <v>0.98919824073763385</v>
      </c>
      <c r="J9" s="38">
        <f t="shared" si="2"/>
        <v>0.95748800327245898</v>
      </c>
      <c r="K9" s="35"/>
      <c r="L9" s="35"/>
      <c r="M9" s="34"/>
      <c r="N9" s="18"/>
      <c r="O9" s="67"/>
      <c r="P9" s="71"/>
    </row>
    <row r="10" spans="1:23" x14ac:dyDescent="0.2">
      <c r="A10" s="19">
        <f t="shared" si="1"/>
        <v>44348</v>
      </c>
      <c r="B10" s="47">
        <v>6</v>
      </c>
      <c r="C10" s="18"/>
      <c r="D10" s="35"/>
      <c r="E10" s="21"/>
      <c r="F10" s="17"/>
      <c r="G10" s="35"/>
      <c r="H10" s="21"/>
      <c r="I10" s="52">
        <f t="shared" si="0"/>
        <v>0.98919824073763385</v>
      </c>
      <c r="J10" s="38">
        <f t="shared" si="2"/>
        <v>0.9471454483645062</v>
      </c>
      <c r="K10" s="35"/>
      <c r="L10" s="35"/>
      <c r="M10" s="34"/>
      <c r="N10" s="18"/>
      <c r="O10" s="67"/>
      <c r="P10" s="71"/>
    </row>
    <row r="11" spans="1:23" x14ac:dyDescent="0.2">
      <c r="A11" s="19">
        <f t="shared" si="1"/>
        <v>44378</v>
      </c>
      <c r="B11" s="47">
        <v>7</v>
      </c>
      <c r="C11" s="18"/>
      <c r="D11" s="35"/>
      <c r="E11" s="21"/>
      <c r="F11" s="17"/>
      <c r="G11" s="35"/>
      <c r="H11" s="21"/>
      <c r="I11" s="52">
        <f t="shared" si="0"/>
        <v>0.98919824073763385</v>
      </c>
      <c r="J11" s="38">
        <f t="shared" si="2"/>
        <v>0.936914611244827</v>
      </c>
      <c r="K11" s="35"/>
      <c r="L11" s="35"/>
      <c r="M11" s="34"/>
      <c r="N11" s="18"/>
      <c r="O11" s="67"/>
      <c r="P11" s="71"/>
    </row>
    <row r="12" spans="1:23" x14ac:dyDescent="0.2">
      <c r="A12" s="19">
        <f t="shared" si="1"/>
        <v>44409</v>
      </c>
      <c r="B12" s="47">
        <v>8</v>
      </c>
      <c r="C12" s="18"/>
      <c r="D12" s="35"/>
      <c r="E12" s="21"/>
      <c r="F12" s="17"/>
      <c r="G12" s="35"/>
      <c r="H12" s="21"/>
      <c r="I12" s="52">
        <f t="shared" si="0"/>
        <v>0.98919824073763385</v>
      </c>
      <c r="J12" s="38">
        <f t="shared" si="2"/>
        <v>0.92679428516476703</v>
      </c>
      <c r="K12" s="35"/>
      <c r="L12" s="35"/>
      <c r="M12" s="34"/>
      <c r="N12" s="18"/>
      <c r="O12" s="67"/>
      <c r="P12" s="71"/>
    </row>
    <row r="13" spans="1:23" x14ac:dyDescent="0.2">
      <c r="A13" s="19">
        <f t="shared" si="1"/>
        <v>44440</v>
      </c>
      <c r="B13" s="47">
        <v>9</v>
      </c>
      <c r="C13" s="18"/>
      <c r="D13" s="35"/>
      <c r="E13" s="21"/>
      <c r="F13" s="17"/>
      <c r="G13" s="35"/>
      <c r="H13" s="21"/>
      <c r="I13" s="52">
        <f t="shared" si="0"/>
        <v>0.98919824073763385</v>
      </c>
      <c r="J13" s="38">
        <f t="shared" si="2"/>
        <v>0.91678327641068047</v>
      </c>
      <c r="K13" s="35"/>
      <c r="L13" s="35"/>
      <c r="M13" s="34"/>
      <c r="N13" s="18"/>
      <c r="O13" s="67"/>
      <c r="P13" s="71"/>
    </row>
    <row r="14" spans="1:23" ht="12.75" customHeight="1" x14ac:dyDescent="0.2">
      <c r="A14" s="19">
        <f t="shared" si="1"/>
        <v>44470</v>
      </c>
      <c r="B14" s="47">
        <v>10</v>
      </c>
      <c r="C14" s="18"/>
      <c r="D14" s="36">
        <v>50000000</v>
      </c>
      <c r="E14" s="21"/>
      <c r="F14" s="17"/>
      <c r="G14" s="35"/>
      <c r="H14" s="21"/>
      <c r="I14" s="52">
        <f t="shared" si="0"/>
        <v>0.98919824073763385</v>
      </c>
      <c r="J14" s="38">
        <f>I14*J13</f>
        <v>0.90688040416312898</v>
      </c>
      <c r="K14" s="35"/>
      <c r="L14" s="39">
        <f>D14*J14</f>
        <v>45344020.208156452</v>
      </c>
      <c r="M14" s="34"/>
      <c r="N14" s="18"/>
      <c r="O14" s="67"/>
      <c r="P14" s="71"/>
    </row>
    <row r="15" spans="1:23" x14ac:dyDescent="0.2">
      <c r="A15" s="19">
        <f t="shared" si="1"/>
        <v>44501</v>
      </c>
      <c r="B15" s="47">
        <v>11</v>
      </c>
      <c r="C15" s="18"/>
      <c r="D15" s="36">
        <v>50000000</v>
      </c>
      <c r="E15" s="21"/>
      <c r="F15" s="17"/>
      <c r="G15" s="35"/>
      <c r="H15" s="21"/>
      <c r="I15" s="52">
        <f t="shared" si="0"/>
        <v>0.98919824073763385</v>
      </c>
      <c r="J15" s="38">
        <f t="shared" si="2"/>
        <v>0.89708450035760157</v>
      </c>
      <c r="K15" s="35"/>
      <c r="L15" s="39">
        <f t="shared" ref="L15:L19" si="3">D15*J15</f>
        <v>44854225.017880075</v>
      </c>
      <c r="M15" s="34"/>
      <c r="N15" s="18"/>
      <c r="O15" s="67"/>
      <c r="P15" s="71"/>
    </row>
    <row r="16" spans="1:23" x14ac:dyDescent="0.2">
      <c r="A16" s="19">
        <f t="shared" si="1"/>
        <v>44531</v>
      </c>
      <c r="B16" s="47">
        <v>12</v>
      </c>
      <c r="C16" s="18"/>
      <c r="D16" s="36">
        <v>50000000</v>
      </c>
      <c r="E16" s="21"/>
      <c r="F16" s="17"/>
      <c r="G16" s="35"/>
      <c r="H16" s="21"/>
      <c r="I16" s="52">
        <f t="shared" si="0"/>
        <v>0.98919824073763385</v>
      </c>
      <c r="J16" s="38">
        <f t="shared" si="2"/>
        <v>0.88739440954673876</v>
      </c>
      <c r="K16" s="35"/>
      <c r="L16" s="39">
        <f t="shared" si="3"/>
        <v>44369720.477336936</v>
      </c>
      <c r="M16" s="34"/>
      <c r="N16" s="18"/>
      <c r="O16" s="67"/>
      <c r="P16" s="71"/>
    </row>
    <row r="17" spans="1:16" x14ac:dyDescent="0.2">
      <c r="A17" s="19">
        <f t="shared" si="1"/>
        <v>44562</v>
      </c>
      <c r="B17" s="47">
        <v>13</v>
      </c>
      <c r="C17" s="18"/>
      <c r="D17" s="36">
        <v>50000000</v>
      </c>
      <c r="E17" s="21"/>
      <c r="F17" s="17"/>
      <c r="G17" s="35"/>
      <c r="H17" s="21"/>
      <c r="I17" s="52">
        <f t="shared" si="0"/>
        <v>0.98919824073763385</v>
      </c>
      <c r="J17" s="38">
        <f t="shared" si="2"/>
        <v>0.87780898876404534</v>
      </c>
      <c r="K17" s="35"/>
      <c r="L17" s="39">
        <f t="shared" si="3"/>
        <v>43890449.438202269</v>
      </c>
      <c r="M17" s="34"/>
      <c r="N17" s="18"/>
      <c r="O17" s="67"/>
      <c r="P17" s="71"/>
    </row>
    <row r="18" spans="1:16" x14ac:dyDescent="0.2">
      <c r="A18" s="19">
        <f t="shared" si="1"/>
        <v>44593</v>
      </c>
      <c r="B18" s="47">
        <v>14</v>
      </c>
      <c r="C18" s="18"/>
      <c r="D18" s="36">
        <v>50000000</v>
      </c>
      <c r="E18" s="21"/>
      <c r="F18" s="17"/>
      <c r="G18" s="35"/>
      <c r="H18" s="21"/>
      <c r="I18" s="52">
        <f t="shared" si="0"/>
        <v>0.98919824073763385</v>
      </c>
      <c r="J18" s="38">
        <f t="shared" si="2"/>
        <v>0.86832710738907504</v>
      </c>
      <c r="K18" s="35"/>
      <c r="L18" s="39">
        <f t="shared" si="3"/>
        <v>43416355.369453751</v>
      </c>
      <c r="M18" s="34"/>
      <c r="N18" s="18"/>
      <c r="O18" s="67"/>
      <c r="P18" s="71"/>
    </row>
    <row r="19" spans="1:16" x14ac:dyDescent="0.2">
      <c r="A19" s="19">
        <f t="shared" si="1"/>
        <v>44621</v>
      </c>
      <c r="B19" s="47">
        <v>15</v>
      </c>
      <c r="C19" s="18"/>
      <c r="D19" s="36">
        <v>50000000</v>
      </c>
      <c r="E19" s="21"/>
      <c r="F19" s="17"/>
      <c r="G19" s="35"/>
      <c r="H19" s="21"/>
      <c r="I19" s="52">
        <f t="shared" si="0"/>
        <v>0.98919824073763385</v>
      </c>
      <c r="J19" s="38">
        <f t="shared" si="2"/>
        <v>0.85894764701407145</v>
      </c>
      <c r="K19" s="35"/>
      <c r="L19" s="39">
        <f t="shared" si="3"/>
        <v>42947382.350703575</v>
      </c>
      <c r="M19" s="34"/>
      <c r="N19" s="18"/>
      <c r="O19" s="67"/>
      <c r="P19" s="71"/>
    </row>
    <row r="20" spans="1:16" x14ac:dyDescent="0.2">
      <c r="A20" s="19">
        <f t="shared" si="1"/>
        <v>44652</v>
      </c>
      <c r="B20" s="47">
        <v>16</v>
      </c>
      <c r="C20" s="18"/>
      <c r="D20" s="35"/>
      <c r="E20" s="21"/>
      <c r="F20" s="17"/>
      <c r="G20" s="35"/>
      <c r="H20" s="21"/>
      <c r="I20" s="52">
        <f t="shared" si="0"/>
        <v>0.98919824073763385</v>
      </c>
      <c r="J20" s="38">
        <f t="shared" si="2"/>
        <v>0.84966950131204955</v>
      </c>
      <c r="K20" s="35"/>
      <c r="L20" s="35"/>
      <c r="M20" s="34"/>
      <c r="N20" s="18"/>
      <c r="O20" s="67"/>
      <c r="P20" s="71"/>
    </row>
    <row r="21" spans="1:16" x14ac:dyDescent="0.2">
      <c r="A21" s="19">
        <f t="shared" si="1"/>
        <v>44682</v>
      </c>
      <c r="B21" s="47">
        <v>17</v>
      </c>
      <c r="C21" s="18"/>
      <c r="D21" s="35"/>
      <c r="E21" s="25">
        <v>2000000</v>
      </c>
      <c r="F21" s="27">
        <v>10000</v>
      </c>
      <c r="G21" s="37">
        <v>2000</v>
      </c>
      <c r="H21" s="28">
        <f>G21*F21</f>
        <v>20000000</v>
      </c>
      <c r="I21" s="52">
        <f t="shared" si="0"/>
        <v>0.98919824073763385</v>
      </c>
      <c r="J21" s="38">
        <f t="shared" si="2"/>
        <v>0.84049157590630208</v>
      </c>
      <c r="K21" s="35"/>
      <c r="L21" s="35"/>
      <c r="M21" s="50">
        <f t="shared" ref="M21:M52" si="4">((i/(1+i))/LN(1+i))</f>
        <v>0.93757781175469779</v>
      </c>
      <c r="N21" s="22">
        <f>E21*J21*M21</f>
        <v>1576052.5050729765</v>
      </c>
      <c r="O21" s="68">
        <f>H21*J21*M21</f>
        <v>15760525.050729763</v>
      </c>
      <c r="P21" s="72">
        <f>O21</f>
        <v>15760525.050729763</v>
      </c>
    </row>
    <row r="22" spans="1:16" x14ac:dyDescent="0.2">
      <c r="A22" s="19">
        <f t="shared" si="1"/>
        <v>44713</v>
      </c>
      <c r="B22" s="47">
        <v>18</v>
      </c>
      <c r="C22" s="18"/>
      <c r="D22" s="35"/>
      <c r="E22" s="25">
        <v>2000000</v>
      </c>
      <c r="F22" s="27">
        <v>11000</v>
      </c>
      <c r="G22" s="37">
        <v>2000</v>
      </c>
      <c r="H22" s="28">
        <f t="shared" ref="H22:H85" si="5">G22*F22</f>
        <v>22000000</v>
      </c>
      <c r="I22" s="52">
        <f t="shared" si="0"/>
        <v>0.98919824073763385</v>
      </c>
      <c r="J22" s="38">
        <f t="shared" si="2"/>
        <v>0.83141278824131548</v>
      </c>
      <c r="K22" s="35"/>
      <c r="L22" s="35"/>
      <c r="M22" s="50">
        <f t="shared" si="4"/>
        <v>0.93757781175469779</v>
      </c>
      <c r="N22" s="22">
        <f t="shared" ref="N22:N85" si="6">E22*J22*M22</f>
        <v>1559028.3653283291</v>
      </c>
      <c r="O22" s="68">
        <f t="shared" ref="O22:O85" si="7">H22*J22*M22</f>
        <v>17149312.018611617</v>
      </c>
      <c r="P22" s="72">
        <f>P21+O22</f>
        <v>32909837.06934138</v>
      </c>
    </row>
    <row r="23" spans="1:16" x14ac:dyDescent="0.2">
      <c r="A23" s="19">
        <f t="shared" si="1"/>
        <v>44743</v>
      </c>
      <c r="B23" s="47">
        <v>19</v>
      </c>
      <c r="C23" s="18"/>
      <c r="D23" s="35"/>
      <c r="E23" s="25">
        <v>2000000</v>
      </c>
      <c r="F23" s="27">
        <v>12000</v>
      </c>
      <c r="G23" s="37">
        <v>2000</v>
      </c>
      <c r="H23" s="28">
        <f t="shared" si="5"/>
        <v>24000000</v>
      </c>
      <c r="I23" s="52">
        <f t="shared" si="0"/>
        <v>0.98919824073763385</v>
      </c>
      <c r="J23" s="38">
        <f t="shared" si="2"/>
        <v>0.82243206745508024</v>
      </c>
      <c r="K23" s="35"/>
      <c r="L23" s="35"/>
      <c r="M23" s="50">
        <f t="shared" si="4"/>
        <v>0.93757781175469779</v>
      </c>
      <c r="N23" s="22">
        <f t="shared" si="6"/>
        <v>1542188.1162428523</v>
      </c>
      <c r="O23" s="68">
        <f t="shared" si="7"/>
        <v>18506257.394914225</v>
      </c>
      <c r="P23" s="72">
        <f t="shared" ref="P23:P86" si="8">P22+O23</f>
        <v>51416094.464255601</v>
      </c>
    </row>
    <row r="24" spans="1:16" x14ac:dyDescent="0.2">
      <c r="A24" s="19">
        <f t="shared" si="1"/>
        <v>44774</v>
      </c>
      <c r="B24" s="47">
        <v>20</v>
      </c>
      <c r="C24" s="18"/>
      <c r="D24" s="35"/>
      <c r="E24" s="25">
        <v>2000000</v>
      </c>
      <c r="F24" s="27">
        <v>13000</v>
      </c>
      <c r="G24" s="37">
        <v>2000</v>
      </c>
      <c r="H24" s="28">
        <f t="shared" si="5"/>
        <v>26000000</v>
      </c>
      <c r="I24" s="52">
        <f t="shared" si="0"/>
        <v>0.98919824073763385</v>
      </c>
      <c r="J24" s="38">
        <f t="shared" si="2"/>
        <v>0.81354835425278038</v>
      </c>
      <c r="K24" s="35"/>
      <c r="L24" s="35"/>
      <c r="M24" s="50">
        <f t="shared" si="4"/>
        <v>0.93757781175469779</v>
      </c>
      <c r="N24" s="22">
        <f t="shared" si="6"/>
        <v>1525529.7714739151</v>
      </c>
      <c r="O24" s="68">
        <f t="shared" si="7"/>
        <v>19831887.029160898</v>
      </c>
      <c r="P24" s="72">
        <f t="shared" si="8"/>
        <v>71247981.493416503</v>
      </c>
    </row>
    <row r="25" spans="1:16" x14ac:dyDescent="0.2">
      <c r="A25" s="19">
        <f t="shared" si="1"/>
        <v>44805</v>
      </c>
      <c r="B25" s="47">
        <v>21</v>
      </c>
      <c r="C25" s="18"/>
      <c r="D25" s="35"/>
      <c r="E25" s="25">
        <f>2000000*($D$1)^((B25-$B$24)/12)</f>
        <v>2003303.1626038405</v>
      </c>
      <c r="F25" s="27">
        <v>14000</v>
      </c>
      <c r="G25" s="37">
        <v>2000</v>
      </c>
      <c r="H25" s="28">
        <f t="shared" si="5"/>
        <v>28000000</v>
      </c>
      <c r="I25" s="52">
        <f t="shared" si="0"/>
        <v>0.98919824073763385</v>
      </c>
      <c r="J25" s="38">
        <f t="shared" si="2"/>
        <v>0.80476060078184763</v>
      </c>
      <c r="K25" s="35"/>
      <c r="L25" s="35"/>
      <c r="M25" s="50">
        <f t="shared" si="4"/>
        <v>0.93757781175469779</v>
      </c>
      <c r="N25" s="22">
        <f t="shared" si="6"/>
        <v>1511543.6871548267</v>
      </c>
      <c r="O25" s="68">
        <f t="shared" si="7"/>
        <v>21126719.125888336</v>
      </c>
      <c r="P25" s="72">
        <f t="shared" si="8"/>
        <v>92374700.619304836</v>
      </c>
    </row>
    <row r="26" spans="1:16" x14ac:dyDescent="0.2">
      <c r="A26" s="19">
        <f t="shared" si="1"/>
        <v>44835</v>
      </c>
      <c r="B26" s="47">
        <v>22</v>
      </c>
      <c r="C26" s="18"/>
      <c r="D26" s="35"/>
      <c r="E26" s="25">
        <f t="shared" ref="E26:E89" si="9">2000000*($D$1)^((B26-$B$24)/12)</f>
        <v>2006611.7806492746</v>
      </c>
      <c r="F26" s="27">
        <v>15000</v>
      </c>
      <c r="G26" s="37">
        <v>2000</v>
      </c>
      <c r="H26" s="28">
        <f t="shared" si="5"/>
        <v>30000000</v>
      </c>
      <c r="I26" s="52">
        <f t="shared" si="0"/>
        <v>0.98919824073763385</v>
      </c>
      <c r="J26" s="38">
        <f t="shared" si="2"/>
        <v>0.79606777050836497</v>
      </c>
      <c r="K26" s="35"/>
      <c r="L26" s="35"/>
      <c r="M26" s="50">
        <f t="shared" si="4"/>
        <v>0.93757781175469779</v>
      </c>
      <c r="N26" s="22">
        <f t="shared" si="6"/>
        <v>1497685.8275077434</v>
      </c>
      <c r="O26" s="68">
        <f t="shared" si="7"/>
        <v>22391264.348450214</v>
      </c>
      <c r="P26" s="72">
        <f t="shared" si="8"/>
        <v>114765964.96775505</v>
      </c>
    </row>
    <row r="27" spans="1:16" x14ac:dyDescent="0.2">
      <c r="A27" s="19">
        <f t="shared" si="1"/>
        <v>44866</v>
      </c>
      <c r="B27" s="47">
        <v>23</v>
      </c>
      <c r="C27" s="18"/>
      <c r="D27" s="35"/>
      <c r="E27" s="25">
        <f t="shared" si="9"/>
        <v>2009925.8631464075</v>
      </c>
      <c r="F27" s="27">
        <v>15000</v>
      </c>
      <c r="G27" s="37">
        <v>2000</v>
      </c>
      <c r="H27" s="28">
        <f t="shared" si="5"/>
        <v>30000000</v>
      </c>
      <c r="I27" s="52">
        <f t="shared" si="0"/>
        <v>0.98919824073763385</v>
      </c>
      <c r="J27" s="38">
        <f t="shared" si="2"/>
        <v>0.78746883809480506</v>
      </c>
      <c r="K27" s="35"/>
      <c r="L27" s="35"/>
      <c r="M27" s="50">
        <f t="shared" si="4"/>
        <v>0.93757781175469779</v>
      </c>
      <c r="N27" s="22">
        <f t="shared" si="6"/>
        <v>1483955.0169665706</v>
      </c>
      <c r="O27" s="68">
        <f t="shared" si="7"/>
        <v>22149399.30137825</v>
      </c>
      <c r="P27" s="72">
        <f t="shared" si="8"/>
        <v>136915364.2691333</v>
      </c>
    </row>
    <row r="28" spans="1:16" x14ac:dyDescent="0.2">
      <c r="A28" s="19">
        <f t="shared" si="1"/>
        <v>44896</v>
      </c>
      <c r="B28" s="47">
        <v>24</v>
      </c>
      <c r="C28" s="18"/>
      <c r="D28" s="35"/>
      <c r="E28" s="25">
        <f t="shared" si="9"/>
        <v>2013245.4191202261</v>
      </c>
      <c r="F28" s="27">
        <v>15000</v>
      </c>
      <c r="G28" s="37">
        <v>2000</v>
      </c>
      <c r="H28" s="28">
        <f t="shared" si="5"/>
        <v>30000000</v>
      </c>
      <c r="I28" s="52">
        <f t="shared" si="0"/>
        <v>0.98919824073763385</v>
      </c>
      <c r="J28" s="38">
        <f t="shared" si="2"/>
        <v>0.7789627892790898</v>
      </c>
      <c r="K28" s="35"/>
      <c r="L28" s="35"/>
      <c r="M28" s="50">
        <f t="shared" si="4"/>
        <v>0.93757781175469779</v>
      </c>
      <c r="N28" s="22">
        <f t="shared" si="6"/>
        <v>1470350.0907428262</v>
      </c>
      <c r="O28" s="68">
        <f t="shared" si="7"/>
        <v>21910146.82231874</v>
      </c>
      <c r="P28" s="72">
        <f t="shared" si="8"/>
        <v>158825511.09145203</v>
      </c>
    </row>
    <row r="29" spans="1:16" x14ac:dyDescent="0.2">
      <c r="A29" s="19">
        <f t="shared" si="1"/>
        <v>44927</v>
      </c>
      <c r="B29" s="47">
        <v>25</v>
      </c>
      <c r="C29" s="18"/>
      <c r="D29" s="35"/>
      <c r="E29" s="25">
        <f t="shared" si="9"/>
        <v>2016570.4576106211</v>
      </c>
      <c r="F29" s="27">
        <v>15000</v>
      </c>
      <c r="G29" s="37">
        <v>2000</v>
      </c>
      <c r="H29" s="28">
        <f t="shared" si="5"/>
        <v>30000000</v>
      </c>
      <c r="I29" s="52">
        <f t="shared" si="0"/>
        <v>0.98919824073763385</v>
      </c>
      <c r="J29" s="38">
        <f t="shared" si="2"/>
        <v>0.77054862075495578</v>
      </c>
      <c r="K29" s="35"/>
      <c r="L29" s="35"/>
      <c r="M29" s="50">
        <f t="shared" si="4"/>
        <v>0.93757781175469779</v>
      </c>
      <c r="N29" s="22">
        <f t="shared" si="6"/>
        <v>1456869.8947268284</v>
      </c>
      <c r="O29" s="68">
        <f t="shared" si="7"/>
        <v>21673478.690940961</v>
      </c>
      <c r="P29" s="72">
        <f t="shared" si="8"/>
        <v>180498989.78239298</v>
      </c>
    </row>
    <row r="30" spans="1:16" x14ac:dyDescent="0.2">
      <c r="A30" s="19">
        <f t="shared" si="1"/>
        <v>44958</v>
      </c>
      <c r="B30" s="47">
        <v>26</v>
      </c>
      <c r="C30" s="18"/>
      <c r="D30" s="35"/>
      <c r="E30" s="25">
        <f t="shared" si="9"/>
        <v>2019900.9876724156</v>
      </c>
      <c r="F30" s="27">
        <v>15000</v>
      </c>
      <c r="G30" s="37">
        <v>2000</v>
      </c>
      <c r="H30" s="28">
        <f t="shared" si="5"/>
        <v>30000000</v>
      </c>
      <c r="I30" s="52">
        <f t="shared" si="0"/>
        <v>0.98919824073763385</v>
      </c>
      <c r="J30" s="38">
        <f t="shared" si="2"/>
        <v>0.76222534005361242</v>
      </c>
      <c r="K30" s="35"/>
      <c r="L30" s="35"/>
      <c r="M30" s="50">
        <f t="shared" si="4"/>
        <v>0.93757781175469779</v>
      </c>
      <c r="N30" s="22">
        <f t="shared" si="6"/>
        <v>1443513.2853897952</v>
      </c>
      <c r="O30" s="68">
        <f t="shared" si="7"/>
        <v>21439366.99174339</v>
      </c>
      <c r="P30" s="72">
        <f t="shared" si="8"/>
        <v>201938356.77413636</v>
      </c>
    </row>
    <row r="31" spans="1:16" x14ac:dyDescent="0.2">
      <c r="A31" s="19">
        <f t="shared" si="1"/>
        <v>44986</v>
      </c>
      <c r="B31" s="47">
        <v>27</v>
      </c>
      <c r="C31" s="18"/>
      <c r="D31" s="35"/>
      <c r="E31" s="25">
        <f t="shared" si="9"/>
        <v>2023237.0183753856</v>
      </c>
      <c r="F31" s="27">
        <v>15000</v>
      </c>
      <c r="G31" s="37">
        <v>2000</v>
      </c>
      <c r="H31" s="28">
        <f t="shared" si="5"/>
        <v>30000000</v>
      </c>
      <c r="I31" s="52">
        <f t="shared" si="0"/>
        <v>0.98919824073763385</v>
      </c>
      <c r="J31" s="38">
        <f t="shared" si="2"/>
        <v>0.75399196542667812</v>
      </c>
      <c r="K31" s="35"/>
      <c r="L31" s="35"/>
      <c r="M31" s="50">
        <f t="shared" si="4"/>
        <v>0.93757781175469779</v>
      </c>
      <c r="N31" s="22">
        <f t="shared" si="6"/>
        <v>1430279.1296868359</v>
      </c>
      <c r="O31" s="68">
        <f t="shared" si="7"/>
        <v>21207784.110761058</v>
      </c>
      <c r="P31" s="72">
        <f t="shared" si="8"/>
        <v>223146140.88489741</v>
      </c>
    </row>
    <row r="32" spans="1:16" x14ac:dyDescent="0.2">
      <c r="A32" s="19">
        <f t="shared" si="1"/>
        <v>45017</v>
      </c>
      <c r="B32" s="47">
        <v>28</v>
      </c>
      <c r="C32" s="18"/>
      <c r="D32" s="35"/>
      <c r="E32" s="25">
        <f t="shared" si="9"/>
        <v>2026578.5588042871</v>
      </c>
      <c r="F32" s="27">
        <v>15000</v>
      </c>
      <c r="G32" s="37">
        <v>2000</v>
      </c>
      <c r="H32" s="28">
        <f t="shared" si="5"/>
        <v>30000000</v>
      </c>
      <c r="I32" s="52">
        <f t="shared" si="0"/>
        <v>0.98919824073763385</v>
      </c>
      <c r="J32" s="38">
        <f t="shared" si="2"/>
        <v>0.74584752573038082</v>
      </c>
      <c r="K32" s="35"/>
      <c r="L32" s="35"/>
      <c r="M32" s="50">
        <f t="shared" si="4"/>
        <v>0.93757781175469779</v>
      </c>
      <c r="N32" s="22">
        <f t="shared" si="6"/>
        <v>1417166.3049608362</v>
      </c>
      <c r="O32" s="68">
        <f t="shared" si="7"/>
        <v>20978702.732308384</v>
      </c>
      <c r="P32" s="72">
        <f t="shared" si="8"/>
        <v>244124843.6172058</v>
      </c>
    </row>
    <row r="33" spans="1:16" x14ac:dyDescent="0.2">
      <c r="A33" s="19">
        <f t="shared" si="1"/>
        <v>45047</v>
      </c>
      <c r="B33" s="47">
        <v>29</v>
      </c>
      <c r="C33" s="18"/>
      <c r="D33" s="35"/>
      <c r="E33" s="25">
        <f t="shared" si="9"/>
        <v>2029925.6180588806</v>
      </c>
      <c r="F33" s="27">
        <v>15000</v>
      </c>
      <c r="G33" s="37">
        <v>2000</v>
      </c>
      <c r="H33" s="28">
        <f t="shared" si="5"/>
        <v>30000000</v>
      </c>
      <c r="I33" s="52">
        <f t="shared" si="0"/>
        <v>0.98919824073763385</v>
      </c>
      <c r="J33" s="38">
        <f t="shared" si="2"/>
        <v>0.73779106031100983</v>
      </c>
      <c r="K33" s="35"/>
      <c r="L33" s="35"/>
      <c r="M33" s="50">
        <f t="shared" si="4"/>
        <v>0.93757781175469779</v>
      </c>
      <c r="N33" s="22">
        <f t="shared" si="6"/>
        <v>1404173.6988472217</v>
      </c>
      <c r="O33" s="68">
        <f t="shared" si="7"/>
        <v>20752095.835757248</v>
      </c>
      <c r="P33" s="72">
        <f t="shared" si="8"/>
        <v>264876939.45296305</v>
      </c>
    </row>
    <row r="34" spans="1:16" x14ac:dyDescent="0.2">
      <c r="A34" s="19">
        <f t="shared" si="1"/>
        <v>45078</v>
      </c>
      <c r="B34" s="47">
        <v>30</v>
      </c>
      <c r="C34" s="18"/>
      <c r="D34" s="35"/>
      <c r="E34" s="25">
        <f t="shared" si="9"/>
        <v>2033278.2052539552</v>
      </c>
      <c r="F34" s="27">
        <v>15000</v>
      </c>
      <c r="G34" s="37">
        <v>2000</v>
      </c>
      <c r="H34" s="28">
        <f t="shared" si="5"/>
        <v>30000000</v>
      </c>
      <c r="I34" s="52">
        <f t="shared" si="0"/>
        <v>0.98919824073763385</v>
      </c>
      <c r="J34" s="38">
        <f t="shared" si="2"/>
        <v>0.72982161889160446</v>
      </c>
      <c r="K34" s="35"/>
      <c r="L34" s="35"/>
      <c r="M34" s="50">
        <f t="shared" si="4"/>
        <v>0.93757781175469779</v>
      </c>
      <c r="N34" s="22">
        <f t="shared" si="6"/>
        <v>1391300.209179597</v>
      </c>
      <c r="O34" s="68">
        <f t="shared" si="7"/>
        <v>20527936.692349847</v>
      </c>
      <c r="P34" s="72">
        <f t="shared" si="8"/>
        <v>285404876.14531291</v>
      </c>
    </row>
    <row r="35" spans="1:16" x14ac:dyDescent="0.2">
      <c r="A35" s="19">
        <f t="shared" si="1"/>
        <v>45108</v>
      </c>
      <c r="B35" s="47">
        <v>31</v>
      </c>
      <c r="C35" s="18"/>
      <c r="D35" s="35"/>
      <c r="E35" s="25">
        <f t="shared" si="9"/>
        <v>2036636.3295193545</v>
      </c>
      <c r="F35" s="27">
        <v>15000</v>
      </c>
      <c r="G35" s="37">
        <v>2000</v>
      </c>
      <c r="H35" s="28">
        <f t="shared" si="5"/>
        <v>30000000</v>
      </c>
      <c r="I35" s="52">
        <f t="shared" si="0"/>
        <v>0.98919824073763385</v>
      </c>
      <c r="J35" s="38">
        <f t="shared" si="2"/>
        <v>0.72193826145986706</v>
      </c>
      <c r="K35" s="35"/>
      <c r="L35" s="35"/>
      <c r="M35" s="50">
        <f t="shared" si="4"/>
        <v>0.93757781175469779</v>
      </c>
      <c r="N35" s="22">
        <f t="shared" si="6"/>
        <v>1378544.7438962481</v>
      </c>
      <c r="O35" s="68">
        <f t="shared" si="7"/>
        <v>20306198.862045988</v>
      </c>
      <c r="P35" s="72">
        <f t="shared" si="8"/>
        <v>305711075.00735891</v>
      </c>
    </row>
    <row r="36" spans="1:16" x14ac:dyDescent="0.2">
      <c r="A36" s="19">
        <f t="shared" si="1"/>
        <v>45139</v>
      </c>
      <c r="B36" s="47">
        <v>32</v>
      </c>
      <c r="C36" s="18"/>
      <c r="D36" s="35"/>
      <c r="E36" s="25">
        <f t="shared" si="9"/>
        <v>2040000</v>
      </c>
      <c r="F36" s="27">
        <v>15000</v>
      </c>
      <c r="G36" s="37">
        <v>2000</v>
      </c>
      <c r="H36" s="28">
        <f t="shared" si="5"/>
        <v>30000000</v>
      </c>
      <c r="I36" s="52">
        <f t="shared" si="0"/>
        <v>0.98919824073763385</v>
      </c>
      <c r="J36" s="38">
        <f t="shared" si="2"/>
        <v>0.71414005815728643</v>
      </c>
      <c r="K36" s="35"/>
      <c r="L36" s="35"/>
      <c r="M36" s="50">
        <f t="shared" si="4"/>
        <v>0.93757781175469779</v>
      </c>
      <c r="N36" s="22">
        <f t="shared" si="6"/>
        <v>1365906.2209475017</v>
      </c>
      <c r="O36" s="68">
        <f t="shared" si="7"/>
        <v>20086856.190404437</v>
      </c>
      <c r="P36" s="72">
        <f t="shared" si="8"/>
        <v>325797931.19776332</v>
      </c>
    </row>
    <row r="37" spans="1:16" x14ac:dyDescent="0.2">
      <c r="A37" s="19">
        <f t="shared" si="1"/>
        <v>45170</v>
      </c>
      <c r="B37" s="47">
        <v>33</v>
      </c>
      <c r="C37" s="18"/>
      <c r="D37" s="35"/>
      <c r="E37" s="25">
        <f t="shared" si="9"/>
        <v>2043369.2258559172</v>
      </c>
      <c r="F37" s="27">
        <v>15000</v>
      </c>
      <c r="G37" s="37">
        <v>2000</v>
      </c>
      <c r="H37" s="28">
        <f t="shared" si="5"/>
        <v>30000000</v>
      </c>
      <c r="I37" s="52">
        <f t="shared" si="0"/>
        <v>0.98919824073763385</v>
      </c>
      <c r="J37" s="38">
        <f t="shared" si="2"/>
        <v>0.70642608916945926</v>
      </c>
      <c r="K37" s="35"/>
      <c r="L37" s="35"/>
      <c r="M37" s="50">
        <f t="shared" si="4"/>
        <v>0.93757781175469779</v>
      </c>
      <c r="N37" s="22">
        <f t="shared" si="6"/>
        <v>1353383.5682039361</v>
      </c>
      <c r="O37" s="68">
        <f t="shared" si="7"/>
        <v>19869882.805497918</v>
      </c>
      <c r="P37" s="72">
        <f t="shared" si="8"/>
        <v>345667814.00326127</v>
      </c>
    </row>
    <row r="38" spans="1:16" x14ac:dyDescent="0.2">
      <c r="A38" s="19">
        <f t="shared" si="1"/>
        <v>45200</v>
      </c>
      <c r="B38" s="47">
        <v>34</v>
      </c>
      <c r="C38" s="18"/>
      <c r="D38" s="35"/>
      <c r="E38" s="25">
        <f t="shared" si="9"/>
        <v>2046744.0162622598</v>
      </c>
      <c r="F38" s="27">
        <v>15000</v>
      </c>
      <c r="G38" s="37">
        <v>2000</v>
      </c>
      <c r="H38" s="28">
        <f t="shared" si="5"/>
        <v>30000000</v>
      </c>
      <c r="I38" s="52">
        <f t="shared" ref="I38:I69" si="10">(1/(1+i))^(1/12)</f>
        <v>0.98919824073763385</v>
      </c>
      <c r="J38" s="38">
        <f t="shared" si="2"/>
        <v>0.69879544461759591</v>
      </c>
      <c r="K38" s="35"/>
      <c r="L38" s="35"/>
      <c r="M38" s="50">
        <f t="shared" si="4"/>
        <v>0.93757781175469779</v>
      </c>
      <c r="N38" s="22">
        <f t="shared" si="6"/>
        <v>1340975.7233654307</v>
      </c>
      <c r="O38" s="68">
        <f t="shared" si="7"/>
        <v>19655253.1148615</v>
      </c>
      <c r="P38" s="72">
        <f t="shared" si="8"/>
        <v>365323067.11812276</v>
      </c>
    </row>
    <row r="39" spans="1:16" x14ac:dyDescent="0.2">
      <c r="A39" s="19">
        <f t="shared" si="1"/>
        <v>45231</v>
      </c>
      <c r="B39" s="47">
        <v>35</v>
      </c>
      <c r="C39" s="18"/>
      <c r="D39" s="35"/>
      <c r="E39" s="25">
        <f t="shared" si="9"/>
        <v>2050124.380409336</v>
      </c>
      <c r="F39" s="27">
        <v>15000</v>
      </c>
      <c r="G39" s="37">
        <v>2000</v>
      </c>
      <c r="H39" s="28">
        <f t="shared" si="5"/>
        <v>30000000</v>
      </c>
      <c r="I39" s="52">
        <f t="shared" si="10"/>
        <v>0.98919824073763385</v>
      </c>
      <c r="J39" s="38">
        <f t="shared" si="2"/>
        <v>0.69124722445119857</v>
      </c>
      <c r="K39" s="35"/>
      <c r="L39" s="35"/>
      <c r="M39" s="50">
        <f t="shared" si="4"/>
        <v>0.93757781175469779</v>
      </c>
      <c r="N39" s="22">
        <f t="shared" si="6"/>
        <v>1328681.6338710524</v>
      </c>
      <c r="O39" s="68">
        <f t="shared" si="7"/>
        <v>19442941.802473895</v>
      </c>
      <c r="P39" s="72">
        <f t="shared" si="8"/>
        <v>384766008.92059666</v>
      </c>
    </row>
    <row r="40" spans="1:16" x14ac:dyDescent="0.2">
      <c r="A40" s="19">
        <f t="shared" si="1"/>
        <v>45261</v>
      </c>
      <c r="B40" s="47">
        <v>36</v>
      </c>
      <c r="C40" s="18"/>
      <c r="D40" s="35"/>
      <c r="E40" s="25">
        <f t="shared" si="9"/>
        <v>2053510.3275026304</v>
      </c>
      <c r="F40" s="27">
        <v>15000</v>
      </c>
      <c r="G40" s="37">
        <v>2000</v>
      </c>
      <c r="H40" s="28">
        <f t="shared" si="5"/>
        <v>30000000</v>
      </c>
      <c r="I40" s="52">
        <f t="shared" si="10"/>
        <v>0.98919824073763385</v>
      </c>
      <c r="J40" s="38">
        <f t="shared" si="2"/>
        <v>0.68378053834189789</v>
      </c>
      <c r="K40" s="35"/>
      <c r="L40" s="35"/>
      <c r="M40" s="50">
        <f t="shared" si="4"/>
        <v>0.93757781175469779</v>
      </c>
      <c r="N40" s="22">
        <f t="shared" si="6"/>
        <v>1316500.2568097638</v>
      </c>
      <c r="O40" s="68">
        <f t="shared" si="7"/>
        <v>19232923.825771373</v>
      </c>
      <c r="P40" s="72">
        <f t="shared" si="8"/>
        <v>403998932.74636805</v>
      </c>
    </row>
    <row r="41" spans="1:16" x14ac:dyDescent="0.2">
      <c r="A41" s="19">
        <f t="shared" si="1"/>
        <v>45292</v>
      </c>
      <c r="B41" s="47">
        <v>37</v>
      </c>
      <c r="C41" s="18"/>
      <c r="D41" s="35"/>
      <c r="E41" s="25">
        <f t="shared" si="9"/>
        <v>2056901.8667628339</v>
      </c>
      <c r="F41" s="27">
        <v>15000</v>
      </c>
      <c r="G41" s="37">
        <v>2000</v>
      </c>
      <c r="H41" s="28">
        <f t="shared" si="5"/>
        <v>30000000</v>
      </c>
      <c r="I41" s="52">
        <f t="shared" si="10"/>
        <v>0.98919824073763385</v>
      </c>
      <c r="J41" s="38">
        <f t="shared" si="2"/>
        <v>0.67639450557843761</v>
      </c>
      <c r="K41" s="35"/>
      <c r="L41" s="35"/>
      <c r="M41" s="50">
        <f t="shared" si="4"/>
        <v>0.93757781175469779</v>
      </c>
      <c r="N41" s="22">
        <f t="shared" si="6"/>
        <v>1304430.5588319576</v>
      </c>
      <c r="O41" s="68">
        <f t="shared" si="7"/>
        <v>19025174.412693966</v>
      </c>
      <c r="P41" s="72">
        <f t="shared" si="8"/>
        <v>423024107.15906203</v>
      </c>
    </row>
    <row r="42" spans="1:16" x14ac:dyDescent="0.2">
      <c r="A42" s="19">
        <f t="shared" si="1"/>
        <v>45323</v>
      </c>
      <c r="B42" s="47">
        <v>38</v>
      </c>
      <c r="C42" s="18"/>
      <c r="D42" s="35"/>
      <c r="E42" s="25">
        <f t="shared" si="9"/>
        <v>2060299.007425864</v>
      </c>
      <c r="F42" s="27">
        <v>15000</v>
      </c>
      <c r="G42" s="37">
        <v>2000</v>
      </c>
      <c r="H42" s="28">
        <f t="shared" si="5"/>
        <v>30000000</v>
      </c>
      <c r="I42" s="52">
        <f t="shared" si="10"/>
        <v>0.98919824073763385</v>
      </c>
      <c r="J42" s="38">
        <f t="shared" si="2"/>
        <v>0.66908825496279212</v>
      </c>
      <c r="K42" s="35"/>
      <c r="L42" s="35"/>
      <c r="M42" s="50">
        <f t="shared" si="4"/>
        <v>0.93757781175469779</v>
      </c>
      <c r="N42" s="22">
        <f t="shared" si="6"/>
        <v>1292471.5160617908</v>
      </c>
      <c r="O42" s="68">
        <f t="shared" si="7"/>
        <v>18819669.058763519</v>
      </c>
      <c r="P42" s="72">
        <f t="shared" si="8"/>
        <v>441843776.21782553</v>
      </c>
    </row>
    <row r="43" spans="1:16" x14ac:dyDescent="0.2">
      <c r="A43" s="19">
        <f t="shared" si="1"/>
        <v>45352</v>
      </c>
      <c r="B43" s="47">
        <v>39</v>
      </c>
      <c r="C43" s="18"/>
      <c r="D43" s="35"/>
      <c r="E43" s="25">
        <f t="shared" si="9"/>
        <v>2063701.7587428933</v>
      </c>
      <c r="F43" s="27">
        <v>15000</v>
      </c>
      <c r="G43" s="37">
        <v>2000</v>
      </c>
      <c r="H43" s="28">
        <f t="shared" si="5"/>
        <v>30000000</v>
      </c>
      <c r="I43" s="52">
        <f t="shared" si="10"/>
        <v>0.98919824073763385</v>
      </c>
      <c r="J43" s="38">
        <f t="shared" si="2"/>
        <v>0.66186092470740743</v>
      </c>
      <c r="K43" s="35"/>
      <c r="L43" s="35"/>
      <c r="M43" s="50">
        <f t="shared" si="4"/>
        <v>0.93757781175469779</v>
      </c>
      <c r="N43" s="22">
        <f t="shared" si="6"/>
        <v>1280622.1140103352</v>
      </c>
      <c r="O43" s="68">
        <f t="shared" si="7"/>
        <v>18616383.524193354</v>
      </c>
      <c r="P43" s="72">
        <f t="shared" si="8"/>
        <v>460460159.74201888</v>
      </c>
    </row>
    <row r="44" spans="1:16" x14ac:dyDescent="0.2">
      <c r="A44" s="19">
        <f t="shared" si="1"/>
        <v>45383</v>
      </c>
      <c r="B44" s="47">
        <v>40</v>
      </c>
      <c r="C44" s="18"/>
      <c r="D44" s="35"/>
      <c r="E44" s="25">
        <f t="shared" si="9"/>
        <v>2067110.1299803727</v>
      </c>
      <c r="F44" s="27">
        <v>15000</v>
      </c>
      <c r="G44" s="37">
        <v>2000</v>
      </c>
      <c r="H44" s="28">
        <f t="shared" si="5"/>
        <v>30000000</v>
      </c>
      <c r="I44" s="52">
        <f t="shared" si="10"/>
        <v>0.98919824073763385</v>
      </c>
      <c r="J44" s="38">
        <f t="shared" si="2"/>
        <v>0.65471166233355094</v>
      </c>
      <c r="K44" s="35"/>
      <c r="L44" s="35"/>
      <c r="M44" s="50">
        <f t="shared" si="4"/>
        <v>0.93757781175469779</v>
      </c>
      <c r="N44" s="22">
        <f t="shared" si="6"/>
        <v>1268881.3474895135</v>
      </c>
      <c r="O44" s="68">
        <f t="shared" si="7"/>
        <v>18415293.831029139</v>
      </c>
      <c r="P44" s="72">
        <f t="shared" si="8"/>
        <v>478875453.573048</v>
      </c>
    </row>
    <row r="45" spans="1:16" x14ac:dyDescent="0.2">
      <c r="A45" s="19">
        <f t="shared" si="1"/>
        <v>45413</v>
      </c>
      <c r="B45" s="47">
        <v>41</v>
      </c>
      <c r="C45" s="18"/>
      <c r="D45" s="35"/>
      <c r="E45" s="25">
        <f t="shared" si="9"/>
        <v>2070524.130420058</v>
      </c>
      <c r="F45" s="27">
        <v>15000</v>
      </c>
      <c r="G45" s="37">
        <v>2000</v>
      </c>
      <c r="H45" s="28">
        <f t="shared" si="5"/>
        <v>30000000</v>
      </c>
      <c r="I45" s="52">
        <f t="shared" si="10"/>
        <v>0.98919824073763385</v>
      </c>
      <c r="J45" s="38">
        <f t="shared" si="2"/>
        <v>0.64763962457076041</v>
      </c>
      <c r="K45" s="35"/>
      <c r="L45" s="35"/>
      <c r="M45" s="50">
        <f t="shared" si="4"/>
        <v>0.93757781175469779</v>
      </c>
      <c r="N45" s="22">
        <f t="shared" si="6"/>
        <v>1257248.2205268319</v>
      </c>
      <c r="O45" s="68">
        <f t="shared" si="7"/>
        <v>18216376.260320626</v>
      </c>
      <c r="P45" s="72">
        <f t="shared" si="8"/>
        <v>497091829.8333686</v>
      </c>
    </row>
    <row r="46" spans="1:16" x14ac:dyDescent="0.2">
      <c r="A46" s="19">
        <f t="shared" si="1"/>
        <v>45444</v>
      </c>
      <c r="B46" s="47">
        <v>42</v>
      </c>
      <c r="C46" s="18"/>
      <c r="D46" s="35"/>
      <c r="E46" s="25">
        <f t="shared" si="9"/>
        <v>2073943.7693590345</v>
      </c>
      <c r="F46" s="27">
        <v>15000</v>
      </c>
      <c r="G46" s="37">
        <v>2000</v>
      </c>
      <c r="H46" s="28">
        <f t="shared" si="5"/>
        <v>30000000</v>
      </c>
      <c r="I46" s="52">
        <f t="shared" si="10"/>
        <v>0.98919824073763385</v>
      </c>
      <c r="J46" s="38">
        <f t="shared" si="2"/>
        <v>0.64064397725737787</v>
      </c>
      <c r="K46" s="35"/>
      <c r="L46" s="35"/>
      <c r="M46" s="50">
        <f t="shared" si="4"/>
        <v>0.93757781175469779</v>
      </c>
      <c r="N46" s="22">
        <f t="shared" si="6"/>
        <v>1245721.7462808897</v>
      </c>
      <c r="O46" s="68">
        <f t="shared" si="7"/>
        <v>18019607.349323962</v>
      </c>
      <c r="P46" s="72">
        <f t="shared" si="8"/>
        <v>515111437.18269259</v>
      </c>
    </row>
    <row r="47" spans="1:16" x14ac:dyDescent="0.2">
      <c r="A47" s="19">
        <f t="shared" si="1"/>
        <v>45474</v>
      </c>
      <c r="B47" s="47">
        <v>43</v>
      </c>
      <c r="C47" s="18"/>
      <c r="D47" s="35"/>
      <c r="E47" s="25">
        <f t="shared" si="9"/>
        <v>2077369.0561097418</v>
      </c>
      <c r="F47" s="27">
        <v>15000</v>
      </c>
      <c r="G47" s="37">
        <v>2000</v>
      </c>
      <c r="H47" s="28">
        <f t="shared" si="5"/>
        <v>30000000</v>
      </c>
      <c r="I47" s="52">
        <f t="shared" si="10"/>
        <v>0.98919824073763385</v>
      </c>
      <c r="J47" s="38">
        <f t="shared" si="2"/>
        <v>0.63372389524215889</v>
      </c>
      <c r="K47" s="35"/>
      <c r="L47" s="35"/>
      <c r="M47" s="50">
        <f t="shared" si="4"/>
        <v>0.93757781175469779</v>
      </c>
      <c r="N47" s="22">
        <f t="shared" si="6"/>
        <v>1234300.9469576667</v>
      </c>
      <c r="O47" s="68">
        <f t="shared" si="7"/>
        <v>17824963.888734203</v>
      </c>
      <c r="P47" s="72">
        <f t="shared" si="8"/>
        <v>532936401.07142681</v>
      </c>
    </row>
    <row r="48" spans="1:16" x14ac:dyDescent="0.2">
      <c r="A48" s="19">
        <f t="shared" si="1"/>
        <v>45505</v>
      </c>
      <c r="B48" s="47">
        <v>44</v>
      </c>
      <c r="C48" s="18"/>
      <c r="D48" s="35"/>
      <c r="E48" s="25">
        <f t="shared" si="9"/>
        <v>2080800</v>
      </c>
      <c r="F48" s="27">
        <v>15000</v>
      </c>
      <c r="G48" s="37">
        <v>2000</v>
      </c>
      <c r="H48" s="28">
        <f t="shared" si="5"/>
        <v>30000000</v>
      </c>
      <c r="I48" s="52">
        <f t="shared" si="10"/>
        <v>0.98919824073763385</v>
      </c>
      <c r="J48" s="38">
        <f t="shared" si="2"/>
        <v>0.62687856228694416</v>
      </c>
      <c r="K48" s="35"/>
      <c r="L48" s="35"/>
      <c r="M48" s="50">
        <f t="shared" si="4"/>
        <v>0.93757781175469779</v>
      </c>
      <c r="N48" s="22">
        <f t="shared" si="6"/>
        <v>1222984.8537275742</v>
      </c>
      <c r="O48" s="68">
        <f t="shared" si="7"/>
        <v>17632422.919947725</v>
      </c>
      <c r="P48" s="72">
        <f t="shared" si="8"/>
        <v>550568823.99137449</v>
      </c>
    </row>
    <row r="49" spans="1:16" x14ac:dyDescent="0.2">
      <c r="A49" s="19">
        <f t="shared" si="1"/>
        <v>45536</v>
      </c>
      <c r="B49" s="47">
        <v>45</v>
      </c>
      <c r="C49" s="18"/>
      <c r="D49" s="35"/>
      <c r="E49" s="25">
        <f t="shared" si="9"/>
        <v>2084236.6103730355</v>
      </c>
      <c r="F49" s="27">
        <v>15000</v>
      </c>
      <c r="G49" s="37">
        <v>2000</v>
      </c>
      <c r="H49" s="28">
        <f t="shared" si="5"/>
        <v>30000000</v>
      </c>
      <c r="I49" s="52">
        <f t="shared" si="10"/>
        <v>0.98919824073763385</v>
      </c>
      <c r="J49" s="38">
        <f t="shared" si="2"/>
        <v>0.62010717097038237</v>
      </c>
      <c r="K49" s="35"/>
      <c r="L49" s="35"/>
      <c r="M49" s="50">
        <f t="shared" si="4"/>
        <v>0.93757781175469779</v>
      </c>
      <c r="N49" s="22">
        <f t="shared" si="6"/>
        <v>1211772.506643272</v>
      </c>
      <c r="O49" s="68">
        <f t="shared" si="7"/>
        <v>17441961.732354224</v>
      </c>
      <c r="P49" s="72">
        <f t="shared" si="8"/>
        <v>568010785.72372866</v>
      </c>
    </row>
    <row r="50" spans="1:16" x14ac:dyDescent="0.2">
      <c r="A50" s="19">
        <f t="shared" si="1"/>
        <v>45566</v>
      </c>
      <c r="B50" s="47">
        <v>46</v>
      </c>
      <c r="C50" s="18"/>
      <c r="D50" s="35"/>
      <c r="E50" s="25">
        <f t="shared" si="9"/>
        <v>2087678.896587505</v>
      </c>
      <c r="F50" s="27">
        <v>15000</v>
      </c>
      <c r="G50" s="37">
        <v>2000</v>
      </c>
      <c r="H50" s="28">
        <f t="shared" si="5"/>
        <v>30000000</v>
      </c>
      <c r="I50" s="52">
        <f t="shared" si="10"/>
        <v>0.98919824073763385</v>
      </c>
      <c r="J50" s="38">
        <f t="shared" si="2"/>
        <v>0.61340892259269342</v>
      </c>
      <c r="K50" s="35"/>
      <c r="L50" s="35"/>
      <c r="M50" s="50">
        <f t="shared" si="4"/>
        <v>0.93757781175469779</v>
      </c>
      <c r="N50" s="22">
        <f t="shared" si="6"/>
        <v>1200662.954558234</v>
      </c>
      <c r="O50" s="68">
        <f t="shared" si="7"/>
        <v>17253557.86065793</v>
      </c>
      <c r="P50" s="72">
        <f t="shared" si="8"/>
        <v>585264343.58438659</v>
      </c>
    </row>
    <row r="51" spans="1:16" x14ac:dyDescent="0.2">
      <c r="A51" s="19">
        <f t="shared" si="1"/>
        <v>45597</v>
      </c>
      <c r="B51" s="47">
        <v>47</v>
      </c>
      <c r="C51" s="18"/>
      <c r="D51" s="35"/>
      <c r="E51" s="25">
        <f t="shared" si="9"/>
        <v>2091126.8680175224</v>
      </c>
      <c r="F51" s="27">
        <v>15000</v>
      </c>
      <c r="G51" s="37">
        <v>2000</v>
      </c>
      <c r="H51" s="28">
        <f t="shared" si="5"/>
        <v>30000000</v>
      </c>
      <c r="I51" s="52">
        <f t="shared" si="10"/>
        <v>0.98919824073763385</v>
      </c>
      <c r="J51" s="38">
        <f t="shared" si="2"/>
        <v>0.6067830270814597</v>
      </c>
      <c r="K51" s="35"/>
      <c r="L51" s="35"/>
      <c r="M51" s="50">
        <f t="shared" si="4"/>
        <v>0.93757781175469779</v>
      </c>
      <c r="N51" s="22">
        <f t="shared" si="6"/>
        <v>1189655.2550460622</v>
      </c>
      <c r="O51" s="68">
        <f t="shared" si="7"/>
        <v>17067189.082227796</v>
      </c>
      <c r="P51" s="72">
        <f t="shared" si="8"/>
        <v>602331532.66661441</v>
      </c>
    </row>
    <row r="52" spans="1:16" x14ac:dyDescent="0.2">
      <c r="A52" s="19">
        <f t="shared" si="1"/>
        <v>45627</v>
      </c>
      <c r="B52" s="47">
        <v>48</v>
      </c>
      <c r="C52" s="18"/>
      <c r="D52" s="35"/>
      <c r="E52" s="25">
        <f t="shared" si="9"/>
        <v>2094580.534052683</v>
      </c>
      <c r="F52" s="27">
        <v>15000</v>
      </c>
      <c r="G52" s="37">
        <v>2000</v>
      </c>
      <c r="H52" s="28">
        <f t="shared" si="5"/>
        <v>30000000</v>
      </c>
      <c r="I52" s="52">
        <f t="shared" si="10"/>
        <v>0.98919824073763385</v>
      </c>
      <c r="J52" s="38">
        <f t="shared" si="2"/>
        <v>0.600228702898436</v>
      </c>
      <c r="K52" s="35"/>
      <c r="L52" s="35"/>
      <c r="M52" s="50">
        <f t="shared" si="4"/>
        <v>0.93757781175469779</v>
      </c>
      <c r="N52" s="22">
        <f t="shared" si="6"/>
        <v>1178748.4743205407</v>
      </c>
      <c r="O52" s="68">
        <f t="shared" si="7"/>
        <v>16882833.41447629</v>
      </c>
      <c r="P52" s="72">
        <f t="shared" si="8"/>
        <v>619214366.08109069</v>
      </c>
    </row>
    <row r="53" spans="1:16" x14ac:dyDescent="0.2">
      <c r="A53" s="19">
        <f t="shared" si="1"/>
        <v>45658</v>
      </c>
      <c r="B53" s="47">
        <v>49</v>
      </c>
      <c r="C53" s="18"/>
      <c r="D53" s="35"/>
      <c r="E53" s="25">
        <f t="shared" si="9"/>
        <v>2098039.9040980907</v>
      </c>
      <c r="F53" s="27">
        <v>15000</v>
      </c>
      <c r="G53" s="37">
        <v>2000</v>
      </c>
      <c r="H53" s="28">
        <f t="shared" si="5"/>
        <v>30000000</v>
      </c>
      <c r="I53" s="52">
        <f t="shared" si="10"/>
        <v>0.98919824073763385</v>
      </c>
      <c r="J53" s="38">
        <f t="shared" si="2"/>
        <v>0.59374517694736484</v>
      </c>
      <c r="K53" s="35"/>
      <c r="L53" s="35"/>
      <c r="M53" s="50">
        <f t="shared" ref="M53:M84" si="11">((i/(1+i))/LN(1+i))</f>
        <v>0.93757781175469779</v>
      </c>
      <c r="N53" s="22">
        <f t="shared" si="6"/>
        <v>1167941.6871564235</v>
      </c>
      <c r="O53" s="68">
        <f t="shared" si="7"/>
        <v>16700469.112266485</v>
      </c>
      <c r="P53" s="72">
        <f t="shared" si="8"/>
        <v>635914835.19335723</v>
      </c>
    </row>
    <row r="54" spans="1:16" x14ac:dyDescent="0.2">
      <c r="A54" s="19">
        <f t="shared" si="1"/>
        <v>45689</v>
      </c>
      <c r="B54" s="47">
        <v>50</v>
      </c>
      <c r="C54" s="18"/>
      <c r="D54" s="35"/>
      <c r="E54" s="25">
        <f t="shared" si="9"/>
        <v>2101504.9875743813</v>
      </c>
      <c r="F54" s="27">
        <v>15000</v>
      </c>
      <c r="G54" s="37">
        <v>2000</v>
      </c>
      <c r="H54" s="28">
        <f t="shared" si="5"/>
        <v>30000000</v>
      </c>
      <c r="I54" s="52">
        <f t="shared" si="10"/>
        <v>0.98919824073763385</v>
      </c>
      <c r="J54" s="38">
        <f t="shared" si="2"/>
        <v>0.58733168448278839</v>
      </c>
      <c r="K54" s="35"/>
      <c r="L54" s="35"/>
      <c r="M54" s="50">
        <f t="shared" si="11"/>
        <v>0.93757781175469779</v>
      </c>
      <c r="N54" s="22">
        <f t="shared" si="6"/>
        <v>1157233.976810944</v>
      </c>
      <c r="O54" s="68">
        <f t="shared" si="7"/>
        <v>16520074.6653472</v>
      </c>
      <c r="P54" s="72">
        <f t="shared" si="8"/>
        <v>652434909.85870445</v>
      </c>
    </row>
    <row r="55" spans="1:16" x14ac:dyDescent="0.2">
      <c r="A55" s="19">
        <f t="shared" si="1"/>
        <v>45717</v>
      </c>
      <c r="B55" s="47">
        <v>51</v>
      </c>
      <c r="C55" s="18"/>
      <c r="D55" s="35"/>
      <c r="E55" s="25">
        <f t="shared" si="9"/>
        <v>2104975.7939177509</v>
      </c>
      <c r="F55" s="27">
        <v>15000</v>
      </c>
      <c r="G55" s="37">
        <v>2000</v>
      </c>
      <c r="H55" s="28">
        <f t="shared" si="5"/>
        <v>30000000</v>
      </c>
      <c r="I55" s="52">
        <f t="shared" si="10"/>
        <v>0.98919824073763385</v>
      </c>
      <c r="J55" s="38">
        <f t="shared" si="2"/>
        <v>0.58098746901984533</v>
      </c>
      <c r="K55" s="35"/>
      <c r="L55" s="35"/>
      <c r="M55" s="50">
        <f t="shared" si="11"/>
        <v>0.93757781175469779</v>
      </c>
      <c r="N55" s="22">
        <f t="shared" si="6"/>
        <v>1146624.4349460518</v>
      </c>
      <c r="O55" s="68">
        <f t="shared" si="7"/>
        <v>16341628.795815807</v>
      </c>
      <c r="P55" s="72">
        <f t="shared" si="8"/>
        <v>668776538.65452027</v>
      </c>
    </row>
    <row r="56" spans="1:16" x14ac:dyDescent="0.2">
      <c r="A56" s="19">
        <f t="shared" si="1"/>
        <v>45748</v>
      </c>
      <c r="B56" s="47">
        <v>52</v>
      </c>
      <c r="C56" s="18"/>
      <c r="D56" s="35"/>
      <c r="E56" s="25">
        <f t="shared" si="9"/>
        <v>2108452.3325799801</v>
      </c>
      <c r="F56" s="27">
        <v>15000</v>
      </c>
      <c r="G56" s="37">
        <v>2000</v>
      </c>
      <c r="H56" s="28">
        <f t="shared" si="5"/>
        <v>30000000</v>
      </c>
      <c r="I56" s="52">
        <f t="shared" si="10"/>
        <v>0.98919824073763385</v>
      </c>
      <c r="J56" s="38">
        <f t="shared" si="2"/>
        <v>0.57471178224504149</v>
      </c>
      <c r="K56" s="35"/>
      <c r="L56" s="35"/>
      <c r="M56" s="50">
        <f t="shared" si="11"/>
        <v>0.93757781175469779</v>
      </c>
      <c r="N56" s="22">
        <f t="shared" si="6"/>
        <v>1136112.1615513554</v>
      </c>
      <c r="O56" s="68">
        <f t="shared" si="7"/>
        <v>16165110.45560845</v>
      </c>
      <c r="P56" s="72">
        <f t="shared" si="8"/>
        <v>684941649.11012876</v>
      </c>
    </row>
    <row r="57" spans="1:16" x14ac:dyDescent="0.2">
      <c r="A57" s="19">
        <f t="shared" si="1"/>
        <v>45778</v>
      </c>
      <c r="B57" s="47">
        <v>53</v>
      </c>
      <c r="C57" s="18"/>
      <c r="D57" s="35"/>
      <c r="E57" s="25">
        <f t="shared" si="9"/>
        <v>2111934.6130284593</v>
      </c>
      <c r="F57" s="27">
        <v>15000</v>
      </c>
      <c r="G57" s="37">
        <v>2000</v>
      </c>
      <c r="H57" s="28">
        <f t="shared" si="5"/>
        <v>30000000</v>
      </c>
      <c r="I57" s="52">
        <f t="shared" si="10"/>
        <v>0.98919824073763385</v>
      </c>
      <c r="J57" s="38">
        <f t="shared" si="2"/>
        <v>0.56850388392798512</v>
      </c>
      <c r="K57" s="35"/>
      <c r="L57" s="35"/>
      <c r="M57" s="50">
        <f t="shared" si="11"/>
        <v>0.93757781175469779</v>
      </c>
      <c r="N57" s="22">
        <f t="shared" si="6"/>
        <v>1125696.2648677747</v>
      </c>
      <c r="O57" s="68">
        <f t="shared" si="7"/>
        <v>15990498.824017411</v>
      </c>
      <c r="P57" s="72">
        <f t="shared" si="8"/>
        <v>700932147.93414617</v>
      </c>
    </row>
    <row r="58" spans="1:16" x14ac:dyDescent="0.2">
      <c r="A58" s="19">
        <f t="shared" si="1"/>
        <v>45809</v>
      </c>
      <c r="B58" s="47">
        <v>54</v>
      </c>
      <c r="C58" s="18"/>
      <c r="D58" s="35"/>
      <c r="E58" s="25">
        <f t="shared" si="9"/>
        <v>2115422.6447462151</v>
      </c>
      <c r="F58" s="27">
        <v>15000</v>
      </c>
      <c r="G58" s="37">
        <v>2000</v>
      </c>
      <c r="H58" s="28">
        <f t="shared" si="5"/>
        <v>30000000</v>
      </c>
      <c r="I58" s="52">
        <f t="shared" si="10"/>
        <v>0.98919824073763385</v>
      </c>
      <c r="J58" s="38">
        <f t="shared" si="2"/>
        <v>0.56236304183407493</v>
      </c>
      <c r="K58" s="35"/>
      <c r="L58" s="35"/>
      <c r="M58" s="50">
        <f t="shared" si="11"/>
        <v>0.93757781175469779</v>
      </c>
      <c r="N58" s="22">
        <f t="shared" si="6"/>
        <v>1115375.8613118927</v>
      </c>
      <c r="O58" s="68">
        <f t="shared" si="7"/>
        <v>15817773.305235226</v>
      </c>
      <c r="P58" s="72">
        <f t="shared" si="8"/>
        <v>716749921.23938143</v>
      </c>
    </row>
    <row r="59" spans="1:16" x14ac:dyDescent="0.2">
      <c r="A59" s="19">
        <f t="shared" si="1"/>
        <v>45839</v>
      </c>
      <c r="B59" s="47">
        <v>55</v>
      </c>
      <c r="C59" s="18"/>
      <c r="D59" s="35"/>
      <c r="E59" s="25">
        <f t="shared" si="9"/>
        <v>2118916.4372319365</v>
      </c>
      <c r="F59" s="27">
        <v>15000</v>
      </c>
      <c r="G59" s="37">
        <v>2000</v>
      </c>
      <c r="H59" s="28">
        <f t="shared" si="5"/>
        <v>30000000</v>
      </c>
      <c r="I59" s="52">
        <f t="shared" si="10"/>
        <v>0.98919824073763385</v>
      </c>
      <c r="J59" s="38">
        <f t="shared" si="2"/>
        <v>0.5562885316381313</v>
      </c>
      <c r="K59" s="35"/>
      <c r="L59" s="35"/>
      <c r="M59" s="50">
        <f t="shared" si="11"/>
        <v>0.93757781175469779</v>
      </c>
      <c r="N59" s="22">
        <f t="shared" si="6"/>
        <v>1105150.0754010009</v>
      </c>
      <c r="O59" s="68">
        <f t="shared" si="7"/>
        <v>15646913.525925392</v>
      </c>
      <c r="P59" s="72">
        <f t="shared" si="8"/>
        <v>732396834.76530683</v>
      </c>
    </row>
    <row r="60" spans="1:16" x14ac:dyDescent="0.2">
      <c r="A60" s="19">
        <f t="shared" si="1"/>
        <v>45870</v>
      </c>
      <c r="B60" s="47">
        <v>56</v>
      </c>
      <c r="C60" s="18"/>
      <c r="D60" s="35"/>
      <c r="E60" s="25">
        <f t="shared" si="9"/>
        <v>2122416</v>
      </c>
      <c r="F60" s="27">
        <v>15000</v>
      </c>
      <c r="G60" s="37">
        <v>2000</v>
      </c>
      <c r="H60" s="28">
        <f t="shared" si="5"/>
        <v>30000000</v>
      </c>
      <c r="I60" s="52">
        <f t="shared" si="10"/>
        <v>0.98919824073763385</v>
      </c>
      <c r="J60" s="38">
        <f t="shared" si="2"/>
        <v>0.55027963683896108</v>
      </c>
      <c r="K60" s="35"/>
      <c r="L60" s="35"/>
      <c r="M60" s="50">
        <f t="shared" si="11"/>
        <v>0.93757781175469779</v>
      </c>
      <c r="N60" s="22">
        <f t="shared" si="6"/>
        <v>1095018.0396788327</v>
      </c>
      <c r="O60" s="68">
        <f t="shared" si="7"/>
        <v>15477899.332819287</v>
      </c>
      <c r="P60" s="72">
        <f t="shared" si="8"/>
        <v>747874734.09812617</v>
      </c>
    </row>
    <row r="61" spans="1:16" x14ac:dyDescent="0.2">
      <c r="A61" s="19">
        <f t="shared" si="1"/>
        <v>45901</v>
      </c>
      <c r="B61" s="47">
        <v>57</v>
      </c>
      <c r="C61" s="18"/>
      <c r="D61" s="35"/>
      <c r="E61" s="25">
        <f t="shared" si="9"/>
        <v>2125921.3425804963</v>
      </c>
      <c r="F61" s="27">
        <v>15000</v>
      </c>
      <c r="G61" s="37">
        <v>2000</v>
      </c>
      <c r="H61" s="28">
        <f t="shared" si="5"/>
        <v>30000000</v>
      </c>
      <c r="I61" s="52">
        <f t="shared" si="10"/>
        <v>0.98919824073763385</v>
      </c>
      <c r="J61" s="38">
        <f t="shared" si="2"/>
        <v>0.54433564867484441</v>
      </c>
      <c r="K61" s="35"/>
      <c r="L61" s="35"/>
      <c r="M61" s="50">
        <f t="shared" si="11"/>
        <v>0.93757781175469779</v>
      </c>
      <c r="N61" s="22">
        <f t="shared" si="6"/>
        <v>1084978.8946419754</v>
      </c>
      <c r="O61" s="68">
        <f t="shared" si="7"/>
        <v>15310710.790339038</v>
      </c>
      <c r="P61" s="72">
        <f t="shared" si="8"/>
        <v>763185444.88846517</v>
      </c>
    </row>
    <row r="62" spans="1:16" x14ac:dyDescent="0.2">
      <c r="A62" s="19">
        <f t="shared" si="1"/>
        <v>45931</v>
      </c>
      <c r="B62" s="47">
        <v>58</v>
      </c>
      <c r="C62" s="18"/>
      <c r="D62" s="35"/>
      <c r="E62" s="25">
        <f t="shared" si="9"/>
        <v>2129432.4745192556</v>
      </c>
      <c r="F62" s="27">
        <v>15000</v>
      </c>
      <c r="G62" s="37">
        <v>2000</v>
      </c>
      <c r="H62" s="28">
        <f t="shared" si="5"/>
        <v>30000000</v>
      </c>
      <c r="I62" s="52">
        <f t="shared" si="10"/>
        <v>0.98919824073763385</v>
      </c>
      <c r="J62" s="38">
        <f t="shared" si="2"/>
        <v>0.53845586603993478</v>
      </c>
      <c r="K62" s="35"/>
      <c r="L62" s="35"/>
      <c r="M62" s="50">
        <f t="shared" si="11"/>
        <v>0.93757781175469779</v>
      </c>
      <c r="N62" s="22">
        <f t="shared" si="6"/>
        <v>1075031.7886669587</v>
      </c>
      <c r="O62" s="68">
        <f t="shared" si="7"/>
        <v>15145328.178246081</v>
      </c>
      <c r="P62" s="72">
        <f t="shared" si="8"/>
        <v>778330773.06671119</v>
      </c>
    </row>
    <row r="63" spans="1:16" x14ac:dyDescent="0.2">
      <c r="A63" s="19">
        <f t="shared" si="1"/>
        <v>45962</v>
      </c>
      <c r="B63" s="47">
        <v>59</v>
      </c>
      <c r="C63" s="18"/>
      <c r="D63" s="35"/>
      <c r="E63" s="25">
        <f t="shared" si="9"/>
        <v>2132949.4053778732</v>
      </c>
      <c r="F63" s="27">
        <v>15000</v>
      </c>
      <c r="G63" s="37">
        <v>2000</v>
      </c>
      <c r="H63" s="28">
        <f t="shared" si="5"/>
        <v>30000000</v>
      </c>
      <c r="I63" s="52">
        <f t="shared" si="10"/>
        <v>0.98919824073763385</v>
      </c>
      <c r="J63" s="38">
        <f t="shared" si="2"/>
        <v>0.53263959540156258</v>
      </c>
      <c r="K63" s="35"/>
      <c r="L63" s="35"/>
      <c r="M63" s="50">
        <f t="shared" si="11"/>
        <v>0.93757781175469779</v>
      </c>
      <c r="N63" s="22">
        <f t="shared" si="6"/>
        <v>1065175.8779380128</v>
      </c>
      <c r="O63" s="68">
        <f t="shared" si="7"/>
        <v>14981731.989315139</v>
      </c>
      <c r="P63" s="72">
        <f t="shared" si="8"/>
        <v>793312505.05602634</v>
      </c>
    </row>
    <row r="64" spans="1:16" x14ac:dyDescent="0.2">
      <c r="A64" s="19">
        <f t="shared" si="1"/>
        <v>45992</v>
      </c>
      <c r="B64" s="47">
        <v>60</v>
      </c>
      <c r="C64" s="18"/>
      <c r="D64" s="35"/>
      <c r="E64" s="25">
        <f t="shared" si="9"/>
        <v>2136472.1447337368</v>
      </c>
      <c r="F64" s="27">
        <v>15000</v>
      </c>
      <c r="G64" s="37">
        <v>2000</v>
      </c>
      <c r="H64" s="28">
        <f t="shared" si="5"/>
        <v>30000000</v>
      </c>
      <c r="I64" s="52">
        <f t="shared" si="10"/>
        <v>0.98919824073763385</v>
      </c>
      <c r="J64" s="38">
        <f t="shared" si="2"/>
        <v>0.52688615071843081</v>
      </c>
      <c r="K64" s="35"/>
      <c r="L64" s="35"/>
      <c r="M64" s="50">
        <f t="shared" si="11"/>
        <v>0.93757781175469779</v>
      </c>
      <c r="N64" s="22">
        <f t="shared" si="6"/>
        <v>1055410.3263754849</v>
      </c>
      <c r="O64" s="68">
        <f t="shared" si="7"/>
        <v>14819902.927033268</v>
      </c>
      <c r="P64" s="72">
        <f t="shared" si="8"/>
        <v>808132407.98305964</v>
      </c>
    </row>
    <row r="65" spans="1:16" x14ac:dyDescent="0.2">
      <c r="A65" s="19">
        <f t="shared" si="1"/>
        <v>46023</v>
      </c>
      <c r="B65" s="47">
        <v>61</v>
      </c>
      <c r="C65" s="18"/>
      <c r="D65" s="35"/>
      <c r="E65" s="25">
        <f t="shared" si="9"/>
        <v>2140000.7021800526</v>
      </c>
      <c r="F65" s="27">
        <v>15000</v>
      </c>
      <c r="G65" s="37">
        <v>2000</v>
      </c>
      <c r="H65" s="28">
        <f t="shared" si="5"/>
        <v>30000000</v>
      </c>
      <c r="I65" s="52">
        <f t="shared" si="10"/>
        <v>0.98919824073763385</v>
      </c>
      <c r="J65" s="38">
        <f t="shared" si="2"/>
        <v>0.52119485335969551</v>
      </c>
      <c r="K65" s="35"/>
      <c r="L65" s="35"/>
      <c r="M65" s="50">
        <f t="shared" si="11"/>
        <v>0.93757781175469779</v>
      </c>
      <c r="N65" s="22">
        <f t="shared" si="6"/>
        <v>1045734.3055649161</v>
      </c>
      <c r="O65" s="68">
        <f t="shared" si="7"/>
        <v>14659821.903323818</v>
      </c>
      <c r="P65" s="72">
        <f t="shared" si="8"/>
        <v>822792229.88638341</v>
      </c>
    </row>
    <row r="66" spans="1:16" x14ac:dyDescent="0.2">
      <c r="A66" s="19">
        <f t="shared" si="1"/>
        <v>46054</v>
      </c>
      <c r="B66" s="47">
        <v>62</v>
      </c>
      <c r="C66" s="18"/>
      <c r="D66" s="35"/>
      <c r="E66" s="25">
        <f t="shared" si="9"/>
        <v>2143535.0873258687</v>
      </c>
      <c r="F66" s="27">
        <v>15000</v>
      </c>
      <c r="G66" s="37">
        <v>2000</v>
      </c>
      <c r="H66" s="28">
        <f t="shared" si="5"/>
        <v>30000000</v>
      </c>
      <c r="I66" s="52">
        <f t="shared" si="10"/>
        <v>0.98919824073763385</v>
      </c>
      <c r="J66" s="38">
        <f t="shared" si="2"/>
        <v>0.51556503202491988</v>
      </c>
      <c r="K66" s="35"/>
      <c r="L66" s="35"/>
      <c r="M66" s="50">
        <f t="shared" si="11"/>
        <v>0.93757781175469779</v>
      </c>
      <c r="N66" s="22">
        <f t="shared" si="6"/>
        <v>1036146.9946867656</v>
      </c>
      <c r="O66" s="68">
        <f t="shared" si="7"/>
        <v>14501470.036294952</v>
      </c>
      <c r="P66" s="72">
        <f t="shared" si="8"/>
        <v>837293699.92267835</v>
      </c>
    </row>
    <row r="67" spans="1:16" x14ac:dyDescent="0.2">
      <c r="A67" s="19">
        <f t="shared" si="1"/>
        <v>46082</v>
      </c>
      <c r="B67" s="47">
        <v>63</v>
      </c>
      <c r="C67" s="18"/>
      <c r="D67" s="35"/>
      <c r="E67" s="25">
        <f t="shared" si="9"/>
        <v>2147075.3097961061</v>
      </c>
      <c r="F67" s="27">
        <v>15000</v>
      </c>
      <c r="G67" s="37">
        <v>2000</v>
      </c>
      <c r="H67" s="28">
        <f t="shared" si="5"/>
        <v>30000000</v>
      </c>
      <c r="I67" s="52">
        <f t="shared" si="10"/>
        <v>0.98919824073763385</v>
      </c>
      <c r="J67" s="38">
        <f t="shared" si="2"/>
        <v>0.50999602266489263</v>
      </c>
      <c r="K67" s="35"/>
      <c r="L67" s="35"/>
      <c r="M67" s="50">
        <f t="shared" si="11"/>
        <v>0.93757781175469779</v>
      </c>
      <c r="N67" s="22">
        <f t="shared" si="6"/>
        <v>1026647.5804467816</v>
      </c>
      <c r="O67" s="68">
        <f t="shared" si="7"/>
        <v>14344828.648012478</v>
      </c>
      <c r="P67" s="72">
        <f t="shared" si="8"/>
        <v>851638528.57069087</v>
      </c>
    </row>
    <row r="68" spans="1:16" x14ac:dyDescent="0.2">
      <c r="A68" s="19">
        <f t="shared" si="1"/>
        <v>46113</v>
      </c>
      <c r="B68" s="47">
        <v>64</v>
      </c>
      <c r="C68" s="18"/>
      <c r="D68" s="35"/>
      <c r="E68" s="25">
        <f t="shared" si="9"/>
        <v>2150621.3792315801</v>
      </c>
      <c r="F68" s="27">
        <v>15000</v>
      </c>
      <c r="G68" s="37">
        <v>2000</v>
      </c>
      <c r="H68" s="28">
        <f t="shared" si="5"/>
        <v>30000000</v>
      </c>
      <c r="I68" s="52">
        <f t="shared" si="10"/>
        <v>0.98919824073763385</v>
      </c>
      <c r="J68" s="38">
        <f t="shared" si="2"/>
        <v>0.50448716840330221</v>
      </c>
      <c r="K68" s="35"/>
      <c r="L68" s="35"/>
      <c r="M68" s="50">
        <f t="shared" si="11"/>
        <v>0.93757781175469779</v>
      </c>
      <c r="N68" s="22">
        <f t="shared" si="6"/>
        <v>1017235.2570070082</v>
      </c>
      <c r="O68" s="68">
        <f t="shared" si="7"/>
        <v>14189879.262296753</v>
      </c>
      <c r="P68" s="72">
        <f t="shared" si="8"/>
        <v>865828407.83298767</v>
      </c>
    </row>
    <row r="69" spans="1:16" x14ac:dyDescent="0.2">
      <c r="A69" s="19">
        <f t="shared" si="1"/>
        <v>46143</v>
      </c>
      <c r="B69" s="47">
        <v>65</v>
      </c>
      <c r="C69" s="18"/>
      <c r="D69" s="35"/>
      <c r="E69" s="25">
        <f t="shared" si="9"/>
        <v>2154173.3052890282</v>
      </c>
      <c r="F69" s="27">
        <v>15000</v>
      </c>
      <c r="G69" s="37">
        <v>2000</v>
      </c>
      <c r="H69" s="28">
        <f t="shared" si="5"/>
        <v>30000000</v>
      </c>
      <c r="I69" s="52">
        <f t="shared" si="10"/>
        <v>0.98919824073763385</v>
      </c>
      <c r="J69" s="38">
        <f t="shared" si="2"/>
        <v>0.49903781945925696</v>
      </c>
      <c r="K69" s="35"/>
      <c r="L69" s="35"/>
      <c r="M69" s="50">
        <f t="shared" si="11"/>
        <v>0.93757781175469779</v>
      </c>
      <c r="N69" s="22">
        <f t="shared" si="6"/>
        <v>1007909.2259174252</v>
      </c>
      <c r="O69" s="68">
        <f t="shared" si="7"/>
        <v>14036603.602543382</v>
      </c>
      <c r="P69" s="72">
        <f t="shared" si="8"/>
        <v>879865011.43553102</v>
      </c>
    </row>
    <row r="70" spans="1:16" x14ac:dyDescent="0.2">
      <c r="A70" s="19">
        <f t="shared" si="1"/>
        <v>46174</v>
      </c>
      <c r="B70" s="47">
        <v>66</v>
      </c>
      <c r="C70" s="18"/>
      <c r="D70" s="35"/>
      <c r="E70" s="25">
        <f t="shared" si="9"/>
        <v>2157731.0976411398</v>
      </c>
      <c r="F70" s="27">
        <v>15000</v>
      </c>
      <c r="G70" s="37">
        <v>2000</v>
      </c>
      <c r="H70" s="28">
        <f t="shared" si="5"/>
        <v>30000000</v>
      </c>
      <c r="I70" s="52">
        <f t="shared" ref="I70:I101" si="12">(1/(1+i))^(1/12)</f>
        <v>0.98919824073763385</v>
      </c>
      <c r="J70" s="38">
        <f t="shared" si="2"/>
        <v>0.4936473330706419</v>
      </c>
      <c r="K70" s="35"/>
      <c r="L70" s="35"/>
      <c r="M70" s="50">
        <f t="shared" si="11"/>
        <v>0.93757781175469779</v>
      </c>
      <c r="N70" s="22">
        <f t="shared" si="6"/>
        <v>998668.69604821946</v>
      </c>
      <c r="O70" s="68">
        <f t="shared" si="7"/>
        <v>13884983.589567447</v>
      </c>
      <c r="P70" s="72">
        <f t="shared" si="8"/>
        <v>893749995.02509844</v>
      </c>
    </row>
    <row r="71" spans="1:16" x14ac:dyDescent="0.2">
      <c r="A71" s="19">
        <f t="shared" ref="A71:A134" si="13">EDATE(A70,1)</f>
        <v>46204</v>
      </c>
      <c r="B71" s="47">
        <v>67</v>
      </c>
      <c r="C71" s="18"/>
      <c r="D71" s="35"/>
      <c r="E71" s="25">
        <f t="shared" si="9"/>
        <v>2161294.7659765752</v>
      </c>
      <c r="F71" s="27">
        <v>15000</v>
      </c>
      <c r="G71" s="37">
        <v>2000</v>
      </c>
      <c r="H71" s="28">
        <f t="shared" si="5"/>
        <v>30000000</v>
      </c>
      <c r="I71" s="52">
        <f t="shared" si="12"/>
        <v>0.98919824073763385</v>
      </c>
      <c r="J71" s="38">
        <f t="shared" si="2"/>
        <v>0.48831507341830377</v>
      </c>
      <c r="K71" s="35"/>
      <c r="L71" s="35"/>
      <c r="M71" s="50">
        <f t="shared" si="11"/>
        <v>0.93757781175469779</v>
      </c>
      <c r="N71" s="22">
        <f t="shared" si="6"/>
        <v>989512.88352266653</v>
      </c>
      <c r="O71" s="68">
        <f t="shared" si="7"/>
        <v>13735001.339471035</v>
      </c>
      <c r="P71" s="72">
        <f t="shared" si="8"/>
        <v>907484996.36456943</v>
      </c>
    </row>
    <row r="72" spans="1:16" x14ac:dyDescent="0.2">
      <c r="A72" s="19">
        <f t="shared" si="13"/>
        <v>46235</v>
      </c>
      <c r="B72" s="47">
        <v>68</v>
      </c>
      <c r="C72" s="18"/>
      <c r="D72" s="35"/>
      <c r="E72" s="25">
        <f t="shared" si="9"/>
        <v>2164864.3199999998</v>
      </c>
      <c r="F72" s="27">
        <v>15000</v>
      </c>
      <c r="G72" s="37">
        <v>2000</v>
      </c>
      <c r="H72" s="28">
        <f t="shared" si="5"/>
        <v>30000000</v>
      </c>
      <c r="I72" s="52">
        <f t="shared" si="12"/>
        <v>0.98919824073763385</v>
      </c>
      <c r="J72" s="38">
        <f t="shared" ref="J72:J135" si="14">I72*J71</f>
        <v>0.48304041155105459</v>
      </c>
      <c r="K72" s="35"/>
      <c r="L72" s="35"/>
      <c r="M72" s="50">
        <f t="shared" si="11"/>
        <v>0.93757781175469779</v>
      </c>
      <c r="N72" s="22">
        <f t="shared" si="6"/>
        <v>980441.01165064063</v>
      </c>
      <c r="O72" s="68">
        <f t="shared" si="7"/>
        <v>13586639.161533792</v>
      </c>
      <c r="P72" s="72">
        <f t="shared" si="8"/>
        <v>921071635.52610326</v>
      </c>
    </row>
    <row r="73" spans="1:16" x14ac:dyDescent="0.2">
      <c r="A73" s="19">
        <f t="shared" si="13"/>
        <v>46266</v>
      </c>
      <c r="B73" s="47">
        <v>69</v>
      </c>
      <c r="C73" s="18"/>
      <c r="D73" s="35"/>
      <c r="E73" s="25">
        <f t="shared" si="9"/>
        <v>2168439.7694321061</v>
      </c>
      <c r="F73" s="27">
        <v>15000</v>
      </c>
      <c r="G73" s="37">
        <v>2000</v>
      </c>
      <c r="H73" s="28">
        <f t="shared" si="5"/>
        <v>30000000</v>
      </c>
      <c r="I73" s="52">
        <f t="shared" si="12"/>
        <v>0.98919824073763385</v>
      </c>
      <c r="J73" s="38">
        <f t="shared" si="14"/>
        <v>0.47782272531148584</v>
      </c>
      <c r="K73" s="35"/>
      <c r="L73" s="35"/>
      <c r="M73" s="50">
        <f t="shared" si="11"/>
        <v>0.93757781175469779</v>
      </c>
      <c r="N73" s="22">
        <f t="shared" si="6"/>
        <v>971452.31086272409</v>
      </c>
      <c r="O73" s="68">
        <f t="shared" si="7"/>
        <v>13439879.556126269</v>
      </c>
      <c r="P73" s="72">
        <f t="shared" si="8"/>
        <v>934511515.0822295</v>
      </c>
    </row>
    <row r="74" spans="1:16" x14ac:dyDescent="0.2">
      <c r="A74" s="19">
        <f t="shared" si="13"/>
        <v>46296</v>
      </c>
      <c r="B74" s="47">
        <v>70</v>
      </c>
      <c r="C74" s="18"/>
      <c r="D74" s="35"/>
      <c r="E74" s="25">
        <f t="shared" si="9"/>
        <v>2172021.1240096404</v>
      </c>
      <c r="F74" s="27">
        <v>15000</v>
      </c>
      <c r="G74" s="37">
        <v>2000</v>
      </c>
      <c r="H74" s="28">
        <f t="shared" si="5"/>
        <v>30000000</v>
      </c>
      <c r="I74" s="52">
        <f t="shared" si="12"/>
        <v>0.98919824073763385</v>
      </c>
      <c r="J74" s="38">
        <f t="shared" si="14"/>
        <v>0.47266139926258344</v>
      </c>
      <c r="K74" s="35"/>
      <c r="L74" s="35"/>
      <c r="M74" s="50">
        <f t="shared" si="11"/>
        <v>0.93757781175469779</v>
      </c>
      <c r="N74" s="22">
        <f t="shared" si="6"/>
        <v>962546.01864492486</v>
      </c>
      <c r="O74" s="68">
        <f t="shared" si="7"/>
        <v>13294705.212645795</v>
      </c>
      <c r="P74" s="72">
        <f t="shared" si="8"/>
        <v>947806220.29487526</v>
      </c>
    </row>
    <row r="75" spans="1:16" x14ac:dyDescent="0.2">
      <c r="A75" s="19">
        <f t="shared" si="13"/>
        <v>46327</v>
      </c>
      <c r="B75" s="47">
        <v>71</v>
      </c>
      <c r="C75" s="18"/>
      <c r="D75" s="35"/>
      <c r="E75" s="25">
        <f t="shared" si="9"/>
        <v>2175608.3934854306</v>
      </c>
      <c r="F75" s="27">
        <v>15000</v>
      </c>
      <c r="G75" s="37">
        <v>2000</v>
      </c>
      <c r="H75" s="28">
        <f t="shared" si="5"/>
        <v>30000000</v>
      </c>
      <c r="I75" s="52">
        <f t="shared" si="12"/>
        <v>0.98919824073763385</v>
      </c>
      <c r="J75" s="38">
        <f t="shared" si="14"/>
        <v>0.4675558246151359</v>
      </c>
      <c r="K75" s="35"/>
      <c r="L75" s="35"/>
      <c r="M75" s="50">
        <f t="shared" si="11"/>
        <v>0.93757781175469779</v>
      </c>
      <c r="N75" s="22">
        <f t="shared" si="6"/>
        <v>953721.37947399367</v>
      </c>
      <c r="O75" s="68">
        <f t="shared" si="7"/>
        <v>13151099.007474672</v>
      </c>
      <c r="P75" s="72">
        <f t="shared" si="8"/>
        <v>960957319.30234993</v>
      </c>
    </row>
    <row r="76" spans="1:16" x14ac:dyDescent="0.2">
      <c r="A76" s="19">
        <f t="shared" si="13"/>
        <v>46357</v>
      </c>
      <c r="B76" s="47">
        <v>72</v>
      </c>
      <c r="C76" s="18"/>
      <c r="D76" s="35"/>
      <c r="E76" s="25">
        <f t="shared" si="9"/>
        <v>2179201.5876284116</v>
      </c>
      <c r="F76" s="27">
        <v>15000</v>
      </c>
      <c r="G76" s="37">
        <v>2000</v>
      </c>
      <c r="H76" s="28">
        <f t="shared" si="5"/>
        <v>30000000</v>
      </c>
      <c r="I76" s="52">
        <f t="shared" si="12"/>
        <v>0.98919824073763385</v>
      </c>
      <c r="J76" s="38">
        <f t="shared" si="14"/>
        <v>0.46250539915592609</v>
      </c>
      <c r="K76" s="35"/>
      <c r="L76" s="35"/>
      <c r="M76" s="50">
        <f t="shared" si="11"/>
        <v>0.93757781175469779</v>
      </c>
      <c r="N76" s="22">
        <f t="shared" si="6"/>
        <v>944977.64475333132</v>
      </c>
      <c r="O76" s="68">
        <f t="shared" si="7"/>
        <v>13009044.001960387</v>
      </c>
      <c r="P76" s="72">
        <f t="shared" si="8"/>
        <v>973966363.30431032</v>
      </c>
    </row>
    <row r="77" spans="1:16" x14ac:dyDescent="0.2">
      <c r="A77" s="19">
        <f t="shared" si="13"/>
        <v>46388</v>
      </c>
      <c r="B77" s="47">
        <v>73</v>
      </c>
      <c r="C77" s="18"/>
      <c r="D77" s="35"/>
      <c r="E77" s="25">
        <f t="shared" si="9"/>
        <v>2182800.7162236534</v>
      </c>
      <c r="F77" s="27">
        <v>15000</v>
      </c>
      <c r="G77" s="37">
        <v>2000</v>
      </c>
      <c r="H77" s="28">
        <f t="shared" si="5"/>
        <v>30000000</v>
      </c>
      <c r="I77" s="52">
        <f t="shared" si="12"/>
        <v>0.98919824073763385</v>
      </c>
      <c r="J77" s="38">
        <f t="shared" si="14"/>
        <v>0.45750952717669924</v>
      </c>
      <c r="K77" s="35"/>
      <c r="L77" s="35"/>
      <c r="M77" s="50">
        <f t="shared" si="11"/>
        <v>0.93757781175469779</v>
      </c>
      <c r="N77" s="22">
        <f t="shared" si="6"/>
        <v>936314.07274948643</v>
      </c>
      <c r="O77" s="68">
        <f t="shared" si="7"/>
        <v>12868523.440417683</v>
      </c>
      <c r="P77" s="72">
        <f t="shared" si="8"/>
        <v>986834886.74472797</v>
      </c>
    </row>
    <row r="78" spans="1:16" x14ac:dyDescent="0.2">
      <c r="A78" s="19">
        <f t="shared" si="13"/>
        <v>46419</v>
      </c>
      <c r="B78" s="47">
        <v>74</v>
      </c>
      <c r="C78" s="18"/>
      <c r="D78" s="35"/>
      <c r="E78" s="25">
        <f t="shared" si="9"/>
        <v>2186405.7890723865</v>
      </c>
      <c r="F78" s="27">
        <v>15000</v>
      </c>
      <c r="G78" s="37">
        <v>2000</v>
      </c>
      <c r="H78" s="28">
        <f t="shared" si="5"/>
        <v>30000000</v>
      </c>
      <c r="I78" s="52">
        <f t="shared" si="12"/>
        <v>0.98919824073763385</v>
      </c>
      <c r="J78" s="38">
        <f t="shared" si="14"/>
        <v>0.45256761940389756</v>
      </c>
      <c r="K78" s="35"/>
      <c r="L78" s="35"/>
      <c r="M78" s="50">
        <f t="shared" si="11"/>
        <v>0.93757781175469779</v>
      </c>
      <c r="N78" s="22">
        <f t="shared" si="6"/>
        <v>927729.92852923239</v>
      </c>
      <c r="O78" s="68">
        <f t="shared" si="7"/>
        <v>12729520.748152174</v>
      </c>
      <c r="P78" s="72">
        <f t="shared" si="8"/>
        <v>999564407.49288011</v>
      </c>
    </row>
    <row r="79" spans="1:16" x14ac:dyDescent="0.2">
      <c r="A79" s="19">
        <f t="shared" si="13"/>
        <v>46447</v>
      </c>
      <c r="B79" s="47">
        <v>75</v>
      </c>
      <c r="C79" s="18"/>
      <c r="D79" s="35"/>
      <c r="E79" s="25">
        <f t="shared" si="9"/>
        <v>2190016.815992028</v>
      </c>
      <c r="F79" s="27">
        <v>15000</v>
      </c>
      <c r="G79" s="37">
        <v>2000</v>
      </c>
      <c r="H79" s="28">
        <f t="shared" si="5"/>
        <v>30000000</v>
      </c>
      <c r="I79" s="52">
        <f t="shared" si="12"/>
        <v>0.98919824073763385</v>
      </c>
      <c r="J79" s="38">
        <f t="shared" si="14"/>
        <v>0.44767909292915453</v>
      </c>
      <c r="K79" s="35"/>
      <c r="L79" s="35"/>
      <c r="M79" s="50">
        <f t="shared" si="11"/>
        <v>0.93757781175469779</v>
      </c>
      <c r="N79" s="22">
        <f t="shared" si="6"/>
        <v>919224.48389722395</v>
      </c>
      <c r="O79" s="68">
        <f t="shared" si="7"/>
        <v>12592019.52950534</v>
      </c>
      <c r="P79" s="72">
        <f t="shared" si="8"/>
        <v>1012156427.0223855</v>
      </c>
    </row>
    <row r="80" spans="1:16" x14ac:dyDescent="0.2">
      <c r="A80" s="19">
        <f t="shared" si="13"/>
        <v>46478</v>
      </c>
      <c r="B80" s="47">
        <v>76</v>
      </c>
      <c r="C80" s="18"/>
      <c r="D80" s="35"/>
      <c r="E80" s="25">
        <f t="shared" si="9"/>
        <v>2193633.8068162114</v>
      </c>
      <c r="F80" s="27">
        <v>15000</v>
      </c>
      <c r="G80" s="37">
        <v>2000</v>
      </c>
      <c r="H80" s="28">
        <f t="shared" si="5"/>
        <v>30000000</v>
      </c>
      <c r="I80" s="52">
        <f t="shared" si="12"/>
        <v>0.98919824073763385</v>
      </c>
      <c r="J80" s="38">
        <f t="shared" si="14"/>
        <v>0.44284337114053934</v>
      </c>
      <c r="K80" s="35"/>
      <c r="L80" s="35"/>
      <c r="M80" s="50">
        <f t="shared" si="11"/>
        <v>0.93757781175469779</v>
      </c>
      <c r="N80" s="22">
        <f t="shared" si="6"/>
        <v>910797.01733422442</v>
      </c>
      <c r="O80" s="68">
        <f t="shared" si="7"/>
        <v>12456003.56592061</v>
      </c>
      <c r="P80" s="72">
        <f t="shared" si="8"/>
        <v>1024612430.5883061</v>
      </c>
    </row>
    <row r="81" spans="1:16" x14ac:dyDescent="0.2">
      <c r="A81" s="19">
        <f t="shared" si="13"/>
        <v>46508</v>
      </c>
      <c r="B81" s="47">
        <v>77</v>
      </c>
      <c r="C81" s="18"/>
      <c r="D81" s="35"/>
      <c r="E81" s="25">
        <f t="shared" si="9"/>
        <v>2197256.7713948092</v>
      </c>
      <c r="F81" s="27">
        <v>15000</v>
      </c>
      <c r="G81" s="37">
        <v>2000</v>
      </c>
      <c r="H81" s="28">
        <f t="shared" si="5"/>
        <v>30000000</v>
      </c>
      <c r="I81" s="52">
        <f t="shared" si="12"/>
        <v>0.98919824073763385</v>
      </c>
      <c r="J81" s="38">
        <f t="shared" si="14"/>
        <v>0.43805988365454457</v>
      </c>
      <c r="K81" s="35"/>
      <c r="L81" s="35"/>
      <c r="M81" s="50">
        <f t="shared" si="11"/>
        <v>0.93757781175469779</v>
      </c>
      <c r="N81" s="22">
        <f t="shared" si="6"/>
        <v>902446.81393589743</v>
      </c>
      <c r="O81" s="68">
        <f t="shared" si="7"/>
        <v>12321456.814030362</v>
      </c>
      <c r="P81" s="72">
        <f t="shared" si="8"/>
        <v>1036933887.4023365</v>
      </c>
    </row>
    <row r="82" spans="1:16" x14ac:dyDescent="0.2">
      <c r="A82" s="19">
        <f t="shared" si="13"/>
        <v>46539</v>
      </c>
      <c r="B82" s="47">
        <v>78</v>
      </c>
      <c r="C82" s="18"/>
      <c r="D82" s="35"/>
      <c r="E82" s="25">
        <f t="shared" si="9"/>
        <v>2200885.7195939622</v>
      </c>
      <c r="F82" s="27">
        <v>15000</v>
      </c>
      <c r="G82" s="37">
        <v>2000</v>
      </c>
      <c r="H82" s="28">
        <f t="shared" si="5"/>
        <v>30000000</v>
      </c>
      <c r="I82" s="52">
        <f t="shared" si="12"/>
        <v>0.98919824073763385</v>
      </c>
      <c r="J82" s="38">
        <f t="shared" si="14"/>
        <v>0.43332806624880804</v>
      </c>
      <c r="K82" s="35"/>
      <c r="L82" s="35"/>
      <c r="M82" s="50">
        <f t="shared" si="11"/>
        <v>0.93757781175469779</v>
      </c>
      <c r="N82" s="22">
        <f t="shared" si="6"/>
        <v>894173.16535216291</v>
      </c>
      <c r="O82" s="68">
        <f t="shared" si="7"/>
        <v>12188363.403763564</v>
      </c>
      <c r="P82" s="72">
        <f t="shared" si="8"/>
        <v>1049122250.8061</v>
      </c>
    </row>
    <row r="83" spans="1:16" x14ac:dyDescent="0.2">
      <c r="A83" s="19">
        <f t="shared" si="13"/>
        <v>46569</v>
      </c>
      <c r="B83" s="47">
        <v>79</v>
      </c>
      <c r="C83" s="18"/>
      <c r="D83" s="35"/>
      <c r="E83" s="25">
        <f t="shared" si="9"/>
        <v>2204520.6612961069</v>
      </c>
      <c r="F83" s="27">
        <v>15000</v>
      </c>
      <c r="G83" s="37">
        <v>2000</v>
      </c>
      <c r="H83" s="28">
        <f t="shared" si="5"/>
        <v>30000000</v>
      </c>
      <c r="I83" s="52">
        <f t="shared" si="12"/>
        <v>0.98919824073763385</v>
      </c>
      <c r="J83" s="38">
        <f t="shared" si="14"/>
        <v>0.42864736079556176</v>
      </c>
      <c r="K83" s="35"/>
      <c r="L83" s="35"/>
      <c r="M83" s="50">
        <f t="shared" si="11"/>
        <v>0.93757781175469779</v>
      </c>
      <c r="N83" s="22">
        <f t="shared" si="6"/>
        <v>885975.369727107</v>
      </c>
      <c r="O83" s="68">
        <f t="shared" si="7"/>
        <v>12056707.636473877</v>
      </c>
      <c r="P83" s="72">
        <f t="shared" si="8"/>
        <v>1061178958.4425739</v>
      </c>
    </row>
    <row r="84" spans="1:16" x14ac:dyDescent="0.2">
      <c r="A84" s="19">
        <f t="shared" si="13"/>
        <v>46600</v>
      </c>
      <c r="B84" s="47">
        <v>80</v>
      </c>
      <c r="C84" s="18"/>
      <c r="D84" s="35"/>
      <c r="E84" s="25">
        <f t="shared" si="9"/>
        <v>2208161.6063999999</v>
      </c>
      <c r="F84" s="27">
        <v>15000</v>
      </c>
      <c r="G84" s="37">
        <v>2000</v>
      </c>
      <c r="H84" s="28">
        <f t="shared" si="5"/>
        <v>30000000</v>
      </c>
      <c r="I84" s="52">
        <f t="shared" si="12"/>
        <v>0.98919824073763385</v>
      </c>
      <c r="J84" s="38">
        <f t="shared" si="14"/>
        <v>0.42401721519579949</v>
      </c>
      <c r="K84" s="35"/>
      <c r="L84" s="35"/>
      <c r="M84" s="50">
        <f t="shared" si="11"/>
        <v>0.93757781175469779</v>
      </c>
      <c r="N84" s="22">
        <f t="shared" si="6"/>
        <v>877852.73163944343</v>
      </c>
      <c r="O84" s="68">
        <f t="shared" si="7"/>
        <v>11926473.983087955</v>
      </c>
      <c r="P84" s="72">
        <f t="shared" si="8"/>
        <v>1073105432.4256618</v>
      </c>
    </row>
    <row r="85" spans="1:16" x14ac:dyDescent="0.2">
      <c r="A85" s="19">
        <f t="shared" si="13"/>
        <v>46631</v>
      </c>
      <c r="B85" s="47">
        <v>81</v>
      </c>
      <c r="C85" s="18"/>
      <c r="D85" s="35"/>
      <c r="E85" s="25">
        <f t="shared" si="9"/>
        <v>2211808.5648207483</v>
      </c>
      <c r="F85" s="27">
        <v>15000</v>
      </c>
      <c r="G85" s="37">
        <v>2000</v>
      </c>
      <c r="H85" s="28">
        <f t="shared" si="5"/>
        <v>30000000</v>
      </c>
      <c r="I85" s="52">
        <f t="shared" si="12"/>
        <v>0.98919824073763385</v>
      </c>
      <c r="J85" s="38">
        <f t="shared" si="14"/>
        <v>0.41943708331415558</v>
      </c>
      <c r="K85" s="35"/>
      <c r="L85" s="35"/>
      <c r="M85" s="50">
        <f t="shared" ref="M85:M116" si="15">((i/(1+i))/LN(1+i))</f>
        <v>0.93757781175469779</v>
      </c>
      <c r="N85" s="22">
        <f t="shared" si="6"/>
        <v>869804.56204352085</v>
      </c>
      <c r="O85" s="68">
        <f t="shared" si="7"/>
        <v>11797647.082273766</v>
      </c>
      <c r="P85" s="72">
        <f t="shared" si="8"/>
        <v>1084903079.5079355</v>
      </c>
    </row>
    <row r="86" spans="1:16" x14ac:dyDescent="0.2">
      <c r="A86" s="19">
        <f t="shared" si="13"/>
        <v>46661</v>
      </c>
      <c r="B86" s="47">
        <v>82</v>
      </c>
      <c r="C86" s="18"/>
      <c r="D86" s="35"/>
      <c r="E86" s="25">
        <f t="shared" si="9"/>
        <v>2215461.5464898334</v>
      </c>
      <c r="F86" s="27">
        <v>15000</v>
      </c>
      <c r="G86" s="37">
        <v>2000</v>
      </c>
      <c r="H86" s="28">
        <f t="shared" ref="H86:H148" si="16">G86*F86</f>
        <v>30000000</v>
      </c>
      <c r="I86" s="52">
        <f t="shared" si="12"/>
        <v>0.98919824073763385</v>
      </c>
      <c r="J86" s="38">
        <f t="shared" si="14"/>
        <v>0.41490642491448704</v>
      </c>
      <c r="K86" s="35"/>
      <c r="L86" s="35"/>
      <c r="M86" s="50">
        <f t="shared" si="15"/>
        <v>0.93757781175469779</v>
      </c>
      <c r="N86" s="22">
        <f t="shared" ref="N86:N148" si="17">E86*J86*M86</f>
        <v>861830.1782108706</v>
      </c>
      <c r="O86" s="68">
        <f t="shared" ref="O86:O148" si="18">H86*J86*M86</f>
        <v>11670211.738628687</v>
      </c>
      <c r="P86" s="72">
        <f t="shared" si="8"/>
        <v>1096573291.2465641</v>
      </c>
    </row>
    <row r="87" spans="1:16" x14ac:dyDescent="0.2">
      <c r="A87" s="19">
        <f t="shared" si="13"/>
        <v>46692</v>
      </c>
      <c r="B87" s="47">
        <v>83</v>
      </c>
      <c r="C87" s="18"/>
      <c r="D87" s="35"/>
      <c r="E87" s="25">
        <f t="shared" si="9"/>
        <v>2219120.5613551391</v>
      </c>
      <c r="F87" s="27">
        <v>15000</v>
      </c>
      <c r="G87" s="37">
        <v>2000</v>
      </c>
      <c r="H87" s="28">
        <f t="shared" si="16"/>
        <v>30000000</v>
      </c>
      <c r="I87" s="52">
        <f t="shared" si="12"/>
        <v>0.98919824073763385</v>
      </c>
      <c r="J87" s="38">
        <f t="shared" si="14"/>
        <v>0.41042470559615174</v>
      </c>
      <c r="K87" s="35"/>
      <c r="L87" s="35"/>
      <c r="M87" s="50">
        <f t="shared" si="15"/>
        <v>0.93757781175469779</v>
      </c>
      <c r="N87" s="22">
        <f t="shared" si="17"/>
        <v>853928.90367229097</v>
      </c>
      <c r="O87" s="68">
        <f t="shared" si="18"/>
        <v>11544152.920887182</v>
      </c>
      <c r="P87" s="72">
        <f t="shared" ref="P87:P148" si="19">P86+O87</f>
        <v>1108117444.1674514</v>
      </c>
    </row>
    <row r="88" spans="1:16" x14ac:dyDescent="0.2">
      <c r="A88" s="19">
        <f t="shared" si="13"/>
        <v>46722</v>
      </c>
      <c r="B88" s="47">
        <v>84</v>
      </c>
      <c r="C88" s="18"/>
      <c r="D88" s="35"/>
      <c r="E88" s="25">
        <f t="shared" si="9"/>
        <v>2222785.6193809798</v>
      </c>
      <c r="F88" s="27">
        <v>15000</v>
      </c>
      <c r="G88" s="37">
        <v>2000</v>
      </c>
      <c r="H88" s="28">
        <f t="shared" si="16"/>
        <v>30000000</v>
      </c>
      <c r="I88" s="52">
        <f t="shared" si="12"/>
        <v>0.98919824073763385</v>
      </c>
      <c r="J88" s="38">
        <f t="shared" si="14"/>
        <v>0.40599139673097462</v>
      </c>
      <c r="K88" s="35"/>
      <c r="L88" s="35"/>
      <c r="M88" s="50">
        <f t="shared" si="15"/>
        <v>0.93757781175469779</v>
      </c>
      <c r="N88" s="22">
        <f t="shared" si="17"/>
        <v>846100.06816046208</v>
      </c>
      <c r="O88" s="68">
        <f t="shared" si="18"/>
        <v>11419455.760147817</v>
      </c>
      <c r="P88" s="72">
        <f t="shared" si="19"/>
        <v>1119536899.9275992</v>
      </c>
    </row>
    <row r="89" spans="1:16" x14ac:dyDescent="0.2">
      <c r="A89" s="19">
        <f t="shared" si="13"/>
        <v>46753</v>
      </c>
      <c r="B89" s="47">
        <v>85</v>
      </c>
      <c r="C89" s="18"/>
      <c r="D89" s="35"/>
      <c r="E89" s="25">
        <f t="shared" si="9"/>
        <v>2226456.7305481266</v>
      </c>
      <c r="F89" s="27">
        <v>15000</v>
      </c>
      <c r="G89" s="37">
        <v>2000</v>
      </c>
      <c r="H89" s="28">
        <f t="shared" si="16"/>
        <v>30000000</v>
      </c>
      <c r="I89" s="52">
        <f t="shared" si="12"/>
        <v>0.98919824073763385</v>
      </c>
      <c r="J89" s="38">
        <f t="shared" si="14"/>
        <v>0.40160597540089482</v>
      </c>
      <c r="K89" s="35"/>
      <c r="L89" s="35"/>
      <c r="M89" s="50">
        <f t="shared" si="15"/>
        <v>0.93757781175469779</v>
      </c>
      <c r="N89" s="22">
        <f t="shared" si="17"/>
        <v>838343.00755308673</v>
      </c>
      <c r="O89" s="68">
        <f t="shared" si="18"/>
        <v>11296105.548119459</v>
      </c>
      <c r="P89" s="72">
        <f t="shared" si="19"/>
        <v>1130833005.4757187</v>
      </c>
    </row>
    <row r="90" spans="1:16" x14ac:dyDescent="0.2">
      <c r="A90" s="19">
        <f t="shared" si="13"/>
        <v>46784</v>
      </c>
      <c r="B90" s="47">
        <v>86</v>
      </c>
      <c r="C90" s="18"/>
      <c r="D90" s="35"/>
      <c r="E90" s="25">
        <f t="shared" ref="E90:E148" si="20">2000000*($D$1)^((B90-$B$24)/12)</f>
        <v>2230133.9048538338</v>
      </c>
      <c r="F90" s="27">
        <v>15000</v>
      </c>
      <c r="G90" s="37">
        <v>2000</v>
      </c>
      <c r="H90" s="28">
        <f t="shared" si="16"/>
        <v>30000000</v>
      </c>
      <c r="I90" s="52">
        <f t="shared" si="12"/>
        <v>0.98919824073763385</v>
      </c>
      <c r="J90" s="38">
        <f t="shared" si="14"/>
        <v>0.3972679243362866</v>
      </c>
      <c r="K90" s="35"/>
      <c r="L90" s="35"/>
      <c r="M90" s="50">
        <f t="shared" si="15"/>
        <v>0.93757781175469779</v>
      </c>
      <c r="N90" s="22">
        <f t="shared" si="17"/>
        <v>830657.06381655298</v>
      </c>
      <c r="O90" s="68">
        <f t="shared" si="18"/>
        <v>11174087.735386394</v>
      </c>
      <c r="P90" s="72">
        <f t="shared" si="19"/>
        <v>1142007093.2111051</v>
      </c>
    </row>
    <row r="91" spans="1:16" x14ac:dyDescent="0.2">
      <c r="A91" s="19">
        <f t="shared" si="13"/>
        <v>46813</v>
      </c>
      <c r="B91" s="47">
        <v>87</v>
      </c>
      <c r="C91" s="18"/>
      <c r="D91" s="35"/>
      <c r="E91" s="25">
        <f t="shared" si="20"/>
        <v>2233817.152311869</v>
      </c>
      <c r="F91" s="27">
        <v>15000</v>
      </c>
      <c r="G91" s="37">
        <v>2000</v>
      </c>
      <c r="H91" s="28">
        <f t="shared" si="16"/>
        <v>30000000</v>
      </c>
      <c r="I91" s="52">
        <f t="shared" si="12"/>
        <v>0.98919824073763385</v>
      </c>
      <c r="J91" s="38">
        <f t="shared" si="14"/>
        <v>0.39297673185494614</v>
      </c>
      <c r="K91" s="35"/>
      <c r="L91" s="35"/>
      <c r="M91" s="50">
        <f t="shared" si="15"/>
        <v>0.93757781175469779</v>
      </c>
      <c r="N91" s="22">
        <f t="shared" si="17"/>
        <v>823041.5849501132</v>
      </c>
      <c r="O91" s="68">
        <f t="shared" si="18"/>
        <v>11053387.929692192</v>
      </c>
      <c r="P91" s="72">
        <f t="shared" si="19"/>
        <v>1153060481.1407974</v>
      </c>
    </row>
    <row r="92" spans="1:16" x14ac:dyDescent="0.2">
      <c r="A92" s="19">
        <f t="shared" si="13"/>
        <v>46844</v>
      </c>
      <c r="B92" s="47">
        <v>88</v>
      </c>
      <c r="C92" s="18"/>
      <c r="D92" s="35"/>
      <c r="E92" s="25">
        <f t="shared" si="20"/>
        <v>2237506.4829525361</v>
      </c>
      <c r="F92" s="27">
        <v>15000</v>
      </c>
      <c r="G92" s="37">
        <v>2000</v>
      </c>
      <c r="H92" s="28">
        <f t="shared" si="16"/>
        <v>30000000</v>
      </c>
      <c r="I92" s="52">
        <f t="shared" si="12"/>
        <v>0.98919824073763385</v>
      </c>
      <c r="J92" s="38">
        <f t="shared" si="14"/>
        <v>0.38873189180173762</v>
      </c>
      <c r="K92" s="35"/>
      <c r="L92" s="35"/>
      <c r="M92" s="50">
        <f t="shared" si="15"/>
        <v>0.93757781175469779</v>
      </c>
      <c r="N92" s="22">
        <f t="shared" si="17"/>
        <v>815495.92493057356</v>
      </c>
      <c r="O92" s="68">
        <f t="shared" si="18"/>
        <v>10933991.894242113</v>
      </c>
      <c r="P92" s="72">
        <f t="shared" si="19"/>
        <v>1163994473.0350394</v>
      </c>
    </row>
    <row r="93" spans="1:16" x14ac:dyDescent="0.2">
      <c r="A93" s="19">
        <f t="shared" si="13"/>
        <v>46874</v>
      </c>
      <c r="B93" s="47">
        <v>89</v>
      </c>
      <c r="C93" s="18"/>
      <c r="D93" s="35"/>
      <c r="E93" s="25">
        <f t="shared" si="20"/>
        <v>2241201.9068227056</v>
      </c>
      <c r="F93" s="27">
        <v>15000</v>
      </c>
      <c r="G93" s="37">
        <v>2000</v>
      </c>
      <c r="H93" s="28">
        <f t="shared" si="16"/>
        <v>30000000</v>
      </c>
      <c r="I93" s="52">
        <f t="shared" si="12"/>
        <v>0.98919824073763385</v>
      </c>
      <c r="J93" s="38">
        <f t="shared" si="14"/>
        <v>0.38453290348889108</v>
      </c>
      <c r="K93" s="35"/>
      <c r="L93" s="35"/>
      <c r="M93" s="50">
        <f t="shared" si="15"/>
        <v>0.93757781175469779</v>
      </c>
      <c r="N93" s="22">
        <f t="shared" si="17"/>
        <v>808019.44365749287</v>
      </c>
      <c r="O93" s="68">
        <f t="shared" si="18"/>
        <v>10815885.546023848</v>
      </c>
      <c r="P93" s="72">
        <f t="shared" si="19"/>
        <v>1174810358.5810633</v>
      </c>
    </row>
    <row r="94" spans="1:16" x14ac:dyDescent="0.2">
      <c r="A94" s="19">
        <f t="shared" si="13"/>
        <v>46905</v>
      </c>
      <c r="B94" s="47">
        <v>90</v>
      </c>
      <c r="C94" s="18"/>
      <c r="D94" s="35"/>
      <c r="E94" s="25">
        <f t="shared" si="20"/>
        <v>2244903.4339858419</v>
      </c>
      <c r="F94" s="27">
        <v>15000</v>
      </c>
      <c r="G94" s="37">
        <v>2000</v>
      </c>
      <c r="H94" s="28">
        <f t="shared" si="16"/>
        <v>30000000</v>
      </c>
      <c r="I94" s="52">
        <f t="shared" si="12"/>
        <v>0.98919824073763385</v>
      </c>
      <c r="J94" s="38">
        <f t="shared" si="14"/>
        <v>0.3803792716369454</v>
      </c>
      <c r="K94" s="35"/>
      <c r="L94" s="35"/>
      <c r="M94" s="50">
        <f t="shared" si="15"/>
        <v>0.93757781175469779</v>
      </c>
      <c r="N94" s="22">
        <f t="shared" si="17"/>
        <v>800611.50689888222</v>
      </c>
      <c r="O94" s="68">
        <f t="shared" si="18"/>
        <v>10699054.954146391</v>
      </c>
      <c r="P94" s="72">
        <f t="shared" si="19"/>
        <v>1185509413.5352097</v>
      </c>
    </row>
    <row r="95" spans="1:16" x14ac:dyDescent="0.2">
      <c r="A95" s="19">
        <f t="shared" si="13"/>
        <v>46935</v>
      </c>
      <c r="B95" s="47">
        <v>91</v>
      </c>
      <c r="C95" s="18"/>
      <c r="D95" s="35"/>
      <c r="E95" s="25">
        <f t="shared" si="20"/>
        <v>2248611.0745220287</v>
      </c>
      <c r="F95" s="27">
        <v>15000</v>
      </c>
      <c r="G95" s="37">
        <v>2000</v>
      </c>
      <c r="H95" s="28">
        <f t="shared" si="16"/>
        <v>30000000</v>
      </c>
      <c r="I95" s="52">
        <f t="shared" si="12"/>
        <v>0.98919824073763385</v>
      </c>
      <c r="J95" s="38">
        <f t="shared" si="14"/>
        <v>0.37627050631632891</v>
      </c>
      <c r="K95" s="35"/>
      <c r="L95" s="35"/>
      <c r="M95" s="50">
        <f t="shared" si="15"/>
        <v>0.93757781175469779</v>
      </c>
      <c r="N95" s="22">
        <f t="shared" si="17"/>
        <v>793271.48623740289</v>
      </c>
      <c r="O95" s="68">
        <f t="shared" si="18"/>
        <v>10583486.338196876</v>
      </c>
      <c r="P95" s="72">
        <f t="shared" si="19"/>
        <v>1196092899.8734066</v>
      </c>
    </row>
    <row r="96" spans="1:16" x14ac:dyDescent="0.2">
      <c r="A96" s="19">
        <f t="shared" si="13"/>
        <v>46966</v>
      </c>
      <c r="B96" s="47">
        <v>92</v>
      </c>
      <c r="C96" s="18"/>
      <c r="D96" s="35"/>
      <c r="E96" s="25">
        <f t="shared" si="20"/>
        <v>2252324.8385280003</v>
      </c>
      <c r="F96" s="27">
        <v>15000</v>
      </c>
      <c r="G96" s="37">
        <v>2000</v>
      </c>
      <c r="H96" s="28">
        <f t="shared" si="16"/>
        <v>30000000</v>
      </c>
      <c r="I96" s="52">
        <f t="shared" si="12"/>
        <v>0.98919824073763385</v>
      </c>
      <c r="J96" s="38">
        <f t="shared" si="14"/>
        <v>0.37220612288957128</v>
      </c>
      <c r="K96" s="35"/>
      <c r="L96" s="35"/>
      <c r="M96" s="50">
        <f t="shared" si="15"/>
        <v>0.93757781175469779</v>
      </c>
      <c r="N96" s="22">
        <f t="shared" si="17"/>
        <v>785998.75901705818</v>
      </c>
      <c r="O96" s="68">
        <f t="shared" si="18"/>
        <v>10469166.066615131</v>
      </c>
      <c r="P96" s="72">
        <f t="shared" si="19"/>
        <v>1206562065.9400218</v>
      </c>
    </row>
    <row r="97" spans="1:16" x14ac:dyDescent="0.2">
      <c r="A97" s="19">
        <f t="shared" si="13"/>
        <v>46997</v>
      </c>
      <c r="B97" s="47">
        <v>93</v>
      </c>
      <c r="C97" s="18"/>
      <c r="D97" s="35"/>
      <c r="E97" s="25">
        <f t="shared" si="20"/>
        <v>2256044.7361171632</v>
      </c>
      <c r="F97" s="27">
        <v>15000</v>
      </c>
      <c r="G97" s="37">
        <v>2000</v>
      </c>
      <c r="H97" s="28">
        <f t="shared" si="16"/>
        <v>30000000</v>
      </c>
      <c r="I97" s="52">
        <f t="shared" si="12"/>
        <v>0.98919824073763385</v>
      </c>
      <c r="J97" s="38">
        <f t="shared" si="14"/>
        <v>0.36818564195413944</v>
      </c>
      <c r="K97" s="35"/>
      <c r="L97" s="35"/>
      <c r="M97" s="50">
        <f t="shared" si="15"/>
        <v>0.93757781175469779</v>
      </c>
      <c r="N97" s="22">
        <f t="shared" si="17"/>
        <v>778792.70829037169</v>
      </c>
      <c r="O97" s="68">
        <f t="shared" si="18"/>
        <v>10356080.655085821</v>
      </c>
      <c r="P97" s="72">
        <f t="shared" si="19"/>
        <v>1216918146.5951076</v>
      </c>
    </row>
    <row r="98" spans="1:16" x14ac:dyDescent="0.2">
      <c r="A98" s="19">
        <f t="shared" si="13"/>
        <v>47027</v>
      </c>
      <c r="B98" s="47">
        <v>94</v>
      </c>
      <c r="C98" s="18"/>
      <c r="D98" s="35"/>
      <c r="E98" s="25">
        <f t="shared" si="20"/>
        <v>2259770.77741963</v>
      </c>
      <c r="F98" s="27">
        <v>15000</v>
      </c>
      <c r="G98" s="37">
        <v>2000</v>
      </c>
      <c r="H98" s="28">
        <f t="shared" si="16"/>
        <v>30000000</v>
      </c>
      <c r="I98" s="52">
        <f t="shared" si="12"/>
        <v>0.98919824073763385</v>
      </c>
      <c r="J98" s="38">
        <f t="shared" si="14"/>
        <v>0.36420858928589112</v>
      </c>
      <c r="K98" s="35"/>
      <c r="L98" s="35"/>
      <c r="M98" s="50">
        <f t="shared" si="15"/>
        <v>0.93757781175469779</v>
      </c>
      <c r="N98" s="22">
        <f t="shared" si="17"/>
        <v>771652.72276605363</v>
      </c>
      <c r="O98" s="68">
        <f t="shared" si="18"/>
        <v>10244216.764947938</v>
      </c>
      <c r="P98" s="72">
        <f t="shared" si="19"/>
        <v>1227162363.3600554</v>
      </c>
    </row>
    <row r="99" spans="1:16" x14ac:dyDescent="0.2">
      <c r="A99" s="19">
        <f t="shared" si="13"/>
        <v>47058</v>
      </c>
      <c r="B99" s="47">
        <v>95</v>
      </c>
      <c r="C99" s="18"/>
      <c r="D99" s="35"/>
      <c r="E99" s="25">
        <f t="shared" si="20"/>
        <v>2263502.972582242</v>
      </c>
      <c r="F99" s="27">
        <v>15000</v>
      </c>
      <c r="G99" s="37">
        <v>2000</v>
      </c>
      <c r="H99" s="28">
        <f t="shared" si="16"/>
        <v>30000000</v>
      </c>
      <c r="I99" s="52">
        <f t="shared" si="12"/>
        <v>0.98919824073763385</v>
      </c>
      <c r="J99" s="38">
        <f t="shared" si="14"/>
        <v>0.36027449578313891</v>
      </c>
      <c r="K99" s="35"/>
      <c r="L99" s="35"/>
      <c r="M99" s="50">
        <f t="shared" si="15"/>
        <v>0.93757781175469779</v>
      </c>
      <c r="N99" s="22">
        <f t="shared" si="17"/>
        <v>764578.19675714278</v>
      </c>
      <c r="O99" s="68">
        <f t="shared" si="18"/>
        <v>10133561.201621475</v>
      </c>
      <c r="P99" s="72">
        <f t="shared" si="19"/>
        <v>1237295924.561677</v>
      </c>
    </row>
    <row r="100" spans="1:16" x14ac:dyDescent="0.2">
      <c r="A100" s="19">
        <f t="shared" si="13"/>
        <v>47088</v>
      </c>
      <c r="B100" s="47">
        <v>96</v>
      </c>
      <c r="C100" s="18"/>
      <c r="D100" s="35"/>
      <c r="E100" s="25">
        <f t="shared" si="20"/>
        <v>2267241.3317685993</v>
      </c>
      <c r="F100" s="27">
        <v>15000</v>
      </c>
      <c r="G100" s="37">
        <v>2000</v>
      </c>
      <c r="H100" s="28">
        <f t="shared" si="16"/>
        <v>30000000</v>
      </c>
      <c r="I100" s="52">
        <f t="shared" si="12"/>
        <v>0.98919824073763385</v>
      </c>
      <c r="J100" s="38">
        <f t="shared" si="14"/>
        <v>0.35638289741131912</v>
      </c>
      <c r="K100" s="35"/>
      <c r="L100" s="35"/>
      <c r="M100" s="50">
        <f t="shared" si="15"/>
        <v>0.93757781175469779</v>
      </c>
      <c r="N100" s="22">
        <f t="shared" si="17"/>
        <v>757568.53012962732</v>
      </c>
      <c r="O100" s="68">
        <f t="shared" si="18"/>
        <v>10024100.913051106</v>
      </c>
      <c r="P100" s="72">
        <f t="shared" si="19"/>
        <v>1247320025.4747281</v>
      </c>
    </row>
    <row r="101" spans="1:16" x14ac:dyDescent="0.2">
      <c r="A101" s="19">
        <f t="shared" si="13"/>
        <v>47119</v>
      </c>
      <c r="B101" s="47">
        <v>97</v>
      </c>
      <c r="C101" s="18"/>
      <c r="D101" s="35"/>
      <c r="E101" s="25">
        <f t="shared" si="20"/>
        <v>2270985.8651590887</v>
      </c>
      <c r="F101" s="27">
        <v>15000</v>
      </c>
      <c r="G101" s="37">
        <v>2000</v>
      </c>
      <c r="H101" s="28">
        <f t="shared" si="16"/>
        <v>30000000</v>
      </c>
      <c r="I101" s="52">
        <f t="shared" si="12"/>
        <v>0.98919824073763385</v>
      </c>
      <c r="J101" s="38">
        <f t="shared" si="14"/>
        <v>0.35253333514825752</v>
      </c>
      <c r="K101" s="35"/>
      <c r="L101" s="35"/>
      <c r="M101" s="50">
        <f t="shared" si="15"/>
        <v>0.93757781175469779</v>
      </c>
      <c r="N101" s="22">
        <f t="shared" si="17"/>
        <v>750623.128251535</v>
      </c>
      <c r="O101" s="68">
        <f t="shared" si="18"/>
        <v>9915822.9881666638</v>
      </c>
      <c r="P101" s="72">
        <f t="shared" si="19"/>
        <v>1257235848.4628947</v>
      </c>
    </row>
    <row r="102" spans="1:16" x14ac:dyDescent="0.2">
      <c r="A102" s="19">
        <f t="shared" si="13"/>
        <v>47150</v>
      </c>
      <c r="B102" s="47">
        <v>98</v>
      </c>
      <c r="C102" s="18"/>
      <c r="D102" s="35"/>
      <c r="E102" s="25">
        <f t="shared" si="20"/>
        <v>2274736.582950911</v>
      </c>
      <c r="F102" s="27">
        <v>15000</v>
      </c>
      <c r="G102" s="37">
        <v>2000</v>
      </c>
      <c r="H102" s="28">
        <f t="shared" si="16"/>
        <v>30000000</v>
      </c>
      <c r="I102" s="52">
        <f t="shared" ref="I102:I133" si="21">(1/(1+i))^(1/12)</f>
        <v>0.98919824073763385</v>
      </c>
      <c r="J102" s="38">
        <f t="shared" si="14"/>
        <v>0.34872535493002699</v>
      </c>
      <c r="K102" s="35"/>
      <c r="L102" s="35"/>
      <c r="M102" s="50">
        <f t="shared" si="15"/>
        <v>0.93757781175469779</v>
      </c>
      <c r="N102" s="22">
        <f t="shared" si="17"/>
        <v>743741.4019424899</v>
      </c>
      <c r="O102" s="68">
        <f t="shared" si="18"/>
        <v>9808714.6553602517</v>
      </c>
      <c r="P102" s="72">
        <f t="shared" si="19"/>
        <v>1267044563.1182549</v>
      </c>
    </row>
    <row r="103" spans="1:16" x14ac:dyDescent="0.2">
      <c r="A103" s="19">
        <f t="shared" si="13"/>
        <v>47178</v>
      </c>
      <c r="B103" s="47">
        <v>99</v>
      </c>
      <c r="C103" s="18"/>
      <c r="D103" s="35"/>
      <c r="E103" s="25">
        <f t="shared" si="20"/>
        <v>2278493.4953581062</v>
      </c>
      <c r="F103" s="27">
        <v>15000</v>
      </c>
      <c r="G103" s="37">
        <v>2000</v>
      </c>
      <c r="H103" s="28">
        <f t="shared" si="16"/>
        <v>30000000</v>
      </c>
      <c r="I103" s="52">
        <f t="shared" si="21"/>
        <v>0.98919824073763385</v>
      </c>
      <c r="J103" s="38">
        <f t="shared" si="14"/>
        <v>0.34495850759738966</v>
      </c>
      <c r="K103" s="35"/>
      <c r="L103" s="35"/>
      <c r="M103" s="50">
        <f t="shared" si="15"/>
        <v>0.93757781175469779</v>
      </c>
      <c r="N103" s="22">
        <f t="shared" si="17"/>
        <v>736922.76742373221</v>
      </c>
      <c r="O103" s="68">
        <f t="shared" si="18"/>
        <v>9702763.2809798084</v>
      </c>
      <c r="P103" s="72">
        <f t="shared" si="19"/>
        <v>1276747326.3992348</v>
      </c>
    </row>
    <row r="104" spans="1:16" x14ac:dyDescent="0.2">
      <c r="A104" s="19">
        <f t="shared" si="13"/>
        <v>47209</v>
      </c>
      <c r="B104" s="47">
        <v>100</v>
      </c>
      <c r="C104" s="18"/>
      <c r="D104" s="35"/>
      <c r="E104" s="25">
        <f t="shared" si="20"/>
        <v>2282256.6126115867</v>
      </c>
      <c r="F104" s="27">
        <v>15000</v>
      </c>
      <c r="G104" s="37">
        <v>2000</v>
      </c>
      <c r="H104" s="28">
        <f t="shared" si="16"/>
        <v>30000000</v>
      </c>
      <c r="I104" s="52">
        <f t="shared" si="21"/>
        <v>0.98919824073763385</v>
      </c>
      <c r="J104" s="38">
        <f t="shared" si="14"/>
        <v>0.34123234884281756</v>
      </c>
      <c r="K104" s="35"/>
      <c r="L104" s="35"/>
      <c r="M104" s="50">
        <f t="shared" si="15"/>
        <v>0.93757781175469779</v>
      </c>
      <c r="N104" s="22">
        <f t="shared" si="17"/>
        <v>730166.64626859664</v>
      </c>
      <c r="O104" s="68">
        <f t="shared" si="18"/>
        <v>9597956.3678389359</v>
      </c>
      <c r="P104" s="72">
        <f t="shared" si="19"/>
        <v>1286345282.7670736</v>
      </c>
    </row>
    <row r="105" spans="1:16" x14ac:dyDescent="0.2">
      <c r="A105" s="19">
        <f t="shared" si="13"/>
        <v>47239</v>
      </c>
      <c r="B105" s="47">
        <v>101</v>
      </c>
      <c r="C105" s="18"/>
      <c r="D105" s="35"/>
      <c r="E105" s="25">
        <f t="shared" si="20"/>
        <v>2286025.9449591595</v>
      </c>
      <c r="F105" s="27">
        <v>15000</v>
      </c>
      <c r="G105" s="37">
        <v>2000</v>
      </c>
      <c r="H105" s="28">
        <f t="shared" si="16"/>
        <v>30000000</v>
      </c>
      <c r="I105" s="52">
        <f t="shared" si="21"/>
        <v>0.98919824073763385</v>
      </c>
      <c r="J105" s="38">
        <f t="shared" si="14"/>
        <v>0.33754643915808569</v>
      </c>
      <c r="K105" s="35"/>
      <c r="L105" s="35"/>
      <c r="M105" s="50">
        <f t="shared" si="15"/>
        <v>0.93757781175469779</v>
      </c>
      <c r="N105" s="22">
        <f t="shared" si="17"/>
        <v>723472.46535344352</v>
      </c>
      <c r="O105" s="68">
        <f t="shared" si="18"/>
        <v>9494281.5537428465</v>
      </c>
      <c r="P105" s="72">
        <f t="shared" si="19"/>
        <v>1295839564.3208165</v>
      </c>
    </row>
    <row r="106" spans="1:16" x14ac:dyDescent="0.2">
      <c r="A106" s="19">
        <f t="shared" si="13"/>
        <v>47270</v>
      </c>
      <c r="B106" s="47">
        <v>102</v>
      </c>
      <c r="C106" s="18"/>
      <c r="D106" s="35"/>
      <c r="E106" s="25">
        <f t="shared" si="20"/>
        <v>2289801.5026655584</v>
      </c>
      <c r="F106" s="27">
        <v>15000</v>
      </c>
      <c r="G106" s="37">
        <v>2000</v>
      </c>
      <c r="H106" s="28">
        <f t="shared" si="16"/>
        <v>30000000</v>
      </c>
      <c r="I106" s="52">
        <f t="shared" si="21"/>
        <v>0.98919824073763385</v>
      </c>
      <c r="J106" s="38">
        <f t="shared" si="14"/>
        <v>0.33390034378243111</v>
      </c>
      <c r="K106" s="35"/>
      <c r="L106" s="35"/>
      <c r="M106" s="50">
        <f t="shared" si="15"/>
        <v>0.93757781175469779</v>
      </c>
      <c r="N106" s="22">
        <f t="shared" si="17"/>
        <v>716839.65680904151</v>
      </c>
      <c r="O106" s="68">
        <f t="shared" si="18"/>
        <v>9391726.6100301929</v>
      </c>
      <c r="P106" s="72">
        <f t="shared" si="19"/>
        <v>1305231290.9308467</v>
      </c>
    </row>
    <row r="107" spans="1:16" x14ac:dyDescent="0.2">
      <c r="A107" s="19">
        <f t="shared" si="13"/>
        <v>47300</v>
      </c>
      <c r="B107" s="47">
        <v>103</v>
      </c>
      <c r="C107" s="18"/>
      <c r="D107" s="35"/>
      <c r="E107" s="25">
        <f t="shared" si="20"/>
        <v>2293583.2960124696</v>
      </c>
      <c r="F107" s="27">
        <v>15000</v>
      </c>
      <c r="G107" s="37">
        <v>2000</v>
      </c>
      <c r="H107" s="28">
        <f t="shared" si="16"/>
        <v>30000000</v>
      </c>
      <c r="I107" s="52">
        <f t="shared" si="21"/>
        <v>0.98919824073763385</v>
      </c>
      <c r="J107" s="38">
        <f t="shared" si="14"/>
        <v>0.33029363265127198</v>
      </c>
      <c r="K107" s="35"/>
      <c r="L107" s="35"/>
      <c r="M107" s="50">
        <f t="shared" si="15"/>
        <v>0.93757781175469779</v>
      </c>
      <c r="N107" s="22">
        <f t="shared" si="17"/>
        <v>710267.65797239402</v>
      </c>
      <c r="O107" s="68">
        <f t="shared" si="18"/>
        <v>9290279.4401306883</v>
      </c>
      <c r="P107" s="72">
        <f t="shared" si="19"/>
        <v>1314521570.3709774</v>
      </c>
    </row>
    <row r="108" spans="1:16" x14ac:dyDescent="0.2">
      <c r="A108" s="19">
        <f t="shared" si="13"/>
        <v>47331</v>
      </c>
      <c r="B108" s="47">
        <v>104</v>
      </c>
      <c r="C108" s="18"/>
      <c r="D108" s="35"/>
      <c r="E108" s="25">
        <f t="shared" si="20"/>
        <v>2297371.3352985596</v>
      </c>
      <c r="F108" s="27">
        <v>15000</v>
      </c>
      <c r="G108" s="37">
        <v>2000</v>
      </c>
      <c r="H108" s="28">
        <f t="shared" si="16"/>
        <v>30000000</v>
      </c>
      <c r="I108" s="52">
        <f t="shared" si="21"/>
        <v>0.98919824073763385</v>
      </c>
      <c r="J108" s="38">
        <f t="shared" si="14"/>
        <v>0.32672588034548056</v>
      </c>
      <c r="K108" s="35"/>
      <c r="L108" s="35"/>
      <c r="M108" s="50">
        <f t="shared" si="15"/>
        <v>0.93757781175469779</v>
      </c>
      <c r="N108" s="22">
        <f t="shared" si="17"/>
        <v>703755.91133900941</v>
      </c>
      <c r="O108" s="68">
        <f t="shared" si="18"/>
        <v>9189928.0781382862</v>
      </c>
      <c r="P108" s="72">
        <f t="shared" si="19"/>
        <v>1323711498.4491158</v>
      </c>
    </row>
    <row r="109" spans="1:16" x14ac:dyDescent="0.2">
      <c r="A109" s="19">
        <f t="shared" si="13"/>
        <v>47362</v>
      </c>
      <c r="B109" s="47">
        <v>105</v>
      </c>
      <c r="C109" s="18"/>
      <c r="D109" s="35"/>
      <c r="E109" s="25">
        <f t="shared" si="20"/>
        <v>2301165.6308395066</v>
      </c>
      <c r="F109" s="27">
        <v>15000</v>
      </c>
      <c r="G109" s="37">
        <v>2000</v>
      </c>
      <c r="H109" s="28">
        <f t="shared" si="16"/>
        <v>30000000</v>
      </c>
      <c r="I109" s="52">
        <f t="shared" si="21"/>
        <v>0.98919824073763385</v>
      </c>
      <c r="J109" s="38">
        <f t="shared" si="14"/>
        <v>0.32319666604120401</v>
      </c>
      <c r="K109" s="35"/>
      <c r="L109" s="35"/>
      <c r="M109" s="50">
        <f t="shared" si="15"/>
        <v>0.93757781175469779</v>
      </c>
      <c r="N109" s="22">
        <f t="shared" si="17"/>
        <v>697303.86451560701</v>
      </c>
      <c r="O109" s="68">
        <f t="shared" si="18"/>
        <v>9090660.6873997767</v>
      </c>
      <c r="P109" s="72">
        <f t="shared" si="19"/>
        <v>1332802159.1365156</v>
      </c>
    </row>
    <row r="110" spans="1:16" x14ac:dyDescent="0.2">
      <c r="A110" s="19">
        <f t="shared" si="13"/>
        <v>47392</v>
      </c>
      <c r="B110" s="47">
        <v>106</v>
      </c>
      <c r="C110" s="18"/>
      <c r="D110" s="35"/>
      <c r="E110" s="25">
        <f t="shared" si="20"/>
        <v>2304966.1929680225</v>
      </c>
      <c r="F110" s="27">
        <v>15000</v>
      </c>
      <c r="G110" s="37">
        <v>2000</v>
      </c>
      <c r="H110" s="28">
        <f t="shared" si="16"/>
        <v>30000000</v>
      </c>
      <c r="I110" s="52">
        <f t="shared" si="21"/>
        <v>0.98919824073763385</v>
      </c>
      <c r="J110" s="38">
        <f t="shared" si="14"/>
        <v>0.31970557346022754</v>
      </c>
      <c r="K110" s="35"/>
      <c r="L110" s="35"/>
      <c r="M110" s="50">
        <f t="shared" si="15"/>
        <v>0.93757781175469779</v>
      </c>
      <c r="N110" s="22">
        <f t="shared" si="17"/>
        <v>690910.97017325752</v>
      </c>
      <c r="O110" s="68">
        <f t="shared" si="18"/>
        <v>8992465.5591186285</v>
      </c>
      <c r="P110" s="72">
        <f t="shared" si="19"/>
        <v>1341794624.6956344</v>
      </c>
    </row>
    <row r="111" spans="1:16" x14ac:dyDescent="0.2">
      <c r="A111" s="19">
        <f t="shared" si="13"/>
        <v>47423</v>
      </c>
      <c r="B111" s="47">
        <v>107</v>
      </c>
      <c r="C111" s="18"/>
      <c r="D111" s="35"/>
      <c r="E111" s="25">
        <f t="shared" si="20"/>
        <v>2308773.0320338868</v>
      </c>
      <c r="F111" s="27">
        <v>15000</v>
      </c>
      <c r="G111" s="37">
        <v>2000</v>
      </c>
      <c r="H111" s="28">
        <f t="shared" si="16"/>
        <v>30000000</v>
      </c>
      <c r="I111" s="52">
        <f t="shared" si="21"/>
        <v>0.98919824073763385</v>
      </c>
      <c r="J111" s="38">
        <f t="shared" si="14"/>
        <v>0.31625219082087347</v>
      </c>
      <c r="K111" s="35"/>
      <c r="L111" s="35"/>
      <c r="M111" s="50">
        <f t="shared" si="15"/>
        <v>0.93757781175469779</v>
      </c>
      <c r="N111" s="22">
        <f t="shared" si="17"/>
        <v>684576.6860009532</v>
      </c>
      <c r="O111" s="68">
        <f t="shared" si="18"/>
        <v>8895331.1109739095</v>
      </c>
      <c r="P111" s="72">
        <f t="shared" si="19"/>
        <v>1350689955.8066082</v>
      </c>
    </row>
    <row r="112" spans="1:16" x14ac:dyDescent="0.2">
      <c r="A112" s="19">
        <f t="shared" si="13"/>
        <v>47453</v>
      </c>
      <c r="B112" s="47">
        <v>108</v>
      </c>
      <c r="C112" s="18"/>
      <c r="D112" s="35"/>
      <c r="E112" s="25">
        <f t="shared" si="20"/>
        <v>2312586.1584039712</v>
      </c>
      <c r="F112" s="27">
        <v>15000</v>
      </c>
      <c r="G112" s="37">
        <v>2000</v>
      </c>
      <c r="H112" s="28">
        <f t="shared" si="16"/>
        <v>30000000</v>
      </c>
      <c r="I112" s="52">
        <f t="shared" si="21"/>
        <v>0.98919824073763385</v>
      </c>
      <c r="J112" s="38">
        <f t="shared" si="14"/>
        <v>0.31283611078943052</v>
      </c>
      <c r="K112" s="35"/>
      <c r="L112" s="35"/>
      <c r="M112" s="50">
        <f t="shared" si="15"/>
        <v>0.93757781175469779</v>
      </c>
      <c r="N112" s="22">
        <f t="shared" si="17"/>
        <v>678300.47465960344</v>
      </c>
      <c r="O112" s="68">
        <f t="shared" si="18"/>
        <v>8799245.8857541345</v>
      </c>
      <c r="P112" s="72">
        <f t="shared" si="19"/>
        <v>1359489201.6923623</v>
      </c>
    </row>
    <row r="113" spans="1:16" x14ac:dyDescent="0.2">
      <c r="A113" s="19">
        <f t="shared" si="13"/>
        <v>47484</v>
      </c>
      <c r="B113" s="47">
        <v>109</v>
      </c>
      <c r="C113" s="18"/>
      <c r="D113" s="35"/>
      <c r="E113" s="25">
        <f t="shared" si="20"/>
        <v>2316405.5824622707</v>
      </c>
      <c r="F113" s="27">
        <v>15000</v>
      </c>
      <c r="G113" s="37">
        <v>2000</v>
      </c>
      <c r="H113" s="28">
        <f t="shared" si="16"/>
        <v>30000000</v>
      </c>
      <c r="I113" s="52">
        <f t="shared" si="21"/>
        <v>0.98919824073763385</v>
      </c>
      <c r="J113" s="38">
        <f t="shared" si="14"/>
        <v>0.3094569304321082</v>
      </c>
      <c r="K113" s="35"/>
      <c r="L113" s="35"/>
      <c r="M113" s="50">
        <f t="shared" si="15"/>
        <v>0.93757781175469779</v>
      </c>
      <c r="N113" s="22">
        <f t="shared" si="17"/>
        <v>672081.80373645201</v>
      </c>
      <c r="O113" s="68">
        <f t="shared" si="18"/>
        <v>8704198.5500058532</v>
      </c>
      <c r="P113" s="72">
        <f t="shared" si="19"/>
        <v>1368193400.2423682</v>
      </c>
    </row>
    <row r="114" spans="1:16" x14ac:dyDescent="0.2">
      <c r="A114" s="19">
        <f t="shared" si="13"/>
        <v>47515</v>
      </c>
      <c r="B114" s="47">
        <v>110</v>
      </c>
      <c r="C114" s="18"/>
      <c r="D114" s="35"/>
      <c r="E114" s="25">
        <f t="shared" si="20"/>
        <v>2320231.314609929</v>
      </c>
      <c r="F114" s="27">
        <v>15000</v>
      </c>
      <c r="G114" s="37">
        <v>2000</v>
      </c>
      <c r="H114" s="28">
        <f t="shared" si="16"/>
        <v>30000000</v>
      </c>
      <c r="I114" s="52">
        <f t="shared" si="21"/>
        <v>0.98919824073763385</v>
      </c>
      <c r="J114" s="38">
        <f t="shared" si="14"/>
        <v>0.30611425116750979</v>
      </c>
      <c r="K114" s="35"/>
      <c r="L114" s="35"/>
      <c r="M114" s="50">
        <f t="shared" si="15"/>
        <v>0.93757781175469779</v>
      </c>
      <c r="N114" s="22">
        <f t="shared" si="17"/>
        <v>665920.14569991233</v>
      </c>
      <c r="O114" s="68">
        <f t="shared" si="18"/>
        <v>8610177.8926968519</v>
      </c>
      <c r="P114" s="72">
        <f t="shared" si="19"/>
        <v>1376803578.1350651</v>
      </c>
    </row>
    <row r="115" spans="1:16" x14ac:dyDescent="0.2">
      <c r="A115" s="19">
        <f t="shared" si="13"/>
        <v>47543</v>
      </c>
      <c r="B115" s="47">
        <v>111</v>
      </c>
      <c r="C115" s="18"/>
      <c r="D115" s="35"/>
      <c r="E115" s="25">
        <f t="shared" si="20"/>
        <v>2324063.3652652684</v>
      </c>
      <c r="F115" s="27">
        <v>15000</v>
      </c>
      <c r="G115" s="37">
        <v>2000</v>
      </c>
      <c r="H115" s="28">
        <f t="shared" si="16"/>
        <v>30000000</v>
      </c>
      <c r="I115" s="52">
        <f t="shared" si="21"/>
        <v>0.98919824073763385</v>
      </c>
      <c r="J115" s="38">
        <f t="shared" si="14"/>
        <v>0.30280767871961883</v>
      </c>
      <c r="K115" s="35"/>
      <c r="L115" s="35"/>
      <c r="M115" s="50">
        <f t="shared" si="15"/>
        <v>0.93757781175469779</v>
      </c>
      <c r="N115" s="22">
        <f t="shared" si="17"/>
        <v>659814.97785481659</v>
      </c>
      <c r="O115" s="68">
        <f t="shared" si="18"/>
        <v>8517172.8238937948</v>
      </c>
      <c r="P115" s="72">
        <f t="shared" si="19"/>
        <v>1385320750.9589589</v>
      </c>
    </row>
    <row r="116" spans="1:16" x14ac:dyDescent="0.2">
      <c r="A116" s="19">
        <f t="shared" si="13"/>
        <v>47574</v>
      </c>
      <c r="B116" s="47">
        <v>112</v>
      </c>
      <c r="C116" s="18"/>
      <c r="D116" s="35"/>
      <c r="E116" s="25">
        <f t="shared" si="20"/>
        <v>2327901.7448638184</v>
      </c>
      <c r="F116" s="27">
        <v>15000</v>
      </c>
      <c r="G116" s="37">
        <v>2000</v>
      </c>
      <c r="H116" s="28">
        <f t="shared" si="16"/>
        <v>30000000</v>
      </c>
      <c r="I116" s="52">
        <f t="shared" si="21"/>
        <v>0.98919824073763385</v>
      </c>
      <c r="J116" s="38">
        <f t="shared" si="14"/>
        <v>0.29953682307129359</v>
      </c>
      <c r="K116" s="35"/>
      <c r="L116" s="35"/>
      <c r="M116" s="50">
        <f t="shared" si="15"/>
        <v>0.93757781175469779</v>
      </c>
      <c r="N116" s="22">
        <f t="shared" si="17"/>
        <v>653765.78229807655</v>
      </c>
      <c r="O116" s="68">
        <f t="shared" si="18"/>
        <v>8425172.3734541256</v>
      </c>
      <c r="P116" s="72">
        <f t="shared" si="19"/>
        <v>1393745923.332413</v>
      </c>
    </row>
    <row r="117" spans="1:16" x14ac:dyDescent="0.2">
      <c r="A117" s="19">
        <f t="shared" si="13"/>
        <v>47604</v>
      </c>
      <c r="B117" s="47">
        <v>113</v>
      </c>
      <c r="C117" s="18"/>
      <c r="D117" s="35"/>
      <c r="E117" s="25">
        <f t="shared" si="20"/>
        <v>2331746.4638583427</v>
      </c>
      <c r="F117" s="27">
        <v>15000</v>
      </c>
      <c r="G117" s="37">
        <v>2000</v>
      </c>
      <c r="H117" s="28">
        <f t="shared" si="16"/>
        <v>30000000</v>
      </c>
      <c r="I117" s="52">
        <f t="shared" si="21"/>
        <v>0.98919824073763385</v>
      </c>
      <c r="J117" s="38">
        <f t="shared" si="14"/>
        <v>0.29630129841826353</v>
      </c>
      <c r="K117" s="35"/>
      <c r="L117" s="35"/>
      <c r="M117" s="50">
        <f t="shared" ref="M117:M148" si="22">((i/(1+i))/LN(1+i))</f>
        <v>0.93757781175469779</v>
      </c>
      <c r="N117" s="22">
        <f t="shared" si="17"/>
        <v>647772.04587474791</v>
      </c>
      <c r="O117" s="68">
        <f t="shared" si="18"/>
        <v>8334165.6897321362</v>
      </c>
      <c r="P117" s="72">
        <f t="shared" si="19"/>
        <v>1402080089.022145</v>
      </c>
    </row>
    <row r="118" spans="1:16" x14ac:dyDescent="0.2">
      <c r="A118" s="19">
        <f t="shared" si="13"/>
        <v>47635</v>
      </c>
      <c r="B118" s="47">
        <v>114</v>
      </c>
      <c r="C118" s="18"/>
      <c r="D118" s="35"/>
      <c r="E118" s="25">
        <f t="shared" si="20"/>
        <v>2335597.5327188699</v>
      </c>
      <c r="F118" s="27">
        <v>15000</v>
      </c>
      <c r="G118" s="37">
        <v>2000</v>
      </c>
      <c r="H118" s="28">
        <f t="shared" si="16"/>
        <v>30000000</v>
      </c>
      <c r="I118" s="52">
        <f t="shared" si="21"/>
        <v>0.98919824073763385</v>
      </c>
      <c r="J118" s="38">
        <f t="shared" si="14"/>
        <v>0.29310072312362295</v>
      </c>
      <c r="K118" s="35"/>
      <c r="L118" s="35"/>
      <c r="M118" s="50">
        <f t="shared" si="22"/>
        <v>0.93757781175469779</v>
      </c>
      <c r="N118" s="22">
        <f t="shared" si="17"/>
        <v>641833.26013450033</v>
      </c>
      <c r="O118" s="68">
        <f t="shared" si="18"/>
        <v>8244142.0382989785</v>
      </c>
      <c r="P118" s="72">
        <f t="shared" si="19"/>
        <v>1410324231.0604441</v>
      </c>
    </row>
    <row r="119" spans="1:16" x14ac:dyDescent="0.2">
      <c r="A119" s="19">
        <f t="shared" si="13"/>
        <v>47665</v>
      </c>
      <c r="B119" s="47">
        <v>115</v>
      </c>
      <c r="C119" s="18"/>
      <c r="D119" s="35"/>
      <c r="E119" s="25">
        <f t="shared" si="20"/>
        <v>2339454.9619327192</v>
      </c>
      <c r="F119" s="27">
        <v>15000</v>
      </c>
      <c r="G119" s="37">
        <v>2000</v>
      </c>
      <c r="H119" s="28">
        <f t="shared" si="16"/>
        <v>30000000</v>
      </c>
      <c r="I119" s="52">
        <f t="shared" si="21"/>
        <v>0.98919824073763385</v>
      </c>
      <c r="J119" s="38">
        <f t="shared" si="14"/>
        <v>0.28993471967281614</v>
      </c>
      <c r="K119" s="35"/>
      <c r="L119" s="35"/>
      <c r="M119" s="50">
        <f t="shared" si="22"/>
        <v>0.93757781175469779</v>
      </c>
      <c r="N119" s="22">
        <f t="shared" si="17"/>
        <v>635948.92128848529</v>
      </c>
      <c r="O119" s="68">
        <f t="shared" si="18"/>
        <v>8155090.80067652</v>
      </c>
      <c r="P119" s="72">
        <f t="shared" si="19"/>
        <v>1418479321.8611207</v>
      </c>
    </row>
    <row r="120" spans="1:16" x14ac:dyDescent="0.2">
      <c r="A120" s="19">
        <f t="shared" si="13"/>
        <v>47696</v>
      </c>
      <c r="B120" s="47">
        <v>116</v>
      </c>
      <c r="C120" s="18"/>
      <c r="D120" s="35"/>
      <c r="E120" s="25">
        <f t="shared" si="20"/>
        <v>2343318.762004531</v>
      </c>
      <c r="F120" s="27">
        <v>15000</v>
      </c>
      <c r="G120" s="37">
        <v>2000</v>
      </c>
      <c r="H120" s="28">
        <f t="shared" si="16"/>
        <v>30000000</v>
      </c>
      <c r="I120" s="52">
        <f t="shared" si="21"/>
        <v>0.98919824073763385</v>
      </c>
      <c r="J120" s="38">
        <f t="shared" si="14"/>
        <v>0.28680291462910878</v>
      </c>
      <c r="K120" s="35"/>
      <c r="L120" s="35"/>
      <c r="M120" s="50">
        <f t="shared" si="22"/>
        <v>0.93757781175469779</v>
      </c>
      <c r="N120" s="22">
        <f t="shared" si="17"/>
        <v>630118.53016659932</v>
      </c>
      <c r="O120" s="68">
        <f t="shared" si="18"/>
        <v>8067001.4730848763</v>
      </c>
      <c r="P120" s="72">
        <f t="shared" si="19"/>
        <v>1426546323.3342056</v>
      </c>
    </row>
    <row r="121" spans="1:16" x14ac:dyDescent="0.2">
      <c r="A121" s="19">
        <f t="shared" si="13"/>
        <v>47727</v>
      </c>
      <c r="B121" s="47">
        <v>117</v>
      </c>
      <c r="C121" s="18"/>
      <c r="D121" s="35"/>
      <c r="E121" s="25">
        <f t="shared" si="20"/>
        <v>2347188.9434562973</v>
      </c>
      <c r="F121" s="27">
        <v>15000</v>
      </c>
      <c r="G121" s="37">
        <v>2000</v>
      </c>
      <c r="H121" s="28">
        <f t="shared" si="16"/>
        <v>30000000</v>
      </c>
      <c r="I121" s="52">
        <f t="shared" si="21"/>
        <v>0.98919824073763385</v>
      </c>
      <c r="J121" s="38">
        <f t="shared" si="14"/>
        <v>0.28370493858954021</v>
      </c>
      <c r="K121" s="35"/>
      <c r="L121" s="35"/>
      <c r="M121" s="50">
        <f t="shared" si="22"/>
        <v>0.93757781175469779</v>
      </c>
      <c r="N121" s="22">
        <f t="shared" si="17"/>
        <v>624341.59217514028</v>
      </c>
      <c r="O121" s="68">
        <f t="shared" si="18"/>
        <v>7979863.6652034605</v>
      </c>
      <c r="P121" s="72">
        <f t="shared" si="19"/>
        <v>1434526186.9994092</v>
      </c>
    </row>
    <row r="122" spans="1:16" x14ac:dyDescent="0.2">
      <c r="A122" s="19">
        <f t="shared" si="13"/>
        <v>47757</v>
      </c>
      <c r="B122" s="47">
        <v>118</v>
      </c>
      <c r="C122" s="18"/>
      <c r="D122" s="35"/>
      <c r="E122" s="25">
        <f t="shared" si="20"/>
        <v>2351065.5168273831</v>
      </c>
      <c r="F122" s="27">
        <v>15000</v>
      </c>
      <c r="G122" s="37">
        <v>2000</v>
      </c>
      <c r="H122" s="28">
        <f t="shared" si="16"/>
        <v>30000000</v>
      </c>
      <c r="I122" s="52">
        <f t="shared" si="21"/>
        <v>0.98919824073763385</v>
      </c>
      <c r="J122" s="38">
        <f t="shared" si="14"/>
        <v>0.28064042614135165</v>
      </c>
      <c r="K122" s="35"/>
      <c r="L122" s="35"/>
      <c r="M122" s="50">
        <f t="shared" si="22"/>
        <v>0.93757781175469779</v>
      </c>
      <c r="N122" s="22">
        <f t="shared" si="17"/>
        <v>618617.61725484824</v>
      </c>
      <c r="O122" s="68">
        <f t="shared" si="18"/>
        <v>7893667.0989454305</v>
      </c>
      <c r="P122" s="72">
        <f t="shared" si="19"/>
        <v>1442419854.0983546</v>
      </c>
    </row>
    <row r="123" spans="1:16" x14ac:dyDescent="0.2">
      <c r="A123" s="19">
        <f t="shared" si="13"/>
        <v>47788</v>
      </c>
      <c r="B123" s="47">
        <v>119</v>
      </c>
      <c r="C123" s="18"/>
      <c r="D123" s="35"/>
      <c r="E123" s="25">
        <f t="shared" si="20"/>
        <v>2354948.4926745645</v>
      </c>
      <c r="F123" s="27">
        <v>15000</v>
      </c>
      <c r="G123" s="37">
        <v>2000</v>
      </c>
      <c r="H123" s="28">
        <f t="shared" si="16"/>
        <v>30000000</v>
      </c>
      <c r="I123" s="52">
        <f t="shared" si="21"/>
        <v>0.98919824073763385</v>
      </c>
      <c r="J123" s="38">
        <f t="shared" si="14"/>
        <v>0.27760901581888492</v>
      </c>
      <c r="K123" s="35"/>
      <c r="L123" s="35"/>
      <c r="M123" s="50">
        <f t="shared" si="22"/>
        <v>0.93757781175469779</v>
      </c>
      <c r="N123" s="22">
        <f t="shared" si="17"/>
        <v>612946.11983933707</v>
      </c>
      <c r="O123" s="68">
        <f t="shared" si="18"/>
        <v>7808401.6072453614</v>
      </c>
      <c r="P123" s="72">
        <f t="shared" si="19"/>
        <v>1450228255.7056</v>
      </c>
    </row>
    <row r="124" spans="1:16" x14ac:dyDescent="0.2">
      <c r="A124" s="19">
        <f t="shared" si="13"/>
        <v>47818</v>
      </c>
      <c r="B124" s="47">
        <v>120</v>
      </c>
      <c r="C124" s="18"/>
      <c r="D124" s="35"/>
      <c r="E124" s="25">
        <f t="shared" si="20"/>
        <v>2358837.881572051</v>
      </c>
      <c r="F124" s="27">
        <v>15000</v>
      </c>
      <c r="G124" s="37">
        <v>2000</v>
      </c>
      <c r="H124" s="28">
        <f t="shared" si="16"/>
        <v>30000000</v>
      </c>
      <c r="I124" s="52">
        <f t="shared" si="21"/>
        <v>0.98919824073763385</v>
      </c>
      <c r="J124" s="38">
        <f t="shared" si="14"/>
        <v>0.27461035006094692</v>
      </c>
      <c r="K124" s="35"/>
      <c r="L124" s="35"/>
      <c r="M124" s="50">
        <f t="shared" si="22"/>
        <v>0.93757781175469779</v>
      </c>
      <c r="N124" s="22">
        <f t="shared" si="17"/>
        <v>607326.61881390098</v>
      </c>
      <c r="O124" s="68">
        <f t="shared" si="18"/>
        <v>7724057.1328600245</v>
      </c>
      <c r="P124" s="72">
        <f t="shared" si="19"/>
        <v>1457952312.83846</v>
      </c>
    </row>
    <row r="125" spans="1:16" x14ac:dyDescent="0.2">
      <c r="A125" s="19">
        <f t="shared" si="13"/>
        <v>47849</v>
      </c>
      <c r="B125" s="47">
        <v>121</v>
      </c>
      <c r="C125" s="18"/>
      <c r="D125" s="35"/>
      <c r="E125" s="25">
        <f t="shared" si="20"/>
        <v>2362733.6941115162</v>
      </c>
      <c r="F125" s="27">
        <v>15000</v>
      </c>
      <c r="G125" s="37">
        <v>2000</v>
      </c>
      <c r="H125" s="28">
        <f t="shared" si="16"/>
        <v>30000000</v>
      </c>
      <c r="I125" s="52">
        <f t="shared" si="21"/>
        <v>0.98919824073763385</v>
      </c>
      <c r="J125" s="38">
        <f t="shared" si="14"/>
        <v>0.27164407516863448</v>
      </c>
      <c r="K125" s="35"/>
      <c r="L125" s="35"/>
      <c r="M125" s="50">
        <f t="shared" si="22"/>
        <v>0.93757781175469779</v>
      </c>
      <c r="N125" s="22">
        <f t="shared" si="17"/>
        <v>601758.6374747029</v>
      </c>
      <c r="O125" s="68">
        <f t="shared" si="18"/>
        <v>7640623.7271821089</v>
      </c>
      <c r="P125" s="72">
        <f t="shared" si="19"/>
        <v>1465592936.5656421</v>
      </c>
    </row>
    <row r="126" spans="1:16" x14ac:dyDescent="0.2">
      <c r="A126" s="19">
        <f t="shared" si="13"/>
        <v>47880</v>
      </c>
      <c r="B126" s="47">
        <v>122</v>
      </c>
      <c r="C126" s="18"/>
      <c r="D126" s="35"/>
      <c r="E126" s="25">
        <f t="shared" si="20"/>
        <v>2366635.9409021279</v>
      </c>
      <c r="F126" s="27">
        <v>15000</v>
      </c>
      <c r="G126" s="37">
        <v>2000</v>
      </c>
      <c r="H126" s="28">
        <f t="shared" si="16"/>
        <v>30000000</v>
      </c>
      <c r="I126" s="52">
        <f t="shared" si="21"/>
        <v>0.98919824073763385</v>
      </c>
      <c r="J126" s="38">
        <f t="shared" si="14"/>
        <v>0.2687098412636148</v>
      </c>
      <c r="K126" s="35"/>
      <c r="L126" s="35"/>
      <c r="M126" s="50">
        <f t="shared" si="22"/>
        <v>0.93757781175469779</v>
      </c>
      <c r="N126" s="22">
        <f t="shared" si="17"/>
        <v>596241.70348833478</v>
      </c>
      <c r="O126" s="68">
        <f t="shared" si="18"/>
        <v>7558091.5490667652</v>
      </c>
      <c r="P126" s="72">
        <f t="shared" si="19"/>
        <v>1473151028.1147089</v>
      </c>
    </row>
    <row r="127" spans="1:16" x14ac:dyDescent="0.2">
      <c r="A127" s="19">
        <f t="shared" si="13"/>
        <v>47908</v>
      </c>
      <c r="B127" s="47">
        <v>123</v>
      </c>
      <c r="C127" s="18"/>
      <c r="D127" s="35"/>
      <c r="E127" s="25">
        <f t="shared" si="20"/>
        <v>2370544.6325705741</v>
      </c>
      <c r="F127" s="27">
        <v>15000</v>
      </c>
      <c r="G127" s="37">
        <v>2000</v>
      </c>
      <c r="H127" s="28">
        <f t="shared" si="16"/>
        <v>30000000</v>
      </c>
      <c r="I127" s="52">
        <f t="shared" si="21"/>
        <v>0.98919824073763385</v>
      </c>
      <c r="J127" s="38">
        <f t="shared" si="14"/>
        <v>0.26580730224685661</v>
      </c>
      <c r="K127" s="35"/>
      <c r="L127" s="35"/>
      <c r="M127" s="50">
        <f t="shared" si="22"/>
        <v>0.93757781175469779</v>
      </c>
      <c r="N127" s="22">
        <f t="shared" si="17"/>
        <v>590775.34885175002</v>
      </c>
      <c r="O127" s="68">
        <f t="shared" si="18"/>
        <v>7476450.8636708222</v>
      </c>
      <c r="P127" s="72">
        <f t="shared" si="19"/>
        <v>1480627478.9783797</v>
      </c>
    </row>
    <row r="128" spans="1:16" x14ac:dyDescent="0.2">
      <c r="A128" s="19">
        <f t="shared" si="13"/>
        <v>47939</v>
      </c>
      <c r="B128" s="47">
        <v>124</v>
      </c>
      <c r="C128" s="18"/>
      <c r="D128" s="35"/>
      <c r="E128" s="25">
        <f t="shared" si="20"/>
        <v>2374459.7797610946</v>
      </c>
      <c r="F128" s="27">
        <v>15000</v>
      </c>
      <c r="G128" s="37">
        <v>2000</v>
      </c>
      <c r="H128" s="28">
        <f t="shared" si="16"/>
        <v>30000000</v>
      </c>
      <c r="I128" s="52">
        <f t="shared" si="21"/>
        <v>0.98919824073763385</v>
      </c>
      <c r="J128" s="38">
        <f t="shared" si="14"/>
        <v>0.26293611575780707</v>
      </c>
      <c r="K128" s="35"/>
      <c r="L128" s="35"/>
      <c r="M128" s="50">
        <f t="shared" si="22"/>
        <v>0.93757781175469779</v>
      </c>
      <c r="N128" s="22">
        <f t="shared" si="17"/>
        <v>585359.10985256196</v>
      </c>
      <c r="O128" s="68">
        <f t="shared" si="18"/>
        <v>7395692.0413045399</v>
      </c>
      <c r="P128" s="72">
        <f t="shared" si="19"/>
        <v>1488023171.0196843</v>
      </c>
    </row>
    <row r="129" spans="1:16" x14ac:dyDescent="0.2">
      <c r="A129" s="19">
        <f t="shared" si="13"/>
        <v>47969</v>
      </c>
      <c r="B129" s="47">
        <v>125</v>
      </c>
      <c r="C129" s="18"/>
      <c r="D129" s="35"/>
      <c r="E129" s="25">
        <f t="shared" si="20"/>
        <v>2378381.3931355095</v>
      </c>
      <c r="F129" s="27">
        <v>15000</v>
      </c>
      <c r="G129" s="37">
        <v>2000</v>
      </c>
      <c r="H129" s="28">
        <f t="shared" si="16"/>
        <v>30000000</v>
      </c>
      <c r="I129" s="52">
        <f t="shared" si="21"/>
        <v>0.98919824073763385</v>
      </c>
      <c r="J129" s="38">
        <f t="shared" si="14"/>
        <v>0.26009594313400958</v>
      </c>
      <c r="K129" s="35"/>
      <c r="L129" s="35"/>
      <c r="M129" s="50">
        <f t="shared" si="22"/>
        <v>0.93757781175469779</v>
      </c>
      <c r="N129" s="22">
        <f t="shared" si="17"/>
        <v>579992.52702970791</v>
      </c>
      <c r="O129" s="68">
        <f t="shared" si="18"/>
        <v>7315805.5562957712</v>
      </c>
      <c r="P129" s="72">
        <f t="shared" si="19"/>
        <v>1495338976.5759802</v>
      </c>
    </row>
    <row r="130" spans="1:16" x14ac:dyDescent="0.2">
      <c r="A130" s="19">
        <f t="shared" si="13"/>
        <v>48000</v>
      </c>
      <c r="B130" s="47">
        <v>126</v>
      </c>
      <c r="C130" s="18"/>
      <c r="D130" s="35"/>
      <c r="E130" s="25">
        <f t="shared" si="20"/>
        <v>2382309.4833732471</v>
      </c>
      <c r="F130" s="27">
        <v>15000</v>
      </c>
      <c r="G130" s="37">
        <v>2000</v>
      </c>
      <c r="H130" s="28">
        <f t="shared" si="16"/>
        <v>30000000</v>
      </c>
      <c r="I130" s="52">
        <f t="shared" si="21"/>
        <v>0.98919824073763385</v>
      </c>
      <c r="J130" s="38">
        <f t="shared" si="14"/>
        <v>0.25728644937115791</v>
      </c>
      <c r="K130" s="35"/>
      <c r="L130" s="35"/>
      <c r="M130" s="50">
        <f t="shared" si="22"/>
        <v>0.93757781175469779</v>
      </c>
      <c r="N130" s="22">
        <f t="shared" si="17"/>
        <v>574675.14513447206</v>
      </c>
      <c r="O130" s="68">
        <f t="shared" si="18"/>
        <v>7236781.9858663818</v>
      </c>
      <c r="P130" s="72">
        <f t="shared" si="19"/>
        <v>1502575758.5618465</v>
      </c>
    </row>
    <row r="131" spans="1:16" x14ac:dyDescent="0.2">
      <c r="A131" s="19">
        <f t="shared" si="13"/>
        <v>48030</v>
      </c>
      <c r="B131" s="47">
        <v>127</v>
      </c>
      <c r="C131" s="18"/>
      <c r="D131" s="35"/>
      <c r="E131" s="25">
        <f t="shared" si="20"/>
        <v>2386244.0611713734</v>
      </c>
      <c r="F131" s="27">
        <v>15000</v>
      </c>
      <c r="G131" s="37">
        <v>2000</v>
      </c>
      <c r="H131" s="28">
        <f t="shared" si="16"/>
        <v>30000000</v>
      </c>
      <c r="I131" s="52">
        <f t="shared" si="21"/>
        <v>0.98919824073763385</v>
      </c>
      <c r="J131" s="38">
        <f t="shared" si="14"/>
        <v>0.25450730308358172</v>
      </c>
      <c r="K131" s="35"/>
      <c r="L131" s="35"/>
      <c r="M131" s="50">
        <f t="shared" si="22"/>
        <v>0.93757781175469779</v>
      </c>
      <c r="N131" s="22">
        <f t="shared" si="17"/>
        <v>569406.51309186732</v>
      </c>
      <c r="O131" s="68">
        <f t="shared" si="18"/>
        <v>7158612.0090208258</v>
      </c>
      <c r="P131" s="72">
        <f t="shared" si="19"/>
        <v>1509734370.5708673</v>
      </c>
    </row>
    <row r="132" spans="1:16" x14ac:dyDescent="0.2">
      <c r="A132" s="19">
        <f t="shared" si="13"/>
        <v>48061</v>
      </c>
      <c r="B132" s="47">
        <v>128</v>
      </c>
      <c r="C132" s="18"/>
      <c r="D132" s="35"/>
      <c r="E132" s="25">
        <f t="shared" si="20"/>
        <v>2390185.1372446218</v>
      </c>
      <c r="F132" s="27">
        <v>15000</v>
      </c>
      <c r="G132" s="37">
        <v>2000</v>
      </c>
      <c r="H132" s="28">
        <f t="shared" si="16"/>
        <v>30000000</v>
      </c>
      <c r="I132" s="52">
        <f t="shared" si="21"/>
        <v>0.98919824073763385</v>
      </c>
      <c r="J132" s="38">
        <f t="shared" si="14"/>
        <v>0.2517581764651588</v>
      </c>
      <c r="K132" s="35"/>
      <c r="L132" s="35"/>
      <c r="M132" s="50">
        <f t="shared" si="22"/>
        <v>0.93757781175469779</v>
      </c>
      <c r="N132" s="22">
        <f t="shared" si="17"/>
        <v>564186.1839623698</v>
      </c>
      <c r="O132" s="68">
        <f t="shared" si="18"/>
        <v>7081286.4054466989</v>
      </c>
      <c r="P132" s="72">
        <f t="shared" si="19"/>
        <v>1516815656.9763141</v>
      </c>
    </row>
    <row r="133" spans="1:16" x14ac:dyDescent="0.2">
      <c r="A133" s="19">
        <f t="shared" si="13"/>
        <v>48092</v>
      </c>
      <c r="B133" s="47">
        <v>129</v>
      </c>
      <c r="C133" s="18"/>
      <c r="D133" s="35"/>
      <c r="E133" s="25">
        <f t="shared" si="20"/>
        <v>2394132.7223254228</v>
      </c>
      <c r="F133" s="27">
        <v>15000</v>
      </c>
      <c r="G133" s="37">
        <v>2000</v>
      </c>
      <c r="H133" s="28">
        <f t="shared" si="16"/>
        <v>30000000</v>
      </c>
      <c r="I133" s="52">
        <f t="shared" si="21"/>
        <v>0.98919824073763385</v>
      </c>
      <c r="J133" s="38">
        <f t="shared" si="14"/>
        <v>0.24903874525064987</v>
      </c>
      <c r="K133" s="35"/>
      <c r="L133" s="35"/>
      <c r="M133" s="50">
        <f t="shared" si="22"/>
        <v>0.93757781175469779</v>
      </c>
      <c r="N133" s="22">
        <f t="shared" si="17"/>
        <v>559013.71490400564</v>
      </c>
      <c r="O133" s="68">
        <f t="shared" si="18"/>
        <v>7004796.0544271981</v>
      </c>
      <c r="P133" s="72">
        <f t="shared" si="19"/>
        <v>1523820453.0307412</v>
      </c>
    </row>
    <row r="134" spans="1:16" x14ac:dyDescent="0.2">
      <c r="A134" s="19">
        <f t="shared" si="13"/>
        <v>48122</v>
      </c>
      <c r="B134" s="47">
        <v>130</v>
      </c>
      <c r="C134" s="18"/>
      <c r="D134" s="35"/>
      <c r="E134" s="25">
        <f t="shared" si="20"/>
        <v>2398086.827163931</v>
      </c>
      <c r="F134" s="27">
        <v>15000</v>
      </c>
      <c r="G134" s="37">
        <v>2000</v>
      </c>
      <c r="H134" s="28">
        <f t="shared" si="16"/>
        <v>30000000</v>
      </c>
      <c r="I134" s="52">
        <f t="shared" ref="I134:I148" si="23">(1/(1+i))^(1/12)</f>
        <v>0.98919824073763385</v>
      </c>
      <c r="J134" s="38">
        <f t="shared" si="14"/>
        <v>0.24634868867745061</v>
      </c>
      <c r="K134" s="35"/>
      <c r="L134" s="35"/>
      <c r="M134" s="50">
        <f t="shared" si="22"/>
        <v>0.93757781175469779</v>
      </c>
      <c r="N134" s="22">
        <f t="shared" si="17"/>
        <v>553888.6671347837</v>
      </c>
      <c r="O134" s="68">
        <f t="shared" si="18"/>
        <v>6929131.9337653033</v>
      </c>
      <c r="P134" s="72">
        <f t="shared" si="19"/>
        <v>1530749584.9645066</v>
      </c>
    </row>
    <row r="135" spans="1:16" x14ac:dyDescent="0.2">
      <c r="A135" s="19">
        <f t="shared" ref="A135:A148" si="24">EDATE(A134,1)</f>
        <v>48153</v>
      </c>
      <c r="B135" s="47">
        <v>131</v>
      </c>
      <c r="C135" s="18"/>
      <c r="D135" s="35"/>
      <c r="E135" s="25">
        <f t="shared" si="20"/>
        <v>2402047.462528056</v>
      </c>
      <c r="F135" s="27">
        <v>15000</v>
      </c>
      <c r="G135" s="37">
        <v>2000</v>
      </c>
      <c r="H135" s="28">
        <f t="shared" si="16"/>
        <v>30000000</v>
      </c>
      <c r="I135" s="52">
        <f t="shared" si="23"/>
        <v>0.98919824073763385</v>
      </c>
      <c r="J135" s="38">
        <f t="shared" si="14"/>
        <v>0.24368768944775721</v>
      </c>
      <c r="K135" s="35"/>
      <c r="L135" s="35"/>
      <c r="M135" s="50">
        <f t="shared" si="22"/>
        <v>0.93757781175469779</v>
      </c>
      <c r="N135" s="22">
        <f t="shared" si="17"/>
        <v>548810.60589547409</v>
      </c>
      <c r="O135" s="68">
        <f t="shared" si="18"/>
        <v>6854285.1187195964</v>
      </c>
      <c r="P135" s="72">
        <f t="shared" si="19"/>
        <v>1537603870.0832262</v>
      </c>
    </row>
    <row r="136" spans="1:16" x14ac:dyDescent="0.2">
      <c r="A136" s="19">
        <f t="shared" si="24"/>
        <v>48183</v>
      </c>
      <c r="B136" s="47">
        <v>132</v>
      </c>
      <c r="C136" s="18"/>
      <c r="D136" s="35"/>
      <c r="E136" s="25">
        <f t="shared" si="20"/>
        <v>2406014.6392034921</v>
      </c>
      <c r="F136" s="27">
        <v>15000</v>
      </c>
      <c r="G136" s="37">
        <v>2000</v>
      </c>
      <c r="H136" s="28">
        <f t="shared" si="16"/>
        <v>30000000</v>
      </c>
      <c r="I136" s="52">
        <f t="shared" si="23"/>
        <v>0.98919824073763385</v>
      </c>
      <c r="J136" s="38">
        <f t="shared" ref="J136:J148" si="25">I136*J135</f>
        <v>0.2410554336911403</v>
      </c>
      <c r="K136" s="35"/>
      <c r="L136" s="35"/>
      <c r="M136" s="50">
        <f t="shared" si="22"/>
        <v>0.93757781175469779</v>
      </c>
      <c r="N136" s="22">
        <f t="shared" si="17"/>
        <v>543779.10041272768</v>
      </c>
      <c r="O136" s="68">
        <f t="shared" si="18"/>
        <v>6780246.7809515689</v>
      </c>
      <c r="P136" s="72">
        <f t="shared" si="19"/>
        <v>1544384116.8641777</v>
      </c>
    </row>
    <row r="137" spans="1:16" x14ac:dyDescent="0.2">
      <c r="A137" s="19">
        <f t="shared" si="24"/>
        <v>48214</v>
      </c>
      <c r="B137" s="47">
        <v>133</v>
      </c>
      <c r="C137" s="18"/>
      <c r="D137" s="35"/>
      <c r="E137" s="25">
        <f t="shared" si="20"/>
        <v>2409988.3679937469</v>
      </c>
      <c r="F137" s="27">
        <v>15000</v>
      </c>
      <c r="G137" s="37">
        <v>2000</v>
      </c>
      <c r="H137" s="28">
        <f t="shared" si="16"/>
        <v>30000000</v>
      </c>
      <c r="I137" s="52">
        <f t="shared" si="23"/>
        <v>0.98919824073763385</v>
      </c>
      <c r="J137" s="38">
        <f t="shared" si="25"/>
        <v>0.23845161092752334</v>
      </c>
      <c r="K137" s="35"/>
      <c r="L137" s="35"/>
      <c r="M137" s="50">
        <f t="shared" si="22"/>
        <v>0.93757781175469779</v>
      </c>
      <c r="N137" s="22">
        <f t="shared" si="17"/>
        <v>538793.72386253276</v>
      </c>
      <c r="O137" s="68">
        <f t="shared" si="18"/>
        <v>6707008.187484297</v>
      </c>
      <c r="P137" s="72">
        <f t="shared" si="19"/>
        <v>1551091125.051662</v>
      </c>
    </row>
    <row r="138" spans="1:16" x14ac:dyDescent="0.2">
      <c r="A138" s="19">
        <f t="shared" si="24"/>
        <v>48245</v>
      </c>
      <c r="B138" s="47">
        <v>134</v>
      </c>
      <c r="C138" s="18"/>
      <c r="D138" s="35"/>
      <c r="E138" s="25">
        <f t="shared" si="20"/>
        <v>2413968.6597201703</v>
      </c>
      <c r="F138" s="27">
        <v>15000</v>
      </c>
      <c r="G138" s="37">
        <v>2000</v>
      </c>
      <c r="H138" s="28">
        <f t="shared" si="16"/>
        <v>30000000</v>
      </c>
      <c r="I138" s="52">
        <f t="shared" si="23"/>
        <v>0.98919824073763385</v>
      </c>
      <c r="J138" s="38">
        <f t="shared" si="25"/>
        <v>0.23587591403056085</v>
      </c>
      <c r="K138" s="35"/>
      <c r="L138" s="35"/>
      <c r="M138" s="50">
        <f t="shared" si="22"/>
        <v>0.93757781175469779</v>
      </c>
      <c r="N138" s="22">
        <f t="shared" si="17"/>
        <v>533854.05333400785</v>
      </c>
      <c r="O138" s="68">
        <f t="shared" si="18"/>
        <v>6634560.6996723739</v>
      </c>
      <c r="P138" s="72">
        <f t="shared" si="19"/>
        <v>1557725685.7513344</v>
      </c>
    </row>
    <row r="139" spans="1:16" x14ac:dyDescent="0.2">
      <c r="A139" s="19">
        <f t="shared" si="24"/>
        <v>48274</v>
      </c>
      <c r="B139" s="47">
        <v>135</v>
      </c>
      <c r="C139" s="18"/>
      <c r="D139" s="35"/>
      <c r="E139" s="25">
        <f t="shared" si="20"/>
        <v>2417955.5252219858</v>
      </c>
      <c r="F139" s="27">
        <v>15000</v>
      </c>
      <c r="G139" s="37">
        <v>2000</v>
      </c>
      <c r="H139" s="28">
        <f t="shared" si="16"/>
        <v>30000000</v>
      </c>
      <c r="I139" s="52">
        <f t="shared" si="23"/>
        <v>0.98919824073763385</v>
      </c>
      <c r="J139" s="38">
        <f t="shared" si="25"/>
        <v>0.23332803919141215</v>
      </c>
      <c r="K139" s="35"/>
      <c r="L139" s="35"/>
      <c r="M139" s="50">
        <f t="shared" si="22"/>
        <v>0.93757781175469779</v>
      </c>
      <c r="N139" s="22">
        <f t="shared" si="17"/>
        <v>528959.66979352641</v>
      </c>
      <c r="O139" s="68">
        <f t="shared" si="18"/>
        <v>6562895.7721829573</v>
      </c>
      <c r="P139" s="72">
        <f t="shared" si="19"/>
        <v>1564288581.5235174</v>
      </c>
    </row>
    <row r="140" spans="1:16" x14ac:dyDescent="0.2">
      <c r="A140" s="19">
        <f t="shared" si="24"/>
        <v>48305</v>
      </c>
      <c r="B140" s="47">
        <v>136</v>
      </c>
      <c r="C140" s="18"/>
      <c r="D140" s="35"/>
      <c r="E140" s="25">
        <f t="shared" si="20"/>
        <v>2421948.9753563167</v>
      </c>
      <c r="F140" s="27">
        <v>15000</v>
      </c>
      <c r="G140" s="37">
        <v>2000</v>
      </c>
      <c r="H140" s="28">
        <f t="shared" si="16"/>
        <v>30000000</v>
      </c>
      <c r="I140" s="52">
        <f t="shared" si="23"/>
        <v>0.98919824073763385</v>
      </c>
      <c r="J140" s="38">
        <f t="shared" si="25"/>
        <v>0.23080768588290659</v>
      </c>
      <c r="K140" s="35"/>
      <c r="L140" s="35"/>
      <c r="M140" s="50">
        <f t="shared" si="22"/>
        <v>0.93757781175469779</v>
      </c>
      <c r="N140" s="22">
        <f t="shared" si="17"/>
        <v>524110.15804916917</v>
      </c>
      <c r="O140" s="68">
        <f t="shared" si="18"/>
        <v>6492004.9519878365</v>
      </c>
      <c r="P140" s="72">
        <f t="shared" si="19"/>
        <v>1570780586.4755051</v>
      </c>
    </row>
    <row r="141" spans="1:16" x14ac:dyDescent="0.2">
      <c r="A141" s="19">
        <f t="shared" si="24"/>
        <v>48335</v>
      </c>
      <c r="B141" s="47">
        <v>137</v>
      </c>
      <c r="C141" s="18"/>
      <c r="D141" s="35"/>
      <c r="E141" s="25">
        <f t="shared" si="20"/>
        <v>2425949.02099822</v>
      </c>
      <c r="F141" s="27">
        <v>15000</v>
      </c>
      <c r="G141" s="37">
        <v>2000</v>
      </c>
      <c r="H141" s="28">
        <f t="shared" si="16"/>
        <v>30000000</v>
      </c>
      <c r="I141" s="52">
        <f t="shared" si="23"/>
        <v>0.98919824073763385</v>
      </c>
      <c r="J141" s="38">
        <f t="shared" si="25"/>
        <v>0.2283145568240956</v>
      </c>
      <c r="K141" s="35"/>
      <c r="L141" s="35"/>
      <c r="M141" s="50">
        <f t="shared" si="22"/>
        <v>0.93757781175469779</v>
      </c>
      <c r="N141" s="22">
        <f t="shared" si="17"/>
        <v>519305.1067155042</v>
      </c>
      <c r="O141" s="68">
        <f t="shared" si="18"/>
        <v>6421879.8773663752</v>
      </c>
      <c r="P141" s="72">
        <f t="shared" si="19"/>
        <v>1577202466.3528714</v>
      </c>
    </row>
    <row r="142" spans="1:16" x14ac:dyDescent="0.2">
      <c r="A142" s="19">
        <f t="shared" si="24"/>
        <v>48366</v>
      </c>
      <c r="B142" s="47">
        <v>138</v>
      </c>
      <c r="C142" s="18"/>
      <c r="D142" s="35"/>
      <c r="E142" s="25">
        <f t="shared" si="20"/>
        <v>2429955.6730407123</v>
      </c>
      <c r="F142" s="27">
        <v>15000</v>
      </c>
      <c r="G142" s="37">
        <v>2000</v>
      </c>
      <c r="H142" s="28">
        <f t="shared" si="16"/>
        <v>30000000</v>
      </c>
      <c r="I142" s="52">
        <f t="shared" si="23"/>
        <v>0.98919824073763385</v>
      </c>
      <c r="J142" s="38">
        <f t="shared" si="25"/>
        <v>0.2258483579451879</v>
      </c>
      <c r="K142" s="35"/>
      <c r="L142" s="35"/>
      <c r="M142" s="50">
        <f t="shared" si="22"/>
        <v>0.93757781175469779</v>
      </c>
      <c r="N142" s="22">
        <f t="shared" si="17"/>
        <v>514544.10817868845</v>
      </c>
      <c r="O142" s="68">
        <f t="shared" si="18"/>
        <v>6352512.276919229</v>
      </c>
      <c r="P142" s="72">
        <f t="shared" si="19"/>
        <v>1583554978.6297905</v>
      </c>
    </row>
    <row r="143" spans="1:16" x14ac:dyDescent="0.2">
      <c r="A143" s="19">
        <f t="shared" si="24"/>
        <v>48396</v>
      </c>
      <c r="B143" s="47">
        <v>139</v>
      </c>
      <c r="C143" s="18"/>
      <c r="D143" s="35"/>
      <c r="E143" s="25">
        <f t="shared" si="20"/>
        <v>2433968.9423948009</v>
      </c>
      <c r="F143" s="27">
        <v>15000</v>
      </c>
      <c r="G143" s="37">
        <v>2000</v>
      </c>
      <c r="H143" s="28">
        <f t="shared" si="16"/>
        <v>30000000</v>
      </c>
      <c r="I143" s="52">
        <f t="shared" si="23"/>
        <v>0.98919824073763385</v>
      </c>
      <c r="J143" s="38">
        <f t="shared" si="25"/>
        <v>0.22340879835286329</v>
      </c>
      <c r="K143" s="35"/>
      <c r="L143" s="35"/>
      <c r="M143" s="50">
        <f t="shared" si="22"/>
        <v>0.93757781175469779</v>
      </c>
      <c r="N143" s="22">
        <f t="shared" si="17"/>
        <v>509826.75856188999</v>
      </c>
      <c r="O143" s="68">
        <f t="shared" si="18"/>
        <v>6283893.9685927229</v>
      </c>
      <c r="P143" s="72">
        <f t="shared" si="19"/>
        <v>1589838872.5983832</v>
      </c>
    </row>
    <row r="144" spans="1:16" x14ac:dyDescent="0.2">
      <c r="A144" s="19">
        <f t="shared" si="24"/>
        <v>48427</v>
      </c>
      <c r="B144" s="47">
        <v>140</v>
      </c>
      <c r="C144" s="18"/>
      <c r="D144" s="35"/>
      <c r="E144" s="25">
        <f t="shared" si="20"/>
        <v>2437988.8399895141</v>
      </c>
      <c r="F144" s="27">
        <v>15000</v>
      </c>
      <c r="G144" s="37">
        <v>2000</v>
      </c>
      <c r="H144" s="28">
        <f t="shared" si="16"/>
        <v>30000000</v>
      </c>
      <c r="I144" s="52">
        <f t="shared" si="23"/>
        <v>0.98919824073763385</v>
      </c>
      <c r="J144" s="38">
        <f t="shared" si="25"/>
        <v>0.22099559029596116</v>
      </c>
      <c r="K144" s="35"/>
      <c r="L144" s="35"/>
      <c r="M144" s="50">
        <f t="shared" si="22"/>
        <v>0.93757781175469779</v>
      </c>
      <c r="N144" s="22">
        <f t="shared" si="17"/>
        <v>505152.65769102657</v>
      </c>
      <c r="O144" s="68">
        <f t="shared" si="18"/>
        <v>6216016.8587137498</v>
      </c>
      <c r="P144" s="72">
        <f t="shared" si="19"/>
        <v>1596054889.4570971</v>
      </c>
    </row>
    <row r="145" spans="1:16" x14ac:dyDescent="0.2">
      <c r="A145" s="19">
        <f t="shared" si="24"/>
        <v>48458</v>
      </c>
      <c r="B145" s="47">
        <v>141</v>
      </c>
      <c r="C145" s="18"/>
      <c r="D145" s="35"/>
      <c r="E145" s="25">
        <f t="shared" si="20"/>
        <v>2442015.3767719315</v>
      </c>
      <c r="F145" s="27">
        <v>15000</v>
      </c>
      <c r="G145" s="37">
        <v>2000</v>
      </c>
      <c r="H145" s="28">
        <f t="shared" si="16"/>
        <v>30000000</v>
      </c>
      <c r="I145" s="52">
        <f t="shared" si="23"/>
        <v>0.98919824073763385</v>
      </c>
      <c r="J145" s="38">
        <f t="shared" si="25"/>
        <v>0.21860844913153968</v>
      </c>
      <c r="K145" s="35"/>
      <c r="L145" s="35"/>
      <c r="M145" s="50">
        <f t="shared" si="22"/>
        <v>0.93757781175469779</v>
      </c>
      <c r="N145" s="22">
        <f t="shared" si="17"/>
        <v>500521.40906081995</v>
      </c>
      <c r="O145" s="68">
        <f t="shared" si="18"/>
        <v>6148872.9410351142</v>
      </c>
      <c r="P145" s="72">
        <f t="shared" si="19"/>
        <v>1602203762.3981321</v>
      </c>
    </row>
    <row r="146" spans="1:16" x14ac:dyDescent="0.2">
      <c r="A146" s="19">
        <f t="shared" si="24"/>
        <v>48488</v>
      </c>
      <c r="B146" s="47">
        <v>142</v>
      </c>
      <c r="C146" s="18"/>
      <c r="D146" s="35"/>
      <c r="E146" s="25">
        <f t="shared" si="20"/>
        <v>2446048.5637072097</v>
      </c>
      <c r="F146" s="27">
        <v>15000</v>
      </c>
      <c r="G146" s="37">
        <v>2000</v>
      </c>
      <c r="H146" s="28">
        <f t="shared" si="16"/>
        <v>30000000</v>
      </c>
      <c r="I146" s="52">
        <f t="shared" si="23"/>
        <v>0.98919824073763385</v>
      </c>
      <c r="J146" s="38">
        <f t="shared" si="25"/>
        <v>0.21624709329130157</v>
      </c>
      <c r="K146" s="35"/>
      <c r="L146" s="35"/>
      <c r="M146" s="50">
        <f t="shared" si="22"/>
        <v>0.93757781175469779</v>
      </c>
      <c r="N146" s="22">
        <f t="shared" si="17"/>
        <v>495932.61980115832</v>
      </c>
      <c r="O146" s="68">
        <f t="shared" si="18"/>
        <v>6082454.2957911752</v>
      </c>
      <c r="P146" s="72">
        <f t="shared" si="19"/>
        <v>1608286216.6939232</v>
      </c>
    </row>
    <row r="147" spans="1:16" x14ac:dyDescent="0.2">
      <c r="A147" s="19">
        <f t="shared" si="24"/>
        <v>48519</v>
      </c>
      <c r="B147" s="47">
        <v>143</v>
      </c>
      <c r="C147" s="18"/>
      <c r="D147" s="35"/>
      <c r="E147" s="25">
        <f t="shared" si="20"/>
        <v>2450088.4117786172</v>
      </c>
      <c r="F147" s="27">
        <v>15000</v>
      </c>
      <c r="G147" s="37">
        <v>2000</v>
      </c>
      <c r="H147" s="28">
        <f t="shared" si="16"/>
        <v>30000000</v>
      </c>
      <c r="I147" s="52">
        <f t="shared" si="23"/>
        <v>0.98919824073763385</v>
      </c>
      <c r="J147" s="38">
        <f t="shared" si="25"/>
        <v>0.21391124424838248</v>
      </c>
      <c r="K147" s="35"/>
      <c r="L147" s="35"/>
      <c r="M147" s="50">
        <f t="shared" si="22"/>
        <v>0.93757781175469779</v>
      </c>
      <c r="N147" s="22">
        <f t="shared" si="17"/>
        <v>491385.90064377093</v>
      </c>
      <c r="O147" s="68">
        <f t="shared" si="18"/>
        <v>6016753.0887636933</v>
      </c>
      <c r="P147" s="72">
        <f t="shared" si="19"/>
        <v>1614302969.7826869</v>
      </c>
    </row>
    <row r="148" spans="1:16" ht="15" thickBot="1" x14ac:dyDescent="0.25">
      <c r="A148" s="23">
        <f t="shared" si="24"/>
        <v>48549</v>
      </c>
      <c r="B148" s="48">
        <v>144</v>
      </c>
      <c r="C148" s="24"/>
      <c r="D148" s="41"/>
      <c r="E148" s="26">
        <f t="shared" si="20"/>
        <v>2454134.9319875622</v>
      </c>
      <c r="F148" s="29">
        <v>15000</v>
      </c>
      <c r="G148" s="42">
        <v>2000</v>
      </c>
      <c r="H148" s="30">
        <f t="shared" si="16"/>
        <v>30000000</v>
      </c>
      <c r="I148" s="53">
        <f t="shared" si="23"/>
        <v>0.98919824073763385</v>
      </c>
      <c r="J148" s="43">
        <f t="shared" si="25"/>
        <v>0.21160062648449826</v>
      </c>
      <c r="K148" s="41"/>
      <c r="L148" s="41"/>
      <c r="M148" s="90">
        <f t="shared" si="22"/>
        <v>0.93757781175469779</v>
      </c>
      <c r="N148" s="91">
        <f t="shared" si="17"/>
        <v>486880.86588920513</v>
      </c>
      <c r="O148" s="89">
        <f t="shared" si="18"/>
        <v>5951761.5703577707</v>
      </c>
      <c r="P148" s="92">
        <f t="shared" si="19"/>
        <v>1620254731.3530447</v>
      </c>
    </row>
    <row r="149" spans="1:16" ht="15" thickBot="1" x14ac:dyDescent="0.25">
      <c r="A149" s="83"/>
      <c r="B149" s="84"/>
      <c r="C149" s="54"/>
      <c r="D149" s="54"/>
      <c r="E149" s="54"/>
      <c r="F149" s="54"/>
      <c r="G149" s="54"/>
      <c r="H149" s="54"/>
      <c r="I149" s="54"/>
      <c r="J149" s="54"/>
      <c r="K149" s="85">
        <f>SUM(K5)</f>
        <v>100000000</v>
      </c>
      <c r="L149" s="86">
        <f>SUM(L14:L19)</f>
        <v>264822152.86173305</v>
      </c>
      <c r="M149" s="87"/>
      <c r="N149" s="88">
        <f>SUM(N21:N148)</f>
        <v>118454602.80767272</v>
      </c>
      <c r="O149" s="102">
        <f>SUM(O21:O148)</f>
        <v>1620254731.3530447</v>
      </c>
      <c r="P149" s="103"/>
    </row>
    <row r="150" spans="1:16" x14ac:dyDescent="0.2">
      <c r="A150" s="3"/>
      <c r="B150" s="9"/>
      <c r="E150" s="6"/>
    </row>
    <row r="151" spans="1:16" x14ac:dyDescent="0.2">
      <c r="A151" s="3"/>
      <c r="B151" s="9"/>
      <c r="E151" s="6"/>
    </row>
    <row r="152" spans="1:16" x14ac:dyDescent="0.2">
      <c r="A152" s="3"/>
      <c r="B152" s="9"/>
      <c r="E152" s="6"/>
    </row>
    <row r="153" spans="1:16" x14ac:dyDescent="0.2">
      <c r="A153" s="3"/>
      <c r="B153" s="9"/>
      <c r="E153" s="6"/>
    </row>
    <row r="154" spans="1:16" x14ac:dyDescent="0.2">
      <c r="A154" s="7"/>
      <c r="E154" s="6"/>
    </row>
  </sheetData>
  <mergeCells count="2">
    <mergeCell ref="F3:H3"/>
    <mergeCell ref="C3:E3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W154"/>
  <sheetViews>
    <sheetView topLeftCell="L1" zoomScale="94" zoomScaleNormal="100" workbookViewId="0">
      <selection activeCell="Q5" sqref="Q5"/>
    </sheetView>
  </sheetViews>
  <sheetFormatPr defaultRowHeight="14.25" x14ac:dyDescent="0.2"/>
  <cols>
    <col min="1" max="1" width="17" style="73" bestFit="1" customWidth="1"/>
    <col min="2" max="2" width="13.5" style="8" bestFit="1" customWidth="1"/>
    <col min="3" max="3" width="22.25" style="73" bestFit="1" customWidth="1"/>
    <col min="4" max="4" width="18.25" style="73" bestFit="1" customWidth="1"/>
    <col min="5" max="5" width="26.25" style="73" bestFit="1" customWidth="1"/>
    <col min="6" max="6" width="18.25" style="73" bestFit="1" customWidth="1"/>
    <col min="7" max="7" width="16" style="73" bestFit="1" customWidth="1"/>
    <col min="8" max="8" width="14.875" style="73" bestFit="1" customWidth="1"/>
    <col min="9" max="10" width="8.875" style="73" bestFit="1" customWidth="1"/>
    <col min="11" max="12" width="16" style="73" bestFit="1" customWidth="1"/>
    <col min="13" max="13" width="8.875" style="73" bestFit="1" customWidth="1"/>
    <col min="14" max="14" width="14.875" style="73" bestFit="1" customWidth="1"/>
    <col min="15" max="15" width="16" style="54" bestFit="1" customWidth="1"/>
    <col min="16" max="16" width="24.25" style="71" bestFit="1" customWidth="1"/>
    <col min="17" max="17" width="5.75" style="73" bestFit="1" customWidth="1"/>
    <col min="18" max="18" width="7.25" style="73" bestFit="1" customWidth="1"/>
    <col min="19" max="16384" width="9" style="73"/>
  </cols>
  <sheetData>
    <row r="1" spans="1:23" ht="15" x14ac:dyDescent="0.25">
      <c r="A1" s="10" t="s">
        <v>10</v>
      </c>
      <c r="B1" s="11"/>
      <c r="C1" s="12">
        <v>0.02</v>
      </c>
      <c r="D1" s="13">
        <f>(1+C1)</f>
        <v>1.02</v>
      </c>
      <c r="E1" s="10"/>
      <c r="F1" s="14" t="s">
        <v>2</v>
      </c>
      <c r="G1" s="64">
        <f>O149-(K149+L149+N149)</f>
        <v>7.7486038208007813E-7</v>
      </c>
      <c r="H1" s="10"/>
      <c r="I1" s="10"/>
      <c r="J1" s="10"/>
      <c r="K1" s="10"/>
      <c r="L1" s="10"/>
      <c r="M1" s="10"/>
      <c r="N1" s="10"/>
      <c r="P1" s="70"/>
    </row>
    <row r="2" spans="1:23" ht="15" thickBot="1" x14ac:dyDescent="0.25">
      <c r="A2" s="14" t="s">
        <v>20</v>
      </c>
      <c r="B2" s="11"/>
      <c r="C2" s="15">
        <v>0.60694820324333298</v>
      </c>
      <c r="D2" s="10"/>
      <c r="E2" s="10"/>
      <c r="F2" s="10" t="s">
        <v>3</v>
      </c>
      <c r="G2" s="74">
        <f>SUM(K149:L149)</f>
        <v>290849881.63269687</v>
      </c>
      <c r="H2" s="10"/>
      <c r="I2" s="10"/>
      <c r="J2" s="10"/>
      <c r="K2" s="10"/>
      <c r="L2" s="10"/>
      <c r="M2" s="10"/>
      <c r="N2" s="10"/>
    </row>
    <row r="3" spans="1:23" ht="15.75" thickBot="1" x14ac:dyDescent="0.3">
      <c r="A3" s="16"/>
      <c r="B3" s="45"/>
      <c r="C3" s="99" t="s">
        <v>4</v>
      </c>
      <c r="D3" s="100"/>
      <c r="E3" s="101"/>
      <c r="F3" s="96" t="s">
        <v>5</v>
      </c>
      <c r="G3" s="97"/>
      <c r="H3" s="98"/>
      <c r="I3" s="44"/>
      <c r="J3" s="59"/>
      <c r="K3" s="59"/>
      <c r="L3" s="59"/>
      <c r="M3" s="59"/>
      <c r="N3" s="59"/>
      <c r="O3" s="66"/>
      <c r="P3" s="70"/>
      <c r="Q3" s="70"/>
      <c r="R3" s="70"/>
    </row>
    <row r="4" spans="1:23" ht="15.75" thickBot="1" x14ac:dyDescent="0.3">
      <c r="A4" s="49" t="s">
        <v>0</v>
      </c>
      <c r="B4" s="46" t="s">
        <v>11</v>
      </c>
      <c r="C4" s="32" t="s">
        <v>12</v>
      </c>
      <c r="D4" s="40" t="s">
        <v>13</v>
      </c>
      <c r="E4" s="33" t="s">
        <v>14</v>
      </c>
      <c r="F4" s="31" t="s">
        <v>9</v>
      </c>
      <c r="G4" s="40" t="s">
        <v>8</v>
      </c>
      <c r="H4" s="33" t="s">
        <v>21</v>
      </c>
      <c r="I4" s="55" t="s">
        <v>6</v>
      </c>
      <c r="J4" s="56" t="s">
        <v>15</v>
      </c>
      <c r="K4" s="57" t="s">
        <v>16</v>
      </c>
      <c r="L4" s="57" t="s">
        <v>17</v>
      </c>
      <c r="M4" s="58" t="s">
        <v>19</v>
      </c>
      <c r="N4" s="51" t="s">
        <v>18</v>
      </c>
      <c r="O4" s="55" t="s">
        <v>22</v>
      </c>
      <c r="P4" s="65" t="s">
        <v>23</v>
      </c>
      <c r="Q4" s="65" t="s">
        <v>24</v>
      </c>
      <c r="R4" s="65" t="s">
        <v>7</v>
      </c>
      <c r="S4" s="79"/>
      <c r="T4" s="79"/>
      <c r="U4" s="79"/>
      <c r="V4" s="79"/>
      <c r="W4" s="79"/>
    </row>
    <row r="5" spans="1:23" ht="15" thickBot="1" x14ac:dyDescent="0.25">
      <c r="A5" s="19">
        <v>44197</v>
      </c>
      <c r="B5" s="47">
        <v>1</v>
      </c>
      <c r="C5" s="20">
        <v>100000000</v>
      </c>
      <c r="D5" s="35"/>
      <c r="E5" s="21"/>
      <c r="F5" s="17"/>
      <c r="G5" s="35"/>
      <c r="H5" s="21"/>
      <c r="I5" s="52">
        <f>(1/(1+i))^(0/12)</f>
        <v>1</v>
      </c>
      <c r="J5" s="38">
        <f>(1/(1+i))^(0/12)</f>
        <v>1</v>
      </c>
      <c r="K5" s="39">
        <f>C5*J5</f>
        <v>100000000</v>
      </c>
      <c r="L5" s="35"/>
      <c r="M5" s="34"/>
      <c r="N5" s="18"/>
      <c r="O5" s="67"/>
      <c r="Q5" s="95">
        <f>33+((G2-P37)/P38)</f>
        <v>33.92253087426441</v>
      </c>
      <c r="R5" s="82">
        <f>i</f>
        <v>0.60694820324333298</v>
      </c>
      <c r="S5" s="76"/>
      <c r="T5" s="75"/>
      <c r="U5" s="77"/>
      <c r="V5" s="78"/>
      <c r="W5" s="77"/>
    </row>
    <row r="6" spans="1:23" x14ac:dyDescent="0.2">
      <c r="A6" s="19">
        <f>EDATE(A5,1)</f>
        <v>44228</v>
      </c>
      <c r="B6" s="47">
        <v>2</v>
      </c>
      <c r="C6" s="18"/>
      <c r="D6" s="35"/>
      <c r="E6" s="21"/>
      <c r="F6" s="17"/>
      <c r="G6" s="35"/>
      <c r="H6" s="21"/>
      <c r="I6" s="52">
        <f t="shared" ref="I6:I37" si="0">(1/(1+i))^(1/12)</f>
        <v>0.96124297037798634</v>
      </c>
      <c r="J6" s="38">
        <f>I6*J5</f>
        <v>0.96124297037798634</v>
      </c>
      <c r="K6" s="35"/>
      <c r="L6" s="35"/>
      <c r="M6" s="34"/>
      <c r="N6" s="18"/>
      <c r="O6" s="67"/>
      <c r="R6" s="79"/>
      <c r="S6" s="79"/>
      <c r="T6" s="79"/>
      <c r="U6" s="79"/>
      <c r="V6" s="79"/>
      <c r="W6" s="79"/>
    </row>
    <row r="7" spans="1:23" x14ac:dyDescent="0.2">
      <c r="A7" s="19">
        <f t="shared" ref="A7:A70" si="1">EDATE(A6,1)</f>
        <v>44256</v>
      </c>
      <c r="B7" s="47">
        <v>3</v>
      </c>
      <c r="C7" s="18"/>
      <c r="D7" s="35"/>
      <c r="E7" s="21"/>
      <c r="F7" s="17"/>
      <c r="G7" s="35"/>
      <c r="H7" s="21"/>
      <c r="I7" s="52">
        <f t="shared" si="0"/>
        <v>0.96124297037798634</v>
      </c>
      <c r="J7" s="38">
        <f>I7*J6</f>
        <v>0.92398804810109436</v>
      </c>
      <c r="K7" s="35"/>
      <c r="L7" s="35"/>
      <c r="M7" s="34"/>
      <c r="N7" s="18"/>
      <c r="O7" s="67"/>
      <c r="R7" s="79"/>
      <c r="S7" s="78"/>
      <c r="T7" s="80"/>
      <c r="U7" s="79"/>
      <c r="V7" s="79"/>
      <c r="W7" s="79"/>
    </row>
    <row r="8" spans="1:23" x14ac:dyDescent="0.2">
      <c r="A8" s="19">
        <f t="shared" si="1"/>
        <v>44287</v>
      </c>
      <c r="B8" s="47">
        <v>4</v>
      </c>
      <c r="C8" s="18"/>
      <c r="D8" s="35"/>
      <c r="E8" s="21"/>
      <c r="F8" s="17"/>
      <c r="G8" s="35"/>
      <c r="H8" s="21"/>
      <c r="I8" s="52">
        <f t="shared" si="0"/>
        <v>0.96124297037798634</v>
      </c>
      <c r="J8" s="38">
        <f t="shared" ref="J8:J71" si="2">I8*J7</f>
        <v>0.88817701595045362</v>
      </c>
      <c r="K8" s="35"/>
      <c r="L8" s="35"/>
      <c r="M8" s="34"/>
      <c r="N8" s="18"/>
      <c r="O8" s="67"/>
    </row>
    <row r="9" spans="1:23" x14ac:dyDescent="0.2">
      <c r="A9" s="19">
        <f t="shared" si="1"/>
        <v>44317</v>
      </c>
      <c r="B9" s="47">
        <v>5</v>
      </c>
      <c r="C9" s="18"/>
      <c r="D9" s="35"/>
      <c r="E9" s="21"/>
      <c r="F9" s="17"/>
      <c r="G9" s="35"/>
      <c r="H9" s="21"/>
      <c r="I9" s="52">
        <f t="shared" si="0"/>
        <v>0.96124297037798634</v>
      </c>
      <c r="J9" s="38">
        <f t="shared" si="2"/>
        <v>0.85375391303367021</v>
      </c>
      <c r="K9" s="35"/>
      <c r="L9" s="35"/>
      <c r="M9" s="34"/>
      <c r="N9" s="18"/>
      <c r="O9" s="67"/>
    </row>
    <row r="10" spans="1:23" x14ac:dyDescent="0.2">
      <c r="A10" s="19">
        <f t="shared" si="1"/>
        <v>44348</v>
      </c>
      <c r="B10" s="47">
        <v>6</v>
      </c>
      <c r="C10" s="18"/>
      <c r="D10" s="35"/>
      <c r="E10" s="21"/>
      <c r="F10" s="17"/>
      <c r="G10" s="35"/>
      <c r="H10" s="21"/>
      <c r="I10" s="52">
        <f t="shared" si="0"/>
        <v>0.96124297037798634</v>
      </c>
      <c r="J10" s="38">
        <f t="shared" si="2"/>
        <v>0.82066494733631423</v>
      </c>
      <c r="K10" s="35"/>
      <c r="L10" s="35"/>
      <c r="M10" s="34"/>
      <c r="N10" s="18"/>
      <c r="O10" s="67"/>
    </row>
    <row r="11" spans="1:23" x14ac:dyDescent="0.2">
      <c r="A11" s="19">
        <f t="shared" si="1"/>
        <v>44378</v>
      </c>
      <c r="B11" s="47">
        <v>7</v>
      </c>
      <c r="C11" s="18"/>
      <c r="D11" s="35"/>
      <c r="E11" s="21"/>
      <c r="F11" s="17"/>
      <c r="G11" s="35"/>
      <c r="H11" s="21"/>
      <c r="I11" s="52">
        <f t="shared" si="0"/>
        <v>0.96124297037798634</v>
      </c>
      <c r="J11" s="38">
        <f t="shared" si="2"/>
        <v>0.78885841166265247</v>
      </c>
      <c r="K11" s="35"/>
      <c r="L11" s="35"/>
      <c r="M11" s="34"/>
      <c r="N11" s="18"/>
      <c r="O11" s="67"/>
    </row>
    <row r="12" spans="1:23" x14ac:dyDescent="0.2">
      <c r="A12" s="19">
        <f t="shared" si="1"/>
        <v>44409</v>
      </c>
      <c r="B12" s="47">
        <v>8</v>
      </c>
      <c r="C12" s="18"/>
      <c r="D12" s="35"/>
      <c r="E12" s="21"/>
      <c r="F12" s="17"/>
      <c r="G12" s="35"/>
      <c r="H12" s="21"/>
      <c r="I12" s="52">
        <f t="shared" si="0"/>
        <v>0.96124297037798634</v>
      </c>
      <c r="J12" s="38">
        <f t="shared" si="2"/>
        <v>0.75828460283426835</v>
      </c>
      <c r="K12" s="35"/>
      <c r="L12" s="35"/>
      <c r="M12" s="34"/>
      <c r="N12" s="18"/>
      <c r="O12" s="67"/>
    </row>
    <row r="13" spans="1:23" x14ac:dyDescent="0.2">
      <c r="A13" s="19">
        <f t="shared" si="1"/>
        <v>44440</v>
      </c>
      <c r="B13" s="47">
        <v>9</v>
      </c>
      <c r="C13" s="18"/>
      <c r="D13" s="35"/>
      <c r="E13" s="21"/>
      <c r="F13" s="17"/>
      <c r="G13" s="35"/>
      <c r="H13" s="21"/>
      <c r="I13" s="52">
        <f t="shared" si="0"/>
        <v>0.96124297037798634</v>
      </c>
      <c r="J13" s="38">
        <f t="shared" si="2"/>
        <v>0.72889574402030377</v>
      </c>
      <c r="K13" s="35"/>
      <c r="L13" s="35"/>
      <c r="M13" s="34"/>
      <c r="N13" s="18"/>
      <c r="O13" s="67"/>
    </row>
    <row r="14" spans="1:23" ht="12.75" customHeight="1" x14ac:dyDescent="0.2">
      <c r="A14" s="19">
        <f t="shared" si="1"/>
        <v>44470</v>
      </c>
      <c r="B14" s="47">
        <v>10</v>
      </c>
      <c r="C14" s="18"/>
      <c r="D14" s="36">
        <v>50000000</v>
      </c>
      <c r="E14" s="21"/>
      <c r="F14" s="17"/>
      <c r="G14" s="35"/>
      <c r="H14" s="21"/>
      <c r="I14" s="52">
        <f t="shared" si="0"/>
        <v>0.96124297037798634</v>
      </c>
      <c r="J14" s="38">
        <f t="shared" si="2"/>
        <v>0.70064591007794919</v>
      </c>
      <c r="K14" s="35"/>
      <c r="L14" s="39">
        <f>D14*J14</f>
        <v>35032295.503897458</v>
      </c>
      <c r="M14" s="34"/>
      <c r="N14" s="18"/>
      <c r="O14" s="67"/>
    </row>
    <row r="15" spans="1:23" x14ac:dyDescent="0.2">
      <c r="A15" s="19">
        <f t="shared" si="1"/>
        <v>44501</v>
      </c>
      <c r="B15" s="47">
        <v>11</v>
      </c>
      <c r="C15" s="18"/>
      <c r="D15" s="36">
        <v>50000000</v>
      </c>
      <c r="E15" s="21"/>
      <c r="F15" s="17"/>
      <c r="G15" s="35"/>
      <c r="H15" s="21"/>
      <c r="I15" s="52">
        <f t="shared" si="0"/>
        <v>0.96124297037798634</v>
      </c>
      <c r="J15" s="38">
        <f t="shared" si="2"/>
        <v>0.67349095578651541</v>
      </c>
      <c r="K15" s="35"/>
      <c r="L15" s="39">
        <f t="shared" ref="L15:L19" si="3">D15*J15</f>
        <v>33674547.789325774</v>
      </c>
      <c r="M15" s="34"/>
      <c r="N15" s="18"/>
      <c r="O15" s="67"/>
    </row>
    <row r="16" spans="1:23" x14ac:dyDescent="0.2">
      <c r="A16" s="19">
        <f t="shared" si="1"/>
        <v>44531</v>
      </c>
      <c r="B16" s="47">
        <v>12</v>
      </c>
      <c r="C16" s="18"/>
      <c r="D16" s="36">
        <v>50000000</v>
      </c>
      <c r="E16" s="21"/>
      <c r="F16" s="17"/>
      <c r="G16" s="35"/>
      <c r="H16" s="21"/>
      <c r="I16" s="52">
        <f t="shared" si="0"/>
        <v>0.96124297037798634</v>
      </c>
      <c r="J16" s="38">
        <f t="shared" si="2"/>
        <v>0.64738844686293917</v>
      </c>
      <c r="K16" s="35"/>
      <c r="L16" s="39">
        <f t="shared" si="3"/>
        <v>32369422.343146957</v>
      </c>
      <c r="M16" s="34"/>
      <c r="N16" s="18"/>
      <c r="O16" s="67"/>
    </row>
    <row r="17" spans="1:16" x14ac:dyDescent="0.2">
      <c r="A17" s="19">
        <f t="shared" si="1"/>
        <v>44562</v>
      </c>
      <c r="B17" s="47">
        <v>13</v>
      </c>
      <c r="C17" s="18"/>
      <c r="D17" s="36">
        <v>50000000</v>
      </c>
      <c r="E17" s="21"/>
      <c r="F17" s="17"/>
      <c r="G17" s="35"/>
      <c r="H17" s="21"/>
      <c r="I17" s="52">
        <f t="shared" si="0"/>
        <v>0.96124297037798634</v>
      </c>
      <c r="J17" s="38">
        <f t="shared" si="2"/>
        <v>0.62229759365092285</v>
      </c>
      <c r="K17" s="35"/>
      <c r="L17" s="39">
        <f t="shared" si="3"/>
        <v>31114879.682546142</v>
      </c>
      <c r="M17" s="34"/>
      <c r="N17" s="18"/>
      <c r="O17" s="67"/>
    </row>
    <row r="18" spans="1:16" x14ac:dyDescent="0.2">
      <c r="A18" s="19">
        <f t="shared" si="1"/>
        <v>44593</v>
      </c>
      <c r="B18" s="47">
        <v>14</v>
      </c>
      <c r="C18" s="18"/>
      <c r="D18" s="36">
        <v>50000000</v>
      </c>
      <c r="E18" s="21"/>
      <c r="F18" s="17"/>
      <c r="G18" s="35"/>
      <c r="H18" s="21"/>
      <c r="I18" s="52">
        <f t="shared" si="0"/>
        <v>0.96124297037798634</v>
      </c>
      <c r="J18" s="38">
        <f t="shared" si="2"/>
        <v>0.59817918738008624</v>
      </c>
      <c r="K18" s="35"/>
      <c r="L18" s="39">
        <f t="shared" si="3"/>
        <v>29908959.369004313</v>
      </c>
      <c r="M18" s="34"/>
      <c r="N18" s="18"/>
      <c r="O18" s="67"/>
    </row>
    <row r="19" spans="1:16" x14ac:dyDescent="0.2">
      <c r="A19" s="19">
        <f t="shared" si="1"/>
        <v>44621</v>
      </c>
      <c r="B19" s="47">
        <v>15</v>
      </c>
      <c r="C19" s="18"/>
      <c r="D19" s="36">
        <v>50000000</v>
      </c>
      <c r="E19" s="21"/>
      <c r="F19" s="17"/>
      <c r="G19" s="35"/>
      <c r="H19" s="21"/>
      <c r="I19" s="52">
        <f t="shared" si="0"/>
        <v>0.96124297037798634</v>
      </c>
      <c r="J19" s="38">
        <f t="shared" si="2"/>
        <v>0.57499553889552413</v>
      </c>
      <c r="K19" s="35"/>
      <c r="L19" s="39">
        <f t="shared" si="3"/>
        <v>28749776.944776207</v>
      </c>
      <c r="M19" s="34"/>
      <c r="N19" s="18"/>
      <c r="O19" s="67"/>
    </row>
    <row r="20" spans="1:16" x14ac:dyDescent="0.2">
      <c r="A20" s="19">
        <f t="shared" si="1"/>
        <v>44652</v>
      </c>
      <c r="B20" s="47">
        <v>16</v>
      </c>
      <c r="C20" s="18"/>
      <c r="D20" s="35"/>
      <c r="E20" s="21"/>
      <c r="F20" s="17"/>
      <c r="G20" s="35"/>
      <c r="H20" s="21"/>
      <c r="I20" s="52">
        <f t="shared" si="0"/>
        <v>0.96124297037798634</v>
      </c>
      <c r="J20" s="38">
        <f t="shared" si="2"/>
        <v>0.55271041976202462</v>
      </c>
      <c r="K20" s="35"/>
      <c r="L20" s="35"/>
      <c r="M20" s="34"/>
      <c r="N20" s="18"/>
      <c r="O20" s="67"/>
    </row>
    <row r="21" spans="1:16" x14ac:dyDescent="0.2">
      <c r="A21" s="19">
        <f t="shared" si="1"/>
        <v>44682</v>
      </c>
      <c r="B21" s="47">
        <v>17</v>
      </c>
      <c r="C21" s="18"/>
      <c r="D21" s="35"/>
      <c r="E21" s="25">
        <v>2000000</v>
      </c>
      <c r="F21" s="27">
        <v>10000</v>
      </c>
      <c r="G21" s="37">
        <v>2000</v>
      </c>
      <c r="H21" s="28">
        <f>G21*F21</f>
        <v>20000000</v>
      </c>
      <c r="I21" s="52">
        <f t="shared" si="0"/>
        <v>0.96124297037798634</v>
      </c>
      <c r="J21" s="38">
        <f t="shared" si="2"/>
        <v>0.53128900565091219</v>
      </c>
      <c r="K21" s="35"/>
      <c r="L21" s="35"/>
      <c r="M21" s="50">
        <f t="shared" ref="M21:M52" si="4">((i/(1+i))/LN(1+i))</f>
        <v>0.79627463677503041</v>
      </c>
      <c r="N21" s="22">
        <f>E21*J21*M21</f>
        <v>846103.9199944943</v>
      </c>
      <c r="O21" s="68">
        <f>H21*J21*M21</f>
        <v>8461039.1999449451</v>
      </c>
      <c r="P21" s="72">
        <f>O21</f>
        <v>8461039.1999449451</v>
      </c>
    </row>
    <row r="22" spans="1:16" x14ac:dyDescent="0.2">
      <c r="A22" s="19">
        <f t="shared" si="1"/>
        <v>44713</v>
      </c>
      <c r="B22" s="47">
        <v>18</v>
      </c>
      <c r="C22" s="18"/>
      <c r="D22" s="35"/>
      <c r="E22" s="25">
        <v>2000000</v>
      </c>
      <c r="F22" s="27">
        <v>11000</v>
      </c>
      <c r="G22" s="37">
        <v>2000</v>
      </c>
      <c r="H22" s="28">
        <f t="shared" ref="H22:H85" si="5">G22*F22</f>
        <v>22000000</v>
      </c>
      <c r="I22" s="52">
        <f t="shared" si="0"/>
        <v>0.96124297037798634</v>
      </c>
      <c r="J22" s="38">
        <f t="shared" si="2"/>
        <v>0.51069782192104962</v>
      </c>
      <c r="K22" s="35"/>
      <c r="L22" s="35"/>
      <c r="M22" s="50">
        <f t="shared" si="4"/>
        <v>0.79627463677503041</v>
      </c>
      <c r="N22" s="22">
        <f t="shared" ref="N22:N85" si="6">E22*J22*M22</f>
        <v>813311.44530396594</v>
      </c>
      <c r="O22" s="68">
        <f t="shared" ref="O22:O85" si="7">H22*J22*M22</f>
        <v>8946425.8983436245</v>
      </c>
      <c r="P22" s="72">
        <f>P21+O22</f>
        <v>17407465.09828857</v>
      </c>
    </row>
    <row r="23" spans="1:16" x14ac:dyDescent="0.2">
      <c r="A23" s="19">
        <f t="shared" si="1"/>
        <v>44743</v>
      </c>
      <c r="B23" s="47">
        <v>19</v>
      </c>
      <c r="C23" s="18"/>
      <c r="D23" s="35"/>
      <c r="E23" s="25">
        <v>2000000</v>
      </c>
      <c r="F23" s="27">
        <v>12000</v>
      </c>
      <c r="G23" s="37">
        <v>2000</v>
      </c>
      <c r="H23" s="28">
        <f t="shared" si="5"/>
        <v>24000000</v>
      </c>
      <c r="I23" s="52">
        <f t="shared" si="0"/>
        <v>0.96124297037798634</v>
      </c>
      <c r="J23" s="38">
        <f t="shared" si="2"/>
        <v>0.49090469130895764</v>
      </c>
      <c r="K23" s="35"/>
      <c r="L23" s="35"/>
      <c r="M23" s="50">
        <f t="shared" si="4"/>
        <v>0.79627463677503041</v>
      </c>
      <c r="N23" s="22">
        <f t="shared" si="6"/>
        <v>781789.90952639736</v>
      </c>
      <c r="O23" s="68">
        <f t="shared" si="7"/>
        <v>9381478.9143167697</v>
      </c>
      <c r="P23" s="72">
        <f t="shared" ref="P23:P86" si="8">P22+O23</f>
        <v>26788944.012605339</v>
      </c>
    </row>
    <row r="24" spans="1:16" x14ac:dyDescent="0.2">
      <c r="A24" s="19">
        <f t="shared" si="1"/>
        <v>44774</v>
      </c>
      <c r="B24" s="47">
        <v>20</v>
      </c>
      <c r="C24" s="18"/>
      <c r="D24" s="35"/>
      <c r="E24" s="25">
        <v>2000000</v>
      </c>
      <c r="F24" s="27">
        <v>13000</v>
      </c>
      <c r="G24" s="37">
        <v>2000</v>
      </c>
      <c r="H24" s="28">
        <f t="shared" si="5"/>
        <v>26000000</v>
      </c>
      <c r="I24" s="52">
        <f t="shared" si="0"/>
        <v>0.96124297037798634</v>
      </c>
      <c r="J24" s="38">
        <f t="shared" si="2"/>
        <v>0.47187868364631091</v>
      </c>
      <c r="K24" s="35"/>
      <c r="L24" s="35"/>
      <c r="M24" s="50">
        <f t="shared" si="4"/>
        <v>0.79627463677503041</v>
      </c>
      <c r="N24" s="22">
        <f t="shared" si="6"/>
        <v>751490.05484469142</v>
      </c>
      <c r="O24" s="68">
        <f t="shared" si="7"/>
        <v>9769370.7129809875</v>
      </c>
      <c r="P24" s="72">
        <f t="shared" si="8"/>
        <v>36558314.725586325</v>
      </c>
    </row>
    <row r="25" spans="1:16" x14ac:dyDescent="0.2">
      <c r="A25" s="19">
        <f t="shared" si="1"/>
        <v>44805</v>
      </c>
      <c r="B25" s="47">
        <v>21</v>
      </c>
      <c r="C25" s="18"/>
      <c r="D25" s="35"/>
      <c r="E25" s="25">
        <f>2000000*($D$1)^((B25-$B$24)/12)</f>
        <v>2003303.1626038405</v>
      </c>
      <c r="F25" s="27">
        <v>14000</v>
      </c>
      <c r="G25" s="37">
        <v>2000</v>
      </c>
      <c r="H25" s="28">
        <f t="shared" si="5"/>
        <v>28000000</v>
      </c>
      <c r="I25" s="52">
        <f t="shared" si="0"/>
        <v>0.96124297037798634</v>
      </c>
      <c r="J25" s="38">
        <f t="shared" si="2"/>
        <v>0.45359006752623404</v>
      </c>
      <c r="K25" s="35"/>
      <c r="L25" s="35"/>
      <c r="M25" s="50">
        <f t="shared" si="4"/>
        <v>0.79627463677503041</v>
      </c>
      <c r="N25" s="22">
        <f t="shared" si="6"/>
        <v>723557.57628352137</v>
      </c>
      <c r="O25" s="68">
        <f t="shared" si="7"/>
        <v>10113103.455397978</v>
      </c>
      <c r="P25" s="72">
        <f t="shared" si="8"/>
        <v>46671418.180984303</v>
      </c>
    </row>
    <row r="26" spans="1:16" x14ac:dyDescent="0.2">
      <c r="A26" s="19">
        <f t="shared" si="1"/>
        <v>44835</v>
      </c>
      <c r="B26" s="47">
        <v>22</v>
      </c>
      <c r="C26" s="18"/>
      <c r="D26" s="35"/>
      <c r="E26" s="25">
        <f t="shared" ref="E26:E89" si="9">2000000*($D$1)^((B26-$B$24)/12)</f>
        <v>2006611.7806492746</v>
      </c>
      <c r="F26" s="27">
        <v>15000</v>
      </c>
      <c r="G26" s="37">
        <v>2000</v>
      </c>
      <c r="H26" s="28">
        <f t="shared" si="5"/>
        <v>30000000</v>
      </c>
      <c r="I26" s="52">
        <f t="shared" si="0"/>
        <v>0.96124297037798634</v>
      </c>
      <c r="J26" s="38">
        <f t="shared" si="2"/>
        <v>0.43601026384286862</v>
      </c>
      <c r="K26" s="35"/>
      <c r="L26" s="35"/>
      <c r="M26" s="50">
        <f t="shared" si="4"/>
        <v>0.79627463677503041</v>
      </c>
      <c r="N26" s="22">
        <f t="shared" si="6"/>
        <v>696663.33283077402</v>
      </c>
      <c r="O26" s="68">
        <f t="shared" si="7"/>
        <v>10415517.434149962</v>
      </c>
      <c r="P26" s="72">
        <f t="shared" si="8"/>
        <v>57086935.615134269</v>
      </c>
    </row>
    <row r="27" spans="1:16" x14ac:dyDescent="0.2">
      <c r="A27" s="19">
        <f t="shared" si="1"/>
        <v>44866</v>
      </c>
      <c r="B27" s="47">
        <v>23</v>
      </c>
      <c r="C27" s="18"/>
      <c r="D27" s="35"/>
      <c r="E27" s="25">
        <f t="shared" si="9"/>
        <v>2009925.8631464075</v>
      </c>
      <c r="F27" s="27">
        <v>15000</v>
      </c>
      <c r="G27" s="37">
        <v>2000</v>
      </c>
      <c r="H27" s="28">
        <f t="shared" si="5"/>
        <v>30000000</v>
      </c>
      <c r="I27" s="52">
        <f t="shared" si="0"/>
        <v>0.96124297037798634</v>
      </c>
      <c r="J27" s="38">
        <f t="shared" si="2"/>
        <v>0.41911180113160856</v>
      </c>
      <c r="K27" s="35"/>
      <c r="L27" s="35"/>
      <c r="M27" s="50">
        <f t="shared" si="4"/>
        <v>0.79627463677503041</v>
      </c>
      <c r="N27" s="22">
        <f t="shared" si="6"/>
        <v>670768.73384945991</v>
      </c>
      <c r="O27" s="68">
        <f t="shared" si="7"/>
        <v>10011842.916426012</v>
      </c>
      <c r="P27" s="72">
        <f t="shared" si="8"/>
        <v>67098778.531560279</v>
      </c>
    </row>
    <row r="28" spans="1:16" x14ac:dyDescent="0.2">
      <c r="A28" s="19">
        <f t="shared" si="1"/>
        <v>44896</v>
      </c>
      <c r="B28" s="47">
        <v>24</v>
      </c>
      <c r="C28" s="18"/>
      <c r="D28" s="35"/>
      <c r="E28" s="25">
        <f t="shared" si="9"/>
        <v>2013245.4191202261</v>
      </c>
      <c r="F28" s="27">
        <v>15000</v>
      </c>
      <c r="G28" s="37">
        <v>2000</v>
      </c>
      <c r="H28" s="28">
        <f t="shared" si="5"/>
        <v>30000000</v>
      </c>
      <c r="I28" s="52">
        <f t="shared" si="0"/>
        <v>0.96124297037798634</v>
      </c>
      <c r="J28" s="38">
        <f t="shared" si="2"/>
        <v>0.4028682726402153</v>
      </c>
      <c r="K28" s="35"/>
      <c r="L28" s="35"/>
      <c r="M28" s="50">
        <f t="shared" si="4"/>
        <v>0.79627463677503041</v>
      </c>
      <c r="N28" s="22">
        <f t="shared" si="6"/>
        <v>645836.6230956784</v>
      </c>
      <c r="O28" s="68">
        <f t="shared" si="7"/>
        <v>9623813.6239431407</v>
      </c>
      <c r="P28" s="72">
        <f t="shared" si="8"/>
        <v>76722592.155503422</v>
      </c>
    </row>
    <row r="29" spans="1:16" x14ac:dyDescent="0.2">
      <c r="A29" s="19">
        <f t="shared" si="1"/>
        <v>44927</v>
      </c>
      <c r="B29" s="47">
        <v>25</v>
      </c>
      <c r="C29" s="18"/>
      <c r="D29" s="35"/>
      <c r="E29" s="25">
        <f t="shared" si="9"/>
        <v>2016570.4576106211</v>
      </c>
      <c r="F29" s="27">
        <v>15000</v>
      </c>
      <c r="G29" s="37">
        <v>2000</v>
      </c>
      <c r="H29" s="28">
        <f t="shared" si="5"/>
        <v>30000000</v>
      </c>
      <c r="I29" s="52">
        <f t="shared" si="0"/>
        <v>0.96124297037798634</v>
      </c>
      <c r="J29" s="38">
        <f t="shared" si="2"/>
        <v>0.38725429506372899</v>
      </c>
      <c r="K29" s="35"/>
      <c r="L29" s="35"/>
      <c r="M29" s="50">
        <f t="shared" si="4"/>
        <v>0.79627463677503041</v>
      </c>
      <c r="N29" s="22">
        <f t="shared" si="6"/>
        <v>621831.22540300107</v>
      </c>
      <c r="O29" s="68">
        <f t="shared" si="7"/>
        <v>9250823.1942432374</v>
      </c>
      <c r="P29" s="72">
        <f t="shared" si="8"/>
        <v>85973415.349746659</v>
      </c>
    </row>
    <row r="30" spans="1:16" x14ac:dyDescent="0.2">
      <c r="A30" s="19">
        <f t="shared" si="1"/>
        <v>44958</v>
      </c>
      <c r="B30" s="47">
        <v>26</v>
      </c>
      <c r="C30" s="18"/>
      <c r="D30" s="35"/>
      <c r="E30" s="25">
        <f t="shared" si="9"/>
        <v>2019900.9876724156</v>
      </c>
      <c r="F30" s="27">
        <v>15000</v>
      </c>
      <c r="G30" s="37">
        <v>2000</v>
      </c>
      <c r="H30" s="28">
        <f t="shared" si="5"/>
        <v>30000000</v>
      </c>
      <c r="I30" s="52">
        <f t="shared" si="0"/>
        <v>0.96124297037798634</v>
      </c>
      <c r="J30" s="38">
        <f t="shared" si="2"/>
        <v>0.37224546887869203</v>
      </c>
      <c r="K30" s="35"/>
      <c r="L30" s="35"/>
      <c r="M30" s="50">
        <f t="shared" si="4"/>
        <v>0.79627463677503041</v>
      </c>
      <c r="N30" s="22">
        <f t="shared" si="6"/>
        <v>598718.09534857201</v>
      </c>
      <c r="O30" s="68">
        <f t="shared" si="7"/>
        <v>8892288.7656759415</v>
      </c>
      <c r="P30" s="72">
        <f t="shared" si="8"/>
        <v>94865704.115422606</v>
      </c>
    </row>
    <row r="31" spans="1:16" x14ac:dyDescent="0.2">
      <c r="A31" s="19">
        <f t="shared" si="1"/>
        <v>44986</v>
      </c>
      <c r="B31" s="47">
        <v>27</v>
      </c>
      <c r="C31" s="18"/>
      <c r="D31" s="35"/>
      <c r="E31" s="25">
        <f t="shared" si="9"/>
        <v>2023237.0183753856</v>
      </c>
      <c r="F31" s="27">
        <v>15000</v>
      </c>
      <c r="G31" s="37">
        <v>2000</v>
      </c>
      <c r="H31" s="28">
        <f t="shared" si="5"/>
        <v>30000000</v>
      </c>
      <c r="I31" s="52">
        <f t="shared" si="0"/>
        <v>0.96124297037798634</v>
      </c>
      <c r="J31" s="38">
        <f t="shared" si="2"/>
        <v>0.35781834021470021</v>
      </c>
      <c r="K31" s="35"/>
      <c r="L31" s="35"/>
      <c r="M31" s="50">
        <f t="shared" si="4"/>
        <v>0.79627463677503041</v>
      </c>
      <c r="N31" s="22">
        <f t="shared" si="6"/>
        <v>576464.06782725663</v>
      </c>
      <c r="O31" s="68">
        <f t="shared" si="7"/>
        <v>8547650.0665771402</v>
      </c>
      <c r="P31" s="72">
        <f t="shared" si="8"/>
        <v>103413354.18199974</v>
      </c>
    </row>
    <row r="32" spans="1:16" x14ac:dyDescent="0.2">
      <c r="A32" s="19">
        <f t="shared" si="1"/>
        <v>45017</v>
      </c>
      <c r="B32" s="47">
        <v>28</v>
      </c>
      <c r="C32" s="18"/>
      <c r="D32" s="35"/>
      <c r="E32" s="25">
        <f t="shared" si="9"/>
        <v>2026578.5588042871</v>
      </c>
      <c r="F32" s="27">
        <v>15000</v>
      </c>
      <c r="G32" s="37">
        <v>2000</v>
      </c>
      <c r="H32" s="28">
        <f t="shared" si="5"/>
        <v>30000000</v>
      </c>
      <c r="I32" s="52">
        <f t="shared" si="0"/>
        <v>0.96124297037798634</v>
      </c>
      <c r="J32" s="38">
        <f t="shared" si="2"/>
        <v>0.34395036420369934</v>
      </c>
      <c r="K32" s="35"/>
      <c r="L32" s="35"/>
      <c r="M32" s="50">
        <f t="shared" si="4"/>
        <v>0.79627463677503041</v>
      </c>
      <c r="N32" s="22">
        <f t="shared" si="6"/>
        <v>555037.21046292665</v>
      </c>
      <c r="O32" s="68">
        <f t="shared" si="7"/>
        <v>8216368.5397482039</v>
      </c>
      <c r="P32" s="72">
        <f t="shared" si="8"/>
        <v>111629722.72174795</v>
      </c>
    </row>
    <row r="33" spans="1:16" x14ac:dyDescent="0.2">
      <c r="A33" s="19">
        <f t="shared" si="1"/>
        <v>45047</v>
      </c>
      <c r="B33" s="47">
        <v>29</v>
      </c>
      <c r="C33" s="18"/>
      <c r="D33" s="35"/>
      <c r="E33" s="25">
        <f t="shared" si="9"/>
        <v>2029925.6180588806</v>
      </c>
      <c r="F33" s="27">
        <v>15000</v>
      </c>
      <c r="G33" s="37">
        <v>2000</v>
      </c>
      <c r="H33" s="28">
        <f t="shared" si="5"/>
        <v>30000000</v>
      </c>
      <c r="I33" s="52">
        <f t="shared" si="0"/>
        <v>0.96124297037798634</v>
      </c>
      <c r="J33" s="38">
        <f t="shared" si="2"/>
        <v>0.33061986974975416</v>
      </c>
      <c r="K33" s="35"/>
      <c r="L33" s="35"/>
      <c r="M33" s="50">
        <f t="shared" si="4"/>
        <v>0.79627463677503041</v>
      </c>
      <c r="N33" s="22">
        <f t="shared" si="6"/>
        <v>534406.77778858948</v>
      </c>
      <c r="O33" s="68">
        <f t="shared" si="7"/>
        <v>7897926.5008678008</v>
      </c>
      <c r="P33" s="72">
        <f t="shared" si="8"/>
        <v>119527649.22261575</v>
      </c>
    </row>
    <row r="34" spans="1:16" x14ac:dyDescent="0.2">
      <c r="A34" s="19">
        <f t="shared" si="1"/>
        <v>45078</v>
      </c>
      <c r="B34" s="47">
        <v>30</v>
      </c>
      <c r="C34" s="18"/>
      <c r="D34" s="35"/>
      <c r="E34" s="25">
        <f t="shared" si="9"/>
        <v>2033278.2052539552</v>
      </c>
      <c r="F34" s="27">
        <v>15000</v>
      </c>
      <c r="G34" s="37">
        <v>2000</v>
      </c>
      <c r="H34" s="28">
        <f t="shared" si="5"/>
        <v>30000000</v>
      </c>
      <c r="I34" s="52">
        <f t="shared" si="0"/>
        <v>0.96124297037798634</v>
      </c>
      <c r="J34" s="38">
        <f t="shared" si="2"/>
        <v>0.31780602566423666</v>
      </c>
      <c r="K34" s="35"/>
      <c r="L34" s="35"/>
      <c r="M34" s="50">
        <f t="shared" si="4"/>
        <v>0.79627463677503041</v>
      </c>
      <c r="N34" s="22">
        <f t="shared" si="6"/>
        <v>514543.16712961835</v>
      </c>
      <c r="O34" s="68">
        <f t="shared" si="7"/>
        <v>7591826.3295211811</v>
      </c>
      <c r="P34" s="72">
        <f t="shared" si="8"/>
        <v>127119475.55213693</v>
      </c>
    </row>
    <row r="35" spans="1:16" x14ac:dyDescent="0.2">
      <c r="A35" s="19">
        <f t="shared" si="1"/>
        <v>45108</v>
      </c>
      <c r="B35" s="47">
        <v>31</v>
      </c>
      <c r="C35" s="18"/>
      <c r="D35" s="35"/>
      <c r="E35" s="25">
        <f t="shared" si="9"/>
        <v>2036636.3295193545</v>
      </c>
      <c r="F35" s="27">
        <v>15000</v>
      </c>
      <c r="G35" s="37">
        <v>2000</v>
      </c>
      <c r="H35" s="28">
        <f t="shared" si="5"/>
        <v>30000000</v>
      </c>
      <c r="I35" s="52">
        <f t="shared" si="0"/>
        <v>0.96124297037798634</v>
      </c>
      <c r="J35" s="38">
        <f t="shared" si="2"/>
        <v>0.30548880811351342</v>
      </c>
      <c r="K35" s="35"/>
      <c r="L35" s="35"/>
      <c r="M35" s="50">
        <f t="shared" si="4"/>
        <v>0.79627463677503041</v>
      </c>
      <c r="N35" s="22">
        <f t="shared" si="6"/>
        <v>495417.87612677878</v>
      </c>
      <c r="O35" s="68">
        <f t="shared" si="7"/>
        <v>7297589.6915827468</v>
      </c>
      <c r="P35" s="72">
        <f t="shared" si="8"/>
        <v>134417065.24371967</v>
      </c>
    </row>
    <row r="36" spans="1:16" x14ac:dyDescent="0.2">
      <c r="A36" s="19">
        <f t="shared" si="1"/>
        <v>45139</v>
      </c>
      <c r="B36" s="47">
        <v>32</v>
      </c>
      <c r="C36" s="18"/>
      <c r="D36" s="35"/>
      <c r="E36" s="25">
        <f t="shared" si="9"/>
        <v>2040000</v>
      </c>
      <c r="F36" s="27">
        <v>15000</v>
      </c>
      <c r="G36" s="37">
        <v>2000</v>
      </c>
      <c r="H36" s="28">
        <f t="shared" si="5"/>
        <v>30000000</v>
      </c>
      <c r="I36" s="52">
        <f t="shared" si="0"/>
        <v>0.96124297037798634</v>
      </c>
      <c r="J36" s="38">
        <f t="shared" si="2"/>
        <v>0.29364896932826434</v>
      </c>
      <c r="K36" s="35"/>
      <c r="L36" s="35"/>
      <c r="M36" s="50">
        <f t="shared" si="4"/>
        <v>0.79627463677503041</v>
      </c>
      <c r="N36" s="22">
        <f t="shared" si="6"/>
        <v>477003.46183810051</v>
      </c>
      <c r="O36" s="68">
        <f t="shared" si="7"/>
        <v>7014756.7917367723</v>
      </c>
      <c r="P36" s="72">
        <f t="shared" si="8"/>
        <v>141431822.03545645</v>
      </c>
    </row>
    <row r="37" spans="1:16" x14ac:dyDescent="0.2">
      <c r="A37" s="19">
        <f t="shared" si="1"/>
        <v>45170</v>
      </c>
      <c r="B37" s="47">
        <v>33</v>
      </c>
      <c r="C37" s="18"/>
      <c r="D37" s="35"/>
      <c r="E37" s="25">
        <f t="shared" si="9"/>
        <v>2043369.2258559172</v>
      </c>
      <c r="F37" s="27">
        <v>15000</v>
      </c>
      <c r="G37" s="37">
        <v>2000</v>
      </c>
      <c r="H37" s="28">
        <f t="shared" si="5"/>
        <v>30000000</v>
      </c>
      <c r="I37" s="52">
        <f t="shared" si="0"/>
        <v>0.96124297037798634</v>
      </c>
      <c r="J37" s="38">
        <f t="shared" si="2"/>
        <v>0.28226800752553505</v>
      </c>
      <c r="K37" s="35"/>
      <c r="L37" s="35"/>
      <c r="M37" s="50">
        <f t="shared" si="4"/>
        <v>0.79627463677503041</v>
      </c>
      <c r="N37" s="22">
        <f t="shared" si="6"/>
        <v>459273.50136091193</v>
      </c>
      <c r="O37" s="68">
        <f t="shared" si="7"/>
        <v>6742885.6549682096</v>
      </c>
      <c r="P37" s="72">
        <f t="shared" si="8"/>
        <v>148174707.69042465</v>
      </c>
    </row>
    <row r="38" spans="1:16" x14ac:dyDescent="0.2">
      <c r="A38" s="19">
        <f t="shared" si="1"/>
        <v>45200</v>
      </c>
      <c r="B38" s="47">
        <v>34</v>
      </c>
      <c r="C38" s="18"/>
      <c r="D38" s="35"/>
      <c r="E38" s="25">
        <f t="shared" si="9"/>
        <v>2046744.0162622598</v>
      </c>
      <c r="F38" s="27">
        <v>15000</v>
      </c>
      <c r="G38" s="37">
        <v>2000</v>
      </c>
      <c r="H38" s="28">
        <f t="shared" si="5"/>
        <v>30000000</v>
      </c>
      <c r="I38" s="52">
        <f t="shared" ref="I38:I69" si="10">(1/(1+i))^(1/12)</f>
        <v>0.96124297037798634</v>
      </c>
      <c r="J38" s="38">
        <f t="shared" si="2"/>
        <v>0.27132813799652111</v>
      </c>
      <c r="K38" s="35"/>
      <c r="L38" s="35"/>
      <c r="M38" s="50">
        <f t="shared" si="4"/>
        <v>0.79627463677503041</v>
      </c>
      <c r="N38" s="22">
        <f t="shared" si="6"/>
        <v>442202.55391753098</v>
      </c>
      <c r="O38" s="68">
        <f t="shared" si="7"/>
        <v>6481551.4359007552</v>
      </c>
      <c r="P38" s="72">
        <f t="shared" si="8"/>
        <v>154656259.1263254</v>
      </c>
    </row>
    <row r="39" spans="1:16" x14ac:dyDescent="0.2">
      <c r="A39" s="19">
        <f t="shared" si="1"/>
        <v>45231</v>
      </c>
      <c r="B39" s="47">
        <v>35</v>
      </c>
      <c r="C39" s="18"/>
      <c r="D39" s="35"/>
      <c r="E39" s="25">
        <f t="shared" si="9"/>
        <v>2050124.380409336</v>
      </c>
      <c r="F39" s="27">
        <v>15000</v>
      </c>
      <c r="G39" s="37">
        <v>2000</v>
      </c>
      <c r="H39" s="28">
        <f t="shared" si="5"/>
        <v>30000000</v>
      </c>
      <c r="I39" s="52">
        <f t="shared" si="10"/>
        <v>0.96124297037798634</v>
      </c>
      <c r="J39" s="38">
        <f t="shared" si="2"/>
        <v>0.26081226531490415</v>
      </c>
      <c r="K39" s="35"/>
      <c r="L39" s="35"/>
      <c r="M39" s="50">
        <f t="shared" si="4"/>
        <v>0.79627463677503041</v>
      </c>
      <c r="N39" s="22">
        <f t="shared" si="6"/>
        <v>425766.12435021123</v>
      </c>
      <c r="O39" s="68">
        <f t="shared" si="7"/>
        <v>6230345.7549029449</v>
      </c>
      <c r="P39" s="72">
        <f t="shared" si="8"/>
        <v>160886604.88122836</v>
      </c>
    </row>
    <row r="40" spans="1:16" x14ac:dyDescent="0.2">
      <c r="A40" s="19">
        <f t="shared" si="1"/>
        <v>45261</v>
      </c>
      <c r="B40" s="47">
        <v>36</v>
      </c>
      <c r="C40" s="18"/>
      <c r="D40" s="35"/>
      <c r="E40" s="25">
        <f t="shared" si="9"/>
        <v>2053510.3275026304</v>
      </c>
      <c r="F40" s="27">
        <v>15000</v>
      </c>
      <c r="G40" s="37">
        <v>2000</v>
      </c>
      <c r="H40" s="28">
        <f t="shared" si="5"/>
        <v>30000000</v>
      </c>
      <c r="I40" s="52">
        <f t="shared" si="10"/>
        <v>0.96124297037798634</v>
      </c>
      <c r="J40" s="38">
        <f t="shared" si="2"/>
        <v>0.25070395662230993</v>
      </c>
      <c r="K40" s="35"/>
      <c r="L40" s="35"/>
      <c r="M40" s="50">
        <f t="shared" si="4"/>
        <v>0.79627463677503041</v>
      </c>
      <c r="N40" s="22">
        <f t="shared" si="6"/>
        <v>409940.62797296024</v>
      </c>
      <c r="O40" s="68">
        <f t="shared" si="7"/>
        <v>5988876.0599247841</v>
      </c>
      <c r="P40" s="72">
        <f t="shared" si="8"/>
        <v>166875480.94115314</v>
      </c>
    </row>
    <row r="41" spans="1:16" x14ac:dyDescent="0.2">
      <c r="A41" s="19">
        <f t="shared" si="1"/>
        <v>45292</v>
      </c>
      <c r="B41" s="47">
        <v>37</v>
      </c>
      <c r="C41" s="18"/>
      <c r="D41" s="35"/>
      <c r="E41" s="25">
        <f t="shared" si="9"/>
        <v>2056901.8667628339</v>
      </c>
      <c r="F41" s="27">
        <v>15000</v>
      </c>
      <c r="G41" s="37">
        <v>2000</v>
      </c>
      <c r="H41" s="28">
        <f t="shared" si="5"/>
        <v>30000000</v>
      </c>
      <c r="I41" s="52">
        <f t="shared" si="10"/>
        <v>0.96124297037798634</v>
      </c>
      <c r="J41" s="38">
        <f t="shared" si="2"/>
        <v>0.24098741594914302</v>
      </c>
      <c r="K41" s="35"/>
      <c r="L41" s="35"/>
      <c r="M41" s="50">
        <f t="shared" si="4"/>
        <v>0.79627463677503041</v>
      </c>
      <c r="N41" s="22">
        <f t="shared" si="6"/>
        <v>394703.35672979819</v>
      </c>
      <c r="O41" s="68">
        <f t="shared" si="7"/>
        <v>5756765.0130677111</v>
      </c>
      <c r="P41" s="72">
        <f t="shared" si="8"/>
        <v>172632245.95422086</v>
      </c>
    </row>
    <row r="42" spans="1:16" x14ac:dyDescent="0.2">
      <c r="A42" s="19">
        <f t="shared" si="1"/>
        <v>45323</v>
      </c>
      <c r="B42" s="47">
        <v>38</v>
      </c>
      <c r="C42" s="18"/>
      <c r="D42" s="35"/>
      <c r="E42" s="25">
        <f t="shared" si="9"/>
        <v>2060299.007425864</v>
      </c>
      <c r="F42" s="27">
        <v>15000</v>
      </c>
      <c r="G42" s="37">
        <v>2000</v>
      </c>
      <c r="H42" s="28">
        <f t="shared" si="5"/>
        <v>30000000</v>
      </c>
      <c r="I42" s="52">
        <f t="shared" si="10"/>
        <v>0.96124297037798634</v>
      </c>
      <c r="J42" s="38">
        <f t="shared" si="2"/>
        <v>0.23164745953066956</v>
      </c>
      <c r="K42" s="35"/>
      <c r="L42" s="35"/>
      <c r="M42" s="50">
        <f t="shared" si="4"/>
        <v>0.79627463677503041</v>
      </c>
      <c r="N42" s="22">
        <f t="shared" si="6"/>
        <v>380032.44661089382</v>
      </c>
      <c r="O42" s="68">
        <f t="shared" si="7"/>
        <v>5533649.900929274</v>
      </c>
      <c r="P42" s="72">
        <f t="shared" si="8"/>
        <v>178165895.85515013</v>
      </c>
    </row>
    <row r="43" spans="1:16" x14ac:dyDescent="0.2">
      <c r="A43" s="19">
        <f t="shared" si="1"/>
        <v>45352</v>
      </c>
      <c r="B43" s="47">
        <v>39</v>
      </c>
      <c r="C43" s="18"/>
      <c r="D43" s="35"/>
      <c r="E43" s="25">
        <f t="shared" si="9"/>
        <v>2063701.7587428933</v>
      </c>
      <c r="F43" s="27">
        <v>15000</v>
      </c>
      <c r="G43" s="37">
        <v>2000</v>
      </c>
      <c r="H43" s="28">
        <f t="shared" si="5"/>
        <v>30000000</v>
      </c>
      <c r="I43" s="52">
        <f t="shared" si="10"/>
        <v>0.96124297037798634</v>
      </c>
      <c r="J43" s="38">
        <f t="shared" si="2"/>
        <v>0.22266949207977518</v>
      </c>
      <c r="K43" s="35"/>
      <c r="L43" s="35"/>
      <c r="M43" s="50">
        <f t="shared" si="4"/>
        <v>0.79627463677503041</v>
      </c>
      <c r="N43" s="22">
        <f t="shared" si="6"/>
        <v>365906.84627982666</v>
      </c>
      <c r="O43" s="68">
        <f t="shared" si="7"/>
        <v>5319182.0678011049</v>
      </c>
      <c r="P43" s="72">
        <f t="shared" si="8"/>
        <v>183485077.92295125</v>
      </c>
    </row>
    <row r="44" spans="1:16" x14ac:dyDescent="0.2">
      <c r="A44" s="19">
        <f t="shared" si="1"/>
        <v>45383</v>
      </c>
      <c r="B44" s="47">
        <v>40</v>
      </c>
      <c r="C44" s="18"/>
      <c r="D44" s="35"/>
      <c r="E44" s="25">
        <f t="shared" si="9"/>
        <v>2067110.1299803727</v>
      </c>
      <c r="F44" s="27">
        <v>15000</v>
      </c>
      <c r="G44" s="37">
        <v>2000</v>
      </c>
      <c r="H44" s="28">
        <f t="shared" si="5"/>
        <v>30000000</v>
      </c>
      <c r="I44" s="52">
        <f t="shared" si="10"/>
        <v>0.96124297037798634</v>
      </c>
      <c r="J44" s="38">
        <f t="shared" si="2"/>
        <v>0.2140394839793206</v>
      </c>
      <c r="K44" s="35"/>
      <c r="L44" s="35"/>
      <c r="M44" s="50">
        <f t="shared" si="4"/>
        <v>0.79627463677503041</v>
      </c>
      <c r="N44" s="22">
        <f t="shared" si="6"/>
        <v>352306.28686695604</v>
      </c>
      <c r="O44" s="68">
        <f t="shared" si="7"/>
        <v>5113026.370834453</v>
      </c>
      <c r="P44" s="72">
        <f t="shared" si="8"/>
        <v>188598104.29378569</v>
      </c>
    </row>
    <row r="45" spans="1:16" x14ac:dyDescent="0.2">
      <c r="A45" s="19">
        <f t="shared" si="1"/>
        <v>45413</v>
      </c>
      <c r="B45" s="47">
        <v>41</v>
      </c>
      <c r="C45" s="18"/>
      <c r="D45" s="35"/>
      <c r="E45" s="25">
        <f t="shared" si="9"/>
        <v>2070524.130420058</v>
      </c>
      <c r="F45" s="27">
        <v>15000</v>
      </c>
      <c r="G45" s="37">
        <v>2000</v>
      </c>
      <c r="H45" s="28">
        <f t="shared" si="5"/>
        <v>30000000</v>
      </c>
      <c r="I45" s="52">
        <f t="shared" si="10"/>
        <v>0.96124297037798634</v>
      </c>
      <c r="J45" s="38">
        <f t="shared" si="2"/>
        <v>0.20574394935845355</v>
      </c>
      <c r="K45" s="35"/>
      <c r="L45" s="35"/>
      <c r="M45" s="50">
        <f t="shared" si="4"/>
        <v>0.79627463677503041</v>
      </c>
      <c r="N45" s="22">
        <f t="shared" si="6"/>
        <v>339211.25288555428</v>
      </c>
      <c r="O45" s="68">
        <f t="shared" si="7"/>
        <v>4914860.6563218851</v>
      </c>
      <c r="P45" s="72">
        <f t="shared" si="8"/>
        <v>193512964.95010757</v>
      </c>
    </row>
    <row r="46" spans="1:16" x14ac:dyDescent="0.2">
      <c r="A46" s="19">
        <f t="shared" si="1"/>
        <v>45444</v>
      </c>
      <c r="B46" s="47">
        <v>42</v>
      </c>
      <c r="C46" s="18"/>
      <c r="D46" s="35"/>
      <c r="E46" s="25">
        <f t="shared" si="9"/>
        <v>2073943.7693590345</v>
      </c>
      <c r="F46" s="27">
        <v>15000</v>
      </c>
      <c r="G46" s="37">
        <v>2000</v>
      </c>
      <c r="H46" s="28">
        <f t="shared" si="5"/>
        <v>30000000</v>
      </c>
      <c r="I46" s="52">
        <f t="shared" si="10"/>
        <v>0.96124297037798634</v>
      </c>
      <c r="J46" s="38">
        <f t="shared" si="2"/>
        <v>0.1977699250186179</v>
      </c>
      <c r="K46" s="35"/>
      <c r="L46" s="35"/>
      <c r="M46" s="50">
        <f t="shared" si="4"/>
        <v>0.79627463677503041</v>
      </c>
      <c r="N46" s="22">
        <f t="shared" si="6"/>
        <v>326602.95422897185</v>
      </c>
      <c r="O46" s="68">
        <f t="shared" si="7"/>
        <v>4724375.2562767491</v>
      </c>
      <c r="P46" s="72">
        <f t="shared" si="8"/>
        <v>198237340.20638433</v>
      </c>
    </row>
    <row r="47" spans="1:16" x14ac:dyDescent="0.2">
      <c r="A47" s="19">
        <f t="shared" si="1"/>
        <v>45474</v>
      </c>
      <c r="B47" s="47">
        <v>43</v>
      </c>
      <c r="C47" s="18"/>
      <c r="D47" s="35"/>
      <c r="E47" s="25">
        <f t="shared" si="9"/>
        <v>2077369.0561097418</v>
      </c>
      <c r="F47" s="27">
        <v>15000</v>
      </c>
      <c r="G47" s="37">
        <v>2000</v>
      </c>
      <c r="H47" s="28">
        <f t="shared" si="5"/>
        <v>30000000</v>
      </c>
      <c r="I47" s="52">
        <f t="shared" si="10"/>
        <v>0.96124297037798634</v>
      </c>
      <c r="J47" s="38">
        <f t="shared" si="2"/>
        <v>0.19010495017632789</v>
      </c>
      <c r="K47" s="35"/>
      <c r="L47" s="35"/>
      <c r="M47" s="50">
        <f t="shared" si="4"/>
        <v>0.79627463677503041</v>
      </c>
      <c r="N47" s="22">
        <f t="shared" si="6"/>
        <v>314463.29920865229</v>
      </c>
      <c r="O47" s="68">
        <f t="shared" si="7"/>
        <v>4541272.5045237225</v>
      </c>
      <c r="P47" s="72">
        <f t="shared" si="8"/>
        <v>202778612.71090806</v>
      </c>
    </row>
    <row r="48" spans="1:16" x14ac:dyDescent="0.2">
      <c r="A48" s="19">
        <f t="shared" si="1"/>
        <v>45505</v>
      </c>
      <c r="B48" s="47">
        <v>44</v>
      </c>
      <c r="C48" s="18"/>
      <c r="D48" s="35"/>
      <c r="E48" s="25">
        <f t="shared" si="9"/>
        <v>2080800</v>
      </c>
      <c r="F48" s="27">
        <v>15000</v>
      </c>
      <c r="G48" s="37">
        <v>2000</v>
      </c>
      <c r="H48" s="28">
        <f t="shared" si="5"/>
        <v>30000000</v>
      </c>
      <c r="I48" s="52">
        <f t="shared" si="10"/>
        <v>0.96124297037798634</v>
      </c>
      <c r="J48" s="38">
        <f t="shared" si="2"/>
        <v>0.18273704699105253</v>
      </c>
      <c r="K48" s="35"/>
      <c r="L48" s="35"/>
      <c r="M48" s="50">
        <f t="shared" si="4"/>
        <v>0.79627463677503041</v>
      </c>
      <c r="N48" s="22">
        <f t="shared" si="6"/>
        <v>302774.8685943099</v>
      </c>
      <c r="O48" s="68">
        <f t="shared" si="7"/>
        <v>4365266.2715442609</v>
      </c>
      <c r="P48" s="72">
        <f t="shared" si="8"/>
        <v>207143878.9824523</v>
      </c>
    </row>
    <row r="49" spans="1:16" x14ac:dyDescent="0.2">
      <c r="A49" s="19">
        <f t="shared" si="1"/>
        <v>45536</v>
      </c>
      <c r="B49" s="47">
        <v>45</v>
      </c>
      <c r="C49" s="18"/>
      <c r="D49" s="35"/>
      <c r="E49" s="25">
        <f t="shared" si="9"/>
        <v>2084236.6103730355</v>
      </c>
      <c r="F49" s="27">
        <v>15000</v>
      </c>
      <c r="G49" s="37">
        <v>2000</v>
      </c>
      <c r="H49" s="28">
        <f t="shared" si="5"/>
        <v>30000000</v>
      </c>
      <c r="I49" s="52">
        <f t="shared" si="10"/>
        <v>0.96124297037798634</v>
      </c>
      <c r="J49" s="38">
        <f t="shared" si="2"/>
        <v>0.17565470184778101</v>
      </c>
      <c r="K49" s="35"/>
      <c r="L49" s="35"/>
      <c r="M49" s="50">
        <f t="shared" si="4"/>
        <v>0.79627463677503041</v>
      </c>
      <c r="N49" s="22">
        <f t="shared" si="6"/>
        <v>291520.89061901986</v>
      </c>
      <c r="O49" s="68">
        <f t="shared" si="7"/>
        <v>4196081.5173500432</v>
      </c>
      <c r="P49" s="72">
        <f t="shared" si="8"/>
        <v>211339960.49980235</v>
      </c>
    </row>
    <row r="50" spans="1:16" x14ac:dyDescent="0.2">
      <c r="A50" s="19">
        <f t="shared" si="1"/>
        <v>45566</v>
      </c>
      <c r="B50" s="47">
        <v>46</v>
      </c>
      <c r="C50" s="18"/>
      <c r="D50" s="35"/>
      <c r="E50" s="25">
        <f t="shared" si="9"/>
        <v>2087678.896587505</v>
      </c>
      <c r="F50" s="27">
        <v>15000</v>
      </c>
      <c r="G50" s="37">
        <v>2000</v>
      </c>
      <c r="H50" s="28">
        <f t="shared" si="5"/>
        <v>30000000</v>
      </c>
      <c r="I50" s="52">
        <f t="shared" si="10"/>
        <v>0.96124297037798634</v>
      </c>
      <c r="J50" s="38">
        <f t="shared" si="2"/>
        <v>0.16884684736502059</v>
      </c>
      <c r="K50" s="35"/>
      <c r="L50" s="35"/>
      <c r="M50" s="50">
        <f t="shared" si="4"/>
        <v>0.79627463677503041</v>
      </c>
      <c r="N50" s="22">
        <f t="shared" si="6"/>
        <v>280685.2169133554</v>
      </c>
      <c r="O50" s="68">
        <f t="shared" si="7"/>
        <v>4033453.8616857231</v>
      </c>
      <c r="P50" s="72">
        <f t="shared" si="8"/>
        <v>215373414.36148807</v>
      </c>
    </row>
    <row r="51" spans="1:16" x14ac:dyDescent="0.2">
      <c r="A51" s="19">
        <f t="shared" si="1"/>
        <v>45597</v>
      </c>
      <c r="B51" s="47">
        <v>47</v>
      </c>
      <c r="C51" s="18"/>
      <c r="D51" s="35"/>
      <c r="E51" s="25">
        <f t="shared" si="9"/>
        <v>2091126.8680175224</v>
      </c>
      <c r="F51" s="27">
        <v>15000</v>
      </c>
      <c r="G51" s="37">
        <v>2000</v>
      </c>
      <c r="H51" s="28">
        <f t="shared" si="5"/>
        <v>30000000</v>
      </c>
      <c r="I51" s="52">
        <f t="shared" si="10"/>
        <v>0.96124297037798634</v>
      </c>
      <c r="J51" s="38">
        <f t="shared" si="2"/>
        <v>0.16230284510011087</v>
      </c>
      <c r="K51" s="35"/>
      <c r="L51" s="35"/>
      <c r="M51" s="50">
        <f t="shared" si="4"/>
        <v>0.79627463677503041</v>
      </c>
      <c r="N51" s="22">
        <f t="shared" si="6"/>
        <v>270252.29933404026</v>
      </c>
      <c r="O51" s="68">
        <f t="shared" si="7"/>
        <v>3877129.1708893441</v>
      </c>
      <c r="P51" s="72">
        <f t="shared" si="8"/>
        <v>219250543.53237742</v>
      </c>
    </row>
    <row r="52" spans="1:16" x14ac:dyDescent="0.2">
      <c r="A52" s="19">
        <f t="shared" si="1"/>
        <v>45627</v>
      </c>
      <c r="B52" s="47">
        <v>48</v>
      </c>
      <c r="C52" s="18"/>
      <c r="D52" s="35"/>
      <c r="E52" s="25">
        <f t="shared" si="9"/>
        <v>2094580.534052683</v>
      </c>
      <c r="F52" s="27">
        <v>15000</v>
      </c>
      <c r="G52" s="37">
        <v>2000</v>
      </c>
      <c r="H52" s="28">
        <f t="shared" si="5"/>
        <v>30000000</v>
      </c>
      <c r="I52" s="52">
        <f t="shared" si="10"/>
        <v>0.96124297037798634</v>
      </c>
      <c r="J52" s="38">
        <f t="shared" si="2"/>
        <v>0.15601246892482878</v>
      </c>
      <c r="K52" s="35"/>
      <c r="L52" s="35"/>
      <c r="M52" s="50">
        <f t="shared" si="4"/>
        <v>0.79627463677503041</v>
      </c>
      <c r="N52" s="22">
        <f t="shared" si="6"/>
        <v>260207.16765386774</v>
      </c>
      <c r="O52" s="68">
        <f t="shared" si="7"/>
        <v>3726863.1607648125</v>
      </c>
      <c r="P52" s="72">
        <f t="shared" si="8"/>
        <v>222977406.69314224</v>
      </c>
    </row>
    <row r="53" spans="1:16" x14ac:dyDescent="0.2">
      <c r="A53" s="19">
        <f t="shared" si="1"/>
        <v>45658</v>
      </c>
      <c r="B53" s="47">
        <v>49</v>
      </c>
      <c r="C53" s="18"/>
      <c r="D53" s="35"/>
      <c r="E53" s="25">
        <f t="shared" si="9"/>
        <v>2098039.9040980907</v>
      </c>
      <c r="F53" s="27">
        <v>15000</v>
      </c>
      <c r="G53" s="37">
        <v>2000</v>
      </c>
      <c r="H53" s="28">
        <f t="shared" si="5"/>
        <v>30000000</v>
      </c>
      <c r="I53" s="52">
        <f t="shared" si="10"/>
        <v>0.96124297037798634</v>
      </c>
      <c r="J53" s="38">
        <f t="shared" si="2"/>
        <v>0.14996588904530572</v>
      </c>
      <c r="K53" s="35"/>
      <c r="L53" s="35"/>
      <c r="M53" s="50">
        <f t="shared" ref="M53:M84" si="11">((i/(1+i))/LN(1+i))</f>
        <v>0.79627463677503041</v>
      </c>
      <c r="N53" s="22">
        <f t="shared" si="6"/>
        <v>250535.40808087305</v>
      </c>
      <c r="O53" s="68">
        <f t="shared" si="7"/>
        <v>3582421.0148458602</v>
      </c>
      <c r="P53" s="72">
        <f t="shared" si="8"/>
        <v>226559827.70798808</v>
      </c>
    </row>
    <row r="54" spans="1:16" x14ac:dyDescent="0.2">
      <c r="A54" s="19">
        <f t="shared" si="1"/>
        <v>45689</v>
      </c>
      <c r="B54" s="47">
        <v>50</v>
      </c>
      <c r="C54" s="18"/>
      <c r="D54" s="35"/>
      <c r="E54" s="25">
        <f t="shared" si="9"/>
        <v>2101504.9875743813</v>
      </c>
      <c r="F54" s="27">
        <v>15000</v>
      </c>
      <c r="G54" s="37">
        <v>2000</v>
      </c>
      <c r="H54" s="28">
        <f t="shared" si="5"/>
        <v>30000000</v>
      </c>
      <c r="I54" s="52">
        <f t="shared" si="10"/>
        <v>0.96124297037798634</v>
      </c>
      <c r="J54" s="38">
        <f t="shared" si="2"/>
        <v>0.14415365664128518</v>
      </c>
      <c r="K54" s="35"/>
      <c r="L54" s="35"/>
      <c r="M54" s="50">
        <f t="shared" si="11"/>
        <v>0.79627463677503041</v>
      </c>
      <c r="N54" s="22">
        <f t="shared" si="6"/>
        <v>241223.1425759366</v>
      </c>
      <c r="O54" s="68">
        <f t="shared" si="7"/>
        <v>3443577.0174549543</v>
      </c>
      <c r="P54" s="72">
        <f t="shared" si="8"/>
        <v>230003404.72544304</v>
      </c>
    </row>
    <row r="55" spans="1:16" x14ac:dyDescent="0.2">
      <c r="A55" s="19">
        <f t="shared" si="1"/>
        <v>45717</v>
      </c>
      <c r="B55" s="47">
        <v>51</v>
      </c>
      <c r="C55" s="18"/>
      <c r="D55" s="35"/>
      <c r="E55" s="25">
        <f t="shared" si="9"/>
        <v>2104975.7939177509</v>
      </c>
      <c r="F55" s="27">
        <v>15000</v>
      </c>
      <c r="G55" s="37">
        <v>2000</v>
      </c>
      <c r="H55" s="28">
        <f t="shared" si="5"/>
        <v>30000000</v>
      </c>
      <c r="I55" s="52">
        <f t="shared" si="10"/>
        <v>0.96124297037798634</v>
      </c>
      <c r="J55" s="38">
        <f t="shared" si="2"/>
        <v>0.13856668910071732</v>
      </c>
      <c r="K55" s="35"/>
      <c r="L55" s="35"/>
      <c r="M55" s="50">
        <f t="shared" si="11"/>
        <v>0.79627463677503041</v>
      </c>
      <c r="N55" s="22">
        <f t="shared" si="6"/>
        <v>232257.00893914091</v>
      </c>
      <c r="O55" s="68">
        <f t="shared" si="7"/>
        <v>3310114.2009837674</v>
      </c>
      <c r="P55" s="72">
        <f t="shared" si="8"/>
        <v>233313518.9264268</v>
      </c>
    </row>
    <row r="56" spans="1:16" x14ac:dyDescent="0.2">
      <c r="A56" s="19">
        <f t="shared" si="1"/>
        <v>45748</v>
      </c>
      <c r="B56" s="47">
        <v>52</v>
      </c>
      <c r="C56" s="18"/>
      <c r="D56" s="35"/>
      <c r="E56" s="25">
        <f t="shared" si="9"/>
        <v>2108452.3325799801</v>
      </c>
      <c r="F56" s="27">
        <v>15000</v>
      </c>
      <c r="G56" s="37">
        <v>2000</v>
      </c>
      <c r="H56" s="28">
        <f t="shared" si="5"/>
        <v>30000000</v>
      </c>
      <c r="I56" s="52">
        <f t="shared" si="10"/>
        <v>0.96124297037798634</v>
      </c>
      <c r="J56" s="38">
        <f t="shared" si="2"/>
        <v>0.13319625582661646</v>
      </c>
      <c r="K56" s="35"/>
      <c r="L56" s="35"/>
      <c r="M56" s="50">
        <f t="shared" si="11"/>
        <v>0.79627463677503041</v>
      </c>
      <c r="N56" s="22">
        <f t="shared" si="6"/>
        <v>223624.14163630642</v>
      </c>
      <c r="O56" s="68">
        <f t="shared" si="7"/>
        <v>3181824.0068439916</v>
      </c>
      <c r="P56" s="72">
        <f t="shared" si="8"/>
        <v>236495342.93327078</v>
      </c>
    </row>
    <row r="57" spans="1:16" x14ac:dyDescent="0.2">
      <c r="A57" s="19">
        <f t="shared" si="1"/>
        <v>45778</v>
      </c>
      <c r="B57" s="47">
        <v>53</v>
      </c>
      <c r="C57" s="18"/>
      <c r="D57" s="35"/>
      <c r="E57" s="25">
        <f t="shared" si="9"/>
        <v>2111934.6130284593</v>
      </c>
      <c r="F57" s="27">
        <v>15000</v>
      </c>
      <c r="G57" s="37">
        <v>2000</v>
      </c>
      <c r="H57" s="28">
        <f t="shared" si="5"/>
        <v>30000000</v>
      </c>
      <c r="I57" s="52">
        <f t="shared" si="10"/>
        <v>0.96124297037798634</v>
      </c>
      <c r="J57" s="38">
        <f t="shared" si="2"/>
        <v>0.12803396459400296</v>
      </c>
      <c r="K57" s="35"/>
      <c r="L57" s="35"/>
      <c r="M57" s="50">
        <f t="shared" si="11"/>
        <v>0.79627463677503041</v>
      </c>
      <c r="N57" s="22">
        <f t="shared" si="6"/>
        <v>215312.15333819497</v>
      </c>
      <c r="O57" s="68">
        <f t="shared" si="7"/>
        <v>3058505.9595587039</v>
      </c>
      <c r="P57" s="72">
        <f t="shared" si="8"/>
        <v>239553848.89282948</v>
      </c>
    </row>
    <row r="58" spans="1:16" x14ac:dyDescent="0.2">
      <c r="A58" s="19">
        <f t="shared" si="1"/>
        <v>45809</v>
      </c>
      <c r="B58" s="47">
        <v>54</v>
      </c>
      <c r="C58" s="18"/>
      <c r="D58" s="35"/>
      <c r="E58" s="25">
        <f t="shared" si="9"/>
        <v>2115422.6447462151</v>
      </c>
      <c r="F58" s="27">
        <v>15000</v>
      </c>
      <c r="G58" s="37">
        <v>2000</v>
      </c>
      <c r="H58" s="28">
        <f t="shared" si="5"/>
        <v>30000000</v>
      </c>
      <c r="I58" s="52">
        <f t="shared" si="10"/>
        <v>0.96124297037798634</v>
      </c>
      <c r="J58" s="38">
        <f t="shared" si="2"/>
        <v>0.12307174843560933</v>
      </c>
      <c r="K58" s="35"/>
      <c r="L58" s="35"/>
      <c r="M58" s="50">
        <f t="shared" si="11"/>
        <v>0.79627463677503041</v>
      </c>
      <c r="N58" s="22">
        <f t="shared" si="6"/>
        <v>207309.11714589107</v>
      </c>
      <c r="O58" s="68">
        <f t="shared" si="7"/>
        <v>2939967.3534849822</v>
      </c>
      <c r="P58" s="72">
        <f t="shared" si="8"/>
        <v>242493816.24631447</v>
      </c>
    </row>
    <row r="59" spans="1:16" x14ac:dyDescent="0.2">
      <c r="A59" s="19">
        <f t="shared" si="1"/>
        <v>45839</v>
      </c>
      <c r="B59" s="47">
        <v>55</v>
      </c>
      <c r="C59" s="18"/>
      <c r="D59" s="35"/>
      <c r="E59" s="25">
        <f t="shared" si="9"/>
        <v>2118916.4372319365</v>
      </c>
      <c r="F59" s="27">
        <v>15000</v>
      </c>
      <c r="G59" s="37">
        <v>2000</v>
      </c>
      <c r="H59" s="28">
        <f t="shared" si="5"/>
        <v>30000000</v>
      </c>
      <c r="I59" s="52">
        <f t="shared" si="10"/>
        <v>0.96124297037798634</v>
      </c>
      <c r="J59" s="38">
        <f t="shared" si="2"/>
        <v>0.11830185303585741</v>
      </c>
      <c r="K59" s="35"/>
      <c r="L59" s="35"/>
      <c r="M59" s="50">
        <f t="shared" si="11"/>
        <v>0.79627463677503041</v>
      </c>
      <c r="N59" s="22">
        <f t="shared" si="6"/>
        <v>199603.54947685593</v>
      </c>
      <c r="O59" s="68">
        <f t="shared" si="7"/>
        <v>2826022.9516782118</v>
      </c>
      <c r="P59" s="72">
        <f t="shared" si="8"/>
        <v>245319839.19799268</v>
      </c>
    </row>
    <row r="60" spans="1:16" x14ac:dyDescent="0.2">
      <c r="A60" s="19">
        <f t="shared" si="1"/>
        <v>45870</v>
      </c>
      <c r="B60" s="47">
        <v>56</v>
      </c>
      <c r="C60" s="18"/>
      <c r="D60" s="35"/>
      <c r="E60" s="25">
        <f t="shared" si="9"/>
        <v>2122416</v>
      </c>
      <c r="F60" s="27">
        <v>15000</v>
      </c>
      <c r="G60" s="37">
        <v>2000</v>
      </c>
      <c r="H60" s="28">
        <f t="shared" si="5"/>
        <v>30000000</v>
      </c>
      <c r="I60" s="52">
        <f t="shared" si="10"/>
        <v>0.96124297037798634</v>
      </c>
      <c r="J60" s="38">
        <f t="shared" si="2"/>
        <v>0.11371682461340758</v>
      </c>
      <c r="K60" s="35"/>
      <c r="L60" s="35"/>
      <c r="M60" s="50">
        <f t="shared" si="11"/>
        <v>0.79627463677503041</v>
      </c>
      <c r="N60" s="22">
        <f t="shared" si="6"/>
        <v>192184.39358709767</v>
      </c>
      <c r="O60" s="68">
        <f t="shared" si="7"/>
        <v>2716494.6964275287</v>
      </c>
      <c r="P60" s="72">
        <f t="shared" si="8"/>
        <v>248036333.89442021</v>
      </c>
    </row>
    <row r="61" spans="1:16" x14ac:dyDescent="0.2">
      <c r="A61" s="19">
        <f t="shared" si="1"/>
        <v>45901</v>
      </c>
      <c r="B61" s="47">
        <v>57</v>
      </c>
      <c r="C61" s="18"/>
      <c r="D61" s="35"/>
      <c r="E61" s="25">
        <f t="shared" si="9"/>
        <v>2125921.3425804963</v>
      </c>
      <c r="F61" s="27">
        <v>15000</v>
      </c>
      <c r="G61" s="37">
        <v>2000</v>
      </c>
      <c r="H61" s="28">
        <f t="shared" si="5"/>
        <v>30000000</v>
      </c>
      <c r="I61" s="52">
        <f t="shared" si="10"/>
        <v>0.96124297037798634</v>
      </c>
      <c r="J61" s="38">
        <f t="shared" si="2"/>
        <v>0.10930949827334441</v>
      </c>
      <c r="K61" s="35"/>
      <c r="L61" s="35"/>
      <c r="M61" s="50">
        <f t="shared" si="11"/>
        <v>0.79627463677503041</v>
      </c>
      <c r="N61" s="22">
        <f t="shared" si="6"/>
        <v>185041.00370581372</v>
      </c>
      <c r="O61" s="68">
        <f t="shared" si="7"/>
        <v>2611211.4310100437</v>
      </c>
      <c r="P61" s="72">
        <f t="shared" si="8"/>
        <v>250647545.32543024</v>
      </c>
    </row>
    <row r="62" spans="1:16" x14ac:dyDescent="0.2">
      <c r="A62" s="19">
        <f t="shared" si="1"/>
        <v>45931</v>
      </c>
      <c r="B62" s="47">
        <v>58</v>
      </c>
      <c r="C62" s="18"/>
      <c r="D62" s="35"/>
      <c r="E62" s="25">
        <f t="shared" si="9"/>
        <v>2129432.4745192556</v>
      </c>
      <c r="F62" s="27">
        <v>15000</v>
      </c>
      <c r="G62" s="37">
        <v>2000</v>
      </c>
      <c r="H62" s="28">
        <f t="shared" si="5"/>
        <v>30000000</v>
      </c>
      <c r="I62" s="52">
        <f t="shared" si="10"/>
        <v>0.96124297037798634</v>
      </c>
      <c r="J62" s="38">
        <f t="shared" si="2"/>
        <v>0.10507298681079695</v>
      </c>
      <c r="K62" s="35"/>
      <c r="L62" s="35"/>
      <c r="M62" s="50">
        <f t="shared" si="11"/>
        <v>0.79627463677503041</v>
      </c>
      <c r="N62" s="22">
        <f t="shared" si="6"/>
        <v>178163.12975973974</v>
      </c>
      <c r="O62" s="68">
        <f t="shared" si="7"/>
        <v>2510008.6322290474</v>
      </c>
      <c r="P62" s="72">
        <f t="shared" si="8"/>
        <v>253157553.9576593</v>
      </c>
    </row>
    <row r="63" spans="1:16" x14ac:dyDescent="0.2">
      <c r="A63" s="19">
        <f t="shared" si="1"/>
        <v>45962</v>
      </c>
      <c r="B63" s="47">
        <v>59</v>
      </c>
      <c r="C63" s="18"/>
      <c r="D63" s="35"/>
      <c r="E63" s="25">
        <f t="shared" si="9"/>
        <v>2132949.4053778732</v>
      </c>
      <c r="F63" s="27">
        <v>15000</v>
      </c>
      <c r="G63" s="37">
        <v>2000</v>
      </c>
      <c r="H63" s="28">
        <f t="shared" si="5"/>
        <v>30000000</v>
      </c>
      <c r="I63" s="52">
        <f t="shared" si="10"/>
        <v>0.96124297037798634</v>
      </c>
      <c r="J63" s="38">
        <f t="shared" si="2"/>
        <v>0.10100066994849745</v>
      </c>
      <c r="K63" s="35"/>
      <c r="L63" s="35"/>
      <c r="M63" s="50">
        <f t="shared" si="11"/>
        <v>0.79627463677503041</v>
      </c>
      <c r="N63" s="22">
        <f t="shared" si="6"/>
        <v>171540.90266528618</v>
      </c>
      <c r="O63" s="68">
        <f t="shared" si="7"/>
        <v>2412728.1533182361</v>
      </c>
      <c r="P63" s="72">
        <f t="shared" si="8"/>
        <v>255570282.11097753</v>
      </c>
    </row>
    <row r="64" spans="1:16" x14ac:dyDescent="0.2">
      <c r="A64" s="19">
        <f t="shared" si="1"/>
        <v>45992</v>
      </c>
      <c r="B64" s="47">
        <v>60</v>
      </c>
      <c r="C64" s="18"/>
      <c r="D64" s="35"/>
      <c r="E64" s="25">
        <f t="shared" si="9"/>
        <v>2136472.1447337368</v>
      </c>
      <c r="F64" s="27">
        <v>15000</v>
      </c>
      <c r="G64" s="37">
        <v>2000</v>
      </c>
      <c r="H64" s="28">
        <f t="shared" si="5"/>
        <v>30000000</v>
      </c>
      <c r="I64" s="52">
        <f t="shared" si="10"/>
        <v>0.96124297037798634</v>
      </c>
      <c r="J64" s="38">
        <f t="shared" si="2"/>
        <v>9.7086183991460309E-2</v>
      </c>
      <c r="K64" s="35"/>
      <c r="L64" s="35"/>
      <c r="M64" s="50">
        <f t="shared" si="11"/>
        <v>0.79627463677503041</v>
      </c>
      <c r="N64" s="22">
        <f t="shared" si="6"/>
        <v>165164.82016735859</v>
      </c>
      <c r="O64" s="68">
        <f t="shared" si="7"/>
        <v>2319217.976810215</v>
      </c>
      <c r="P64" s="72">
        <f t="shared" si="8"/>
        <v>257889500.08778775</v>
      </c>
    </row>
    <row r="65" spans="1:16" x14ac:dyDescent="0.2">
      <c r="A65" s="19">
        <f t="shared" si="1"/>
        <v>46023</v>
      </c>
      <c r="B65" s="47">
        <v>61</v>
      </c>
      <c r="C65" s="18"/>
      <c r="D65" s="35"/>
      <c r="E65" s="25">
        <f t="shared" si="9"/>
        <v>2140000.7021800526</v>
      </c>
      <c r="F65" s="27">
        <v>15000</v>
      </c>
      <c r="G65" s="37">
        <v>2000</v>
      </c>
      <c r="H65" s="28">
        <f t="shared" si="5"/>
        <v>30000000</v>
      </c>
      <c r="I65" s="52">
        <f t="shared" si="10"/>
        <v>0.96124297037798634</v>
      </c>
      <c r="J65" s="38">
        <f t="shared" si="2"/>
        <v>9.3323411882615018E-2</v>
      </c>
      <c r="K65" s="35"/>
      <c r="L65" s="35"/>
      <c r="M65" s="50">
        <f t="shared" si="11"/>
        <v>0.79627463677503041</v>
      </c>
      <c r="N65" s="22">
        <f t="shared" si="6"/>
        <v>159025.73320454083</v>
      </c>
      <c r="O65" s="68">
        <f t="shared" si="7"/>
        <v>2229331.9769830746</v>
      </c>
      <c r="P65" s="72">
        <f t="shared" si="8"/>
        <v>260118832.06477082</v>
      </c>
    </row>
    <row r="66" spans="1:16" x14ac:dyDescent="0.2">
      <c r="A66" s="19">
        <f t="shared" si="1"/>
        <v>46054</v>
      </c>
      <c r="B66" s="47">
        <v>62</v>
      </c>
      <c r="C66" s="18"/>
      <c r="D66" s="35"/>
      <c r="E66" s="25">
        <f t="shared" si="9"/>
        <v>2143535.0873258687</v>
      </c>
      <c r="F66" s="27">
        <v>15000</v>
      </c>
      <c r="G66" s="37">
        <v>2000</v>
      </c>
      <c r="H66" s="28">
        <f t="shared" si="5"/>
        <v>30000000</v>
      </c>
      <c r="I66" s="52">
        <f t="shared" si="10"/>
        <v>0.96124297037798634</v>
      </c>
      <c r="J66" s="38">
        <f t="shared" si="2"/>
        <v>8.9706473643853132E-2</v>
      </c>
      <c r="K66" s="35"/>
      <c r="L66" s="35"/>
      <c r="M66" s="50">
        <f t="shared" si="11"/>
        <v>0.79627463677503041</v>
      </c>
      <c r="N66" s="22">
        <f t="shared" si="6"/>
        <v>153114.83278107716</v>
      </c>
      <c r="O66" s="68">
        <f t="shared" si="7"/>
        <v>2142929.6915138396</v>
      </c>
      <c r="P66" s="72">
        <f t="shared" si="8"/>
        <v>262261761.75628465</v>
      </c>
    </row>
    <row r="67" spans="1:16" x14ac:dyDescent="0.2">
      <c r="A67" s="19">
        <f t="shared" si="1"/>
        <v>46082</v>
      </c>
      <c r="B67" s="47">
        <v>63</v>
      </c>
      <c r="C67" s="18"/>
      <c r="D67" s="35"/>
      <c r="E67" s="25">
        <f t="shared" si="9"/>
        <v>2147075.3097961061</v>
      </c>
      <c r="F67" s="27">
        <v>15000</v>
      </c>
      <c r="G67" s="37">
        <v>2000</v>
      </c>
      <c r="H67" s="28">
        <f t="shared" si="5"/>
        <v>30000000</v>
      </c>
      <c r="I67" s="52">
        <f t="shared" si="10"/>
        <v>0.96124297037798634</v>
      </c>
      <c r="J67" s="38">
        <f t="shared" si="2"/>
        <v>8.622971718755193E-2</v>
      </c>
      <c r="K67" s="35"/>
      <c r="L67" s="35"/>
      <c r="M67" s="50">
        <f t="shared" si="11"/>
        <v>0.79627463677503041</v>
      </c>
      <c r="N67" s="22">
        <f t="shared" si="6"/>
        <v>147423.63732681601</v>
      </c>
      <c r="O67" s="68">
        <f t="shared" si="7"/>
        <v>2059876.1019819456</v>
      </c>
      <c r="P67" s="72">
        <f t="shared" si="8"/>
        <v>264321637.85826659</v>
      </c>
    </row>
    <row r="68" spans="1:16" x14ac:dyDescent="0.2">
      <c r="A68" s="19">
        <f t="shared" si="1"/>
        <v>46113</v>
      </c>
      <c r="B68" s="47">
        <v>64</v>
      </c>
      <c r="C68" s="18"/>
      <c r="D68" s="35"/>
      <c r="E68" s="25">
        <f t="shared" si="9"/>
        <v>2150621.3792315801</v>
      </c>
      <c r="F68" s="27">
        <v>15000</v>
      </c>
      <c r="G68" s="37">
        <v>2000</v>
      </c>
      <c r="H68" s="28">
        <f t="shared" si="5"/>
        <v>30000000</v>
      </c>
      <c r="I68" s="52">
        <f t="shared" si="10"/>
        <v>0.96124297037798634</v>
      </c>
      <c r="J68" s="38">
        <f t="shared" si="2"/>
        <v>8.2887709484216116E-2</v>
      </c>
      <c r="K68" s="35"/>
      <c r="L68" s="35"/>
      <c r="M68" s="50">
        <f t="shared" si="11"/>
        <v>0.79627463677503041</v>
      </c>
      <c r="N68" s="22">
        <f t="shared" si="6"/>
        <v>141943.98052697713</v>
      </c>
      <c r="O68" s="68">
        <f t="shared" si="7"/>
        <v>1980041.4228797529</v>
      </c>
      <c r="P68" s="72">
        <f t="shared" si="8"/>
        <v>266301679.28114635</v>
      </c>
    </row>
    <row r="69" spans="1:16" x14ac:dyDescent="0.2">
      <c r="A69" s="19">
        <f t="shared" si="1"/>
        <v>46143</v>
      </c>
      <c r="B69" s="47">
        <v>65</v>
      </c>
      <c r="C69" s="18"/>
      <c r="D69" s="35"/>
      <c r="E69" s="25">
        <f t="shared" si="9"/>
        <v>2154173.3052890282</v>
      </c>
      <c r="F69" s="27">
        <v>15000</v>
      </c>
      <c r="G69" s="37">
        <v>2000</v>
      </c>
      <c r="H69" s="28">
        <f t="shared" si="5"/>
        <v>30000000</v>
      </c>
      <c r="I69" s="52">
        <f t="shared" si="10"/>
        <v>0.96124297037798634</v>
      </c>
      <c r="J69" s="38">
        <f t="shared" si="2"/>
        <v>7.9675228072435489E-2</v>
      </c>
      <c r="K69" s="35"/>
      <c r="L69" s="35"/>
      <c r="M69" s="50">
        <f t="shared" si="11"/>
        <v>0.79627463677503041</v>
      </c>
      <c r="N69" s="22">
        <f t="shared" si="6"/>
        <v>136667.99960428034</v>
      </c>
      <c r="O69" s="68">
        <f t="shared" si="7"/>
        <v>1903300.8988003882</v>
      </c>
      <c r="P69" s="72">
        <f t="shared" si="8"/>
        <v>268204980.17994675</v>
      </c>
    </row>
    <row r="70" spans="1:16" x14ac:dyDescent="0.2">
      <c r="A70" s="19">
        <f t="shared" si="1"/>
        <v>46174</v>
      </c>
      <c r="B70" s="47">
        <v>66</v>
      </c>
      <c r="C70" s="18"/>
      <c r="D70" s="35"/>
      <c r="E70" s="25">
        <f t="shared" si="9"/>
        <v>2157731.0976411398</v>
      </c>
      <c r="F70" s="27">
        <v>15000</v>
      </c>
      <c r="G70" s="37">
        <v>2000</v>
      </c>
      <c r="H70" s="28">
        <f t="shared" si="5"/>
        <v>30000000</v>
      </c>
      <c r="I70" s="52">
        <f t="shared" ref="I70:I101" si="12">(1/(1+i))^(1/12)</f>
        <v>0.96124297037798634</v>
      </c>
      <c r="J70" s="38">
        <f t="shared" si="2"/>
        <v>7.6587252897891409E-2</v>
      </c>
      <c r="K70" s="35"/>
      <c r="L70" s="35"/>
      <c r="M70" s="50">
        <f t="shared" si="11"/>
        <v>0.79627463677503041</v>
      </c>
      <c r="N70" s="22">
        <f t="shared" si="6"/>
        <v>131588.12403662098</v>
      </c>
      <c r="O70" s="68">
        <f t="shared" si="7"/>
        <v>1829534.6094859762</v>
      </c>
      <c r="P70" s="72">
        <f t="shared" si="8"/>
        <v>270034514.7894327</v>
      </c>
    </row>
    <row r="71" spans="1:16" x14ac:dyDescent="0.2">
      <c r="A71" s="19">
        <f t="shared" ref="A71:A134" si="13">EDATE(A70,1)</f>
        <v>46204</v>
      </c>
      <c r="B71" s="47">
        <v>67</v>
      </c>
      <c r="C71" s="18"/>
      <c r="D71" s="35"/>
      <c r="E71" s="25">
        <f t="shared" si="9"/>
        <v>2161294.7659765752</v>
      </c>
      <c r="F71" s="27">
        <v>15000</v>
      </c>
      <c r="G71" s="37">
        <v>2000</v>
      </c>
      <c r="H71" s="28">
        <f t="shared" si="5"/>
        <v>30000000</v>
      </c>
      <c r="I71" s="52">
        <f t="shared" si="12"/>
        <v>0.96124297037798634</v>
      </c>
      <c r="J71" s="38">
        <f t="shared" si="2"/>
        <v>7.3618958468659179E-2</v>
      </c>
      <c r="K71" s="35"/>
      <c r="L71" s="35"/>
      <c r="M71" s="50">
        <f t="shared" si="11"/>
        <v>0.79627463677503041</v>
      </c>
      <c r="N71" s="22">
        <f t="shared" si="6"/>
        <v>126697.06469410294</v>
      </c>
      <c r="O71" s="68">
        <f t="shared" si="7"/>
        <v>1758627.282431629</v>
      </c>
      <c r="P71" s="72">
        <f t="shared" si="8"/>
        <v>271793142.07186431</v>
      </c>
    </row>
    <row r="72" spans="1:16" x14ac:dyDescent="0.2">
      <c r="A72" s="19">
        <f t="shared" si="13"/>
        <v>46235</v>
      </c>
      <c r="B72" s="47">
        <v>68</v>
      </c>
      <c r="C72" s="18"/>
      <c r="D72" s="35"/>
      <c r="E72" s="25">
        <f t="shared" si="9"/>
        <v>2164864.3199999998</v>
      </c>
      <c r="F72" s="27">
        <v>15000</v>
      </c>
      <c r="G72" s="37">
        <v>2000</v>
      </c>
      <c r="H72" s="28">
        <f t="shared" si="5"/>
        <v>30000000</v>
      </c>
      <c r="I72" s="52">
        <f t="shared" si="12"/>
        <v>0.96124297037798634</v>
      </c>
      <c r="J72" s="38">
        <f t="shared" ref="J72:J135" si="14">I72*J71</f>
        <v>7.0765706314547566E-2</v>
      </c>
      <c r="K72" s="35"/>
      <c r="L72" s="35"/>
      <c r="M72" s="50">
        <f t="shared" si="11"/>
        <v>0.79627463677503041</v>
      </c>
      <c r="N72" s="22">
        <f t="shared" si="6"/>
        <v>121987.80337984297</v>
      </c>
      <c r="O72" s="68">
        <f t="shared" si="7"/>
        <v>1690468.1127523452</v>
      </c>
      <c r="P72" s="72">
        <f t="shared" si="8"/>
        <v>273483610.18461663</v>
      </c>
    </row>
    <row r="73" spans="1:16" x14ac:dyDescent="0.2">
      <c r="A73" s="19">
        <f t="shared" si="13"/>
        <v>46266</v>
      </c>
      <c r="B73" s="47">
        <v>69</v>
      </c>
      <c r="C73" s="18"/>
      <c r="D73" s="35"/>
      <c r="E73" s="25">
        <f t="shared" si="9"/>
        <v>2168439.7694321061</v>
      </c>
      <c r="F73" s="27">
        <v>15000</v>
      </c>
      <c r="G73" s="37">
        <v>2000</v>
      </c>
      <c r="H73" s="28">
        <f t="shared" si="5"/>
        <v>30000000</v>
      </c>
      <c r="I73" s="52">
        <f t="shared" si="12"/>
        <v>0.96124297037798634</v>
      </c>
      <c r="J73" s="38">
        <f t="shared" si="14"/>
        <v>6.8023037738691922E-2</v>
      </c>
      <c r="K73" s="35"/>
      <c r="L73" s="35"/>
      <c r="M73" s="50">
        <f t="shared" si="11"/>
        <v>0.79627463677503041</v>
      </c>
      <c r="N73" s="22">
        <f t="shared" si="6"/>
        <v>117453.58275953695</v>
      </c>
      <c r="O73" s="68">
        <f t="shared" si="7"/>
        <v>1624950.5900313328</v>
      </c>
      <c r="P73" s="72">
        <f t="shared" si="8"/>
        <v>275108560.77464795</v>
      </c>
    </row>
    <row r="74" spans="1:16" x14ac:dyDescent="0.2">
      <c r="A74" s="19">
        <f t="shared" si="13"/>
        <v>46296</v>
      </c>
      <c r="B74" s="47">
        <v>70</v>
      </c>
      <c r="C74" s="18"/>
      <c r="D74" s="35"/>
      <c r="E74" s="25">
        <f t="shared" si="9"/>
        <v>2172021.1240096404</v>
      </c>
      <c r="F74" s="27">
        <v>15000</v>
      </c>
      <c r="G74" s="37">
        <v>2000</v>
      </c>
      <c r="H74" s="28">
        <f t="shared" si="5"/>
        <v>30000000</v>
      </c>
      <c r="I74" s="52">
        <f t="shared" si="12"/>
        <v>0.96124297037798634</v>
      </c>
      <c r="J74" s="38">
        <f t="shared" si="14"/>
        <v>6.5386666850074091E-2</v>
      </c>
      <c r="K74" s="35"/>
      <c r="L74" s="35"/>
      <c r="M74" s="50">
        <f t="shared" si="11"/>
        <v>0.79627463677503041</v>
      </c>
      <c r="N74" s="22">
        <f t="shared" si="6"/>
        <v>113087.89666533918</v>
      </c>
      <c r="O74" s="68">
        <f t="shared" si="7"/>
        <v>1561972.3318791802</v>
      </c>
      <c r="P74" s="72">
        <f t="shared" si="8"/>
        <v>276670533.10652715</v>
      </c>
    </row>
    <row r="75" spans="1:16" x14ac:dyDescent="0.2">
      <c r="A75" s="19">
        <f t="shared" si="13"/>
        <v>46327</v>
      </c>
      <c r="B75" s="47">
        <v>71</v>
      </c>
      <c r="C75" s="18"/>
      <c r="D75" s="35"/>
      <c r="E75" s="25">
        <f t="shared" si="9"/>
        <v>2175608.3934854306</v>
      </c>
      <c r="F75" s="27">
        <v>15000</v>
      </c>
      <c r="G75" s="37">
        <v>2000</v>
      </c>
      <c r="H75" s="28">
        <f t="shared" si="5"/>
        <v>30000000</v>
      </c>
      <c r="I75" s="52">
        <f t="shared" si="12"/>
        <v>0.96124297037798634</v>
      </c>
      <c r="J75" s="38">
        <f t="shared" si="14"/>
        <v>6.2852473866081032E-2</v>
      </c>
      <c r="K75" s="35"/>
      <c r="L75" s="35"/>
      <c r="M75" s="50">
        <f t="shared" si="11"/>
        <v>0.79627463677503041</v>
      </c>
      <c r="N75" s="22">
        <f t="shared" si="6"/>
        <v>108884.48076014104</v>
      </c>
      <c r="O75" s="68">
        <f t="shared" si="7"/>
        <v>1501434.9239437731</v>
      </c>
      <c r="P75" s="72">
        <f t="shared" si="8"/>
        <v>278171968.03047091</v>
      </c>
    </row>
    <row r="76" spans="1:16" x14ac:dyDescent="0.2">
      <c r="A76" s="19">
        <f t="shared" si="13"/>
        <v>46357</v>
      </c>
      <c r="B76" s="47">
        <v>72</v>
      </c>
      <c r="C76" s="18"/>
      <c r="D76" s="35"/>
      <c r="E76" s="25">
        <f t="shared" si="9"/>
        <v>2179201.5876284116</v>
      </c>
      <c r="F76" s="27">
        <v>15000</v>
      </c>
      <c r="G76" s="37">
        <v>2000</v>
      </c>
      <c r="H76" s="28">
        <f t="shared" si="5"/>
        <v>30000000</v>
      </c>
      <c r="I76" s="52">
        <f t="shared" si="12"/>
        <v>0.96124297037798634</v>
      </c>
      <c r="J76" s="38">
        <f t="shared" si="14"/>
        <v>6.0416498674636492E-2</v>
      </c>
      <c r="K76" s="35"/>
      <c r="L76" s="35"/>
      <c r="M76" s="50">
        <f t="shared" si="11"/>
        <v>0.79627463677503041</v>
      </c>
      <c r="N76" s="22">
        <f t="shared" si="6"/>
        <v>104837.30354885335</v>
      </c>
      <c r="O76" s="68">
        <f t="shared" si="7"/>
        <v>1443243.7661209584</v>
      </c>
      <c r="P76" s="72">
        <f t="shared" si="8"/>
        <v>279615211.79659188</v>
      </c>
    </row>
    <row r="77" spans="1:16" x14ac:dyDescent="0.2">
      <c r="A77" s="19">
        <f t="shared" si="13"/>
        <v>46388</v>
      </c>
      <c r="B77" s="47">
        <v>73</v>
      </c>
      <c r="C77" s="18"/>
      <c r="D77" s="35"/>
      <c r="E77" s="25">
        <f t="shared" si="9"/>
        <v>2182800.7162236534</v>
      </c>
      <c r="F77" s="27">
        <v>15000</v>
      </c>
      <c r="G77" s="37">
        <v>2000</v>
      </c>
      <c r="H77" s="28">
        <f t="shared" si="5"/>
        <v>30000000</v>
      </c>
      <c r="I77" s="52">
        <f t="shared" si="12"/>
        <v>0.96124297037798634</v>
      </c>
      <c r="J77" s="38">
        <f t="shared" si="14"/>
        <v>5.8074934645845254E-2</v>
      </c>
      <c r="K77" s="35"/>
      <c r="L77" s="35"/>
      <c r="M77" s="50">
        <f t="shared" si="11"/>
        <v>0.79627463677503041</v>
      </c>
      <c r="N77" s="22">
        <f t="shared" si="6"/>
        <v>100940.55772379458</v>
      </c>
      <c r="O77" s="68">
        <f t="shared" si="7"/>
        <v>1387307.9247256217</v>
      </c>
      <c r="P77" s="72">
        <f t="shared" si="8"/>
        <v>281002519.72131747</v>
      </c>
    </row>
    <row r="78" spans="1:16" x14ac:dyDescent="0.2">
      <c r="A78" s="19">
        <f t="shared" si="13"/>
        <v>46419</v>
      </c>
      <c r="B78" s="47">
        <v>74</v>
      </c>
      <c r="C78" s="18"/>
      <c r="D78" s="35"/>
      <c r="E78" s="25">
        <f t="shared" si="9"/>
        <v>2186405.7890723865</v>
      </c>
      <c r="F78" s="27">
        <v>15000</v>
      </c>
      <c r="G78" s="37">
        <v>2000</v>
      </c>
      <c r="H78" s="28">
        <f t="shared" si="5"/>
        <v>30000000</v>
      </c>
      <c r="I78" s="52">
        <f t="shared" si="12"/>
        <v>0.96124297037798634</v>
      </c>
      <c r="J78" s="38">
        <f t="shared" si="14"/>
        <v>5.5824122683479721E-2</v>
      </c>
      <c r="K78" s="35"/>
      <c r="L78" s="35"/>
      <c r="M78" s="50">
        <f t="shared" si="11"/>
        <v>0.79627463677503041</v>
      </c>
      <c r="N78" s="22">
        <f t="shared" si="6"/>
        <v>97188.651831766314</v>
      </c>
      <c r="O78" s="68">
        <f t="shared" si="7"/>
        <v>1333539.9903921767</v>
      </c>
      <c r="P78" s="72">
        <f t="shared" si="8"/>
        <v>282336059.71170962</v>
      </c>
    </row>
    <row r="79" spans="1:16" x14ac:dyDescent="0.2">
      <c r="A79" s="19">
        <f t="shared" si="13"/>
        <v>46447</v>
      </c>
      <c r="B79" s="47">
        <v>75</v>
      </c>
      <c r="C79" s="18"/>
      <c r="D79" s="35"/>
      <c r="E79" s="25">
        <f t="shared" si="9"/>
        <v>2190016.815992028</v>
      </c>
      <c r="F79" s="27">
        <v>15000</v>
      </c>
      <c r="G79" s="37">
        <v>2000</v>
      </c>
      <c r="H79" s="28">
        <f t="shared" si="5"/>
        <v>30000000</v>
      </c>
      <c r="I79" s="52">
        <f t="shared" si="12"/>
        <v>0.96124297037798634</v>
      </c>
      <c r="J79" s="38">
        <f t="shared" si="14"/>
        <v>5.3660545507013171E-2</v>
      </c>
      <c r="K79" s="35"/>
      <c r="L79" s="35"/>
      <c r="M79" s="50">
        <f t="shared" si="11"/>
        <v>0.79627463677503041</v>
      </c>
      <c r="N79" s="22">
        <f t="shared" si="6"/>
        <v>93576.202250858812</v>
      </c>
      <c r="O79" s="68">
        <f t="shared" si="7"/>
        <v>1281855.941482407</v>
      </c>
      <c r="P79" s="72">
        <f t="shared" si="8"/>
        <v>283617915.65319204</v>
      </c>
    </row>
    <row r="80" spans="1:16" x14ac:dyDescent="0.2">
      <c r="A80" s="19">
        <f t="shared" si="13"/>
        <v>46478</v>
      </c>
      <c r="B80" s="47">
        <v>76</v>
      </c>
      <c r="C80" s="18"/>
      <c r="D80" s="35"/>
      <c r="E80" s="25">
        <f t="shared" si="9"/>
        <v>2193633.8068162114</v>
      </c>
      <c r="F80" s="27">
        <v>15000</v>
      </c>
      <c r="G80" s="37">
        <v>2000</v>
      </c>
      <c r="H80" s="28">
        <f t="shared" si="5"/>
        <v>30000000</v>
      </c>
      <c r="I80" s="52">
        <f t="shared" si="12"/>
        <v>0.96124297037798634</v>
      </c>
      <c r="J80" s="38">
        <f t="shared" si="14"/>
        <v>5.1580822155264452E-2</v>
      </c>
      <c r="K80" s="35"/>
      <c r="L80" s="35"/>
      <c r="M80" s="50">
        <f t="shared" si="11"/>
        <v>0.79627463677503041</v>
      </c>
      <c r="N80" s="22">
        <f t="shared" si="6"/>
        <v>90098.025465474726</v>
      </c>
      <c r="O80" s="68">
        <f t="shared" si="7"/>
        <v>1232175.0127872194</v>
      </c>
      <c r="P80" s="72">
        <f t="shared" si="8"/>
        <v>284850090.66597927</v>
      </c>
    </row>
    <row r="81" spans="1:16" x14ac:dyDescent="0.2">
      <c r="A81" s="19">
        <f t="shared" si="13"/>
        <v>46508</v>
      </c>
      <c r="B81" s="47">
        <v>77</v>
      </c>
      <c r="C81" s="18"/>
      <c r="D81" s="35"/>
      <c r="E81" s="25">
        <f t="shared" si="9"/>
        <v>2197256.7713948092</v>
      </c>
      <c r="F81" s="27">
        <v>15000</v>
      </c>
      <c r="G81" s="37">
        <v>2000</v>
      </c>
      <c r="H81" s="28">
        <f t="shared" si="5"/>
        <v>30000000</v>
      </c>
      <c r="I81" s="52">
        <f t="shared" si="12"/>
        <v>0.96124297037798634</v>
      </c>
      <c r="J81" s="38">
        <f t="shared" si="14"/>
        <v>4.9581702703065049E-2</v>
      </c>
      <c r="K81" s="35"/>
      <c r="L81" s="35"/>
      <c r="M81" s="50">
        <f t="shared" si="11"/>
        <v>0.79627463677503041</v>
      </c>
      <c r="N81" s="22">
        <f t="shared" si="6"/>
        <v>86749.130628485509</v>
      </c>
      <c r="O81" s="68">
        <f t="shared" si="7"/>
        <v>1184419.5693171201</v>
      </c>
      <c r="P81" s="72">
        <f t="shared" si="8"/>
        <v>286034510.23529637</v>
      </c>
    </row>
    <row r="82" spans="1:16" x14ac:dyDescent="0.2">
      <c r="A82" s="19">
        <f t="shared" si="13"/>
        <v>46539</v>
      </c>
      <c r="B82" s="47">
        <v>78</v>
      </c>
      <c r="C82" s="18"/>
      <c r="D82" s="35"/>
      <c r="E82" s="25">
        <f t="shared" si="9"/>
        <v>2200885.7195939622</v>
      </c>
      <c r="F82" s="27">
        <v>15000</v>
      </c>
      <c r="G82" s="37">
        <v>2000</v>
      </c>
      <c r="H82" s="28">
        <f t="shared" si="5"/>
        <v>30000000</v>
      </c>
      <c r="I82" s="52">
        <f t="shared" si="12"/>
        <v>0.96124297037798634</v>
      </c>
      <c r="J82" s="38">
        <f t="shared" si="14"/>
        <v>4.7660063182692482E-2</v>
      </c>
      <c r="K82" s="35"/>
      <c r="L82" s="35"/>
      <c r="M82" s="50">
        <f t="shared" si="11"/>
        <v>0.79627463677503041</v>
      </c>
      <c r="N82" s="22">
        <f t="shared" si="6"/>
        <v>83524.712399848941</v>
      </c>
      <c r="O82" s="68">
        <f t="shared" si="7"/>
        <v>1138514.9849842035</v>
      </c>
      <c r="P82" s="72">
        <f t="shared" si="8"/>
        <v>287173025.22028059</v>
      </c>
    </row>
    <row r="83" spans="1:16" x14ac:dyDescent="0.2">
      <c r="A83" s="19">
        <f t="shared" si="13"/>
        <v>46569</v>
      </c>
      <c r="B83" s="47">
        <v>79</v>
      </c>
      <c r="C83" s="18"/>
      <c r="D83" s="35"/>
      <c r="E83" s="25">
        <f t="shared" si="9"/>
        <v>2204520.6612961069</v>
      </c>
      <c r="F83" s="27">
        <v>15000</v>
      </c>
      <c r="G83" s="37">
        <v>2000</v>
      </c>
      <c r="H83" s="28">
        <f t="shared" si="5"/>
        <v>30000000</v>
      </c>
      <c r="I83" s="52">
        <f t="shared" si="12"/>
        <v>0.96124297037798634</v>
      </c>
      <c r="J83" s="38">
        <f t="shared" si="14"/>
        <v>4.5812900702133827E-2</v>
      </c>
      <c r="K83" s="35"/>
      <c r="L83" s="35"/>
      <c r="M83" s="50">
        <f t="shared" si="11"/>
        <v>0.79627463677503041</v>
      </c>
      <c r="N83" s="22">
        <f t="shared" si="6"/>
        <v>80420.144051411058</v>
      </c>
      <c r="O83" s="68">
        <f t="shared" si="7"/>
        <v>1094389.5259860645</v>
      </c>
      <c r="P83" s="72">
        <f t="shared" si="8"/>
        <v>288267414.74626666</v>
      </c>
    </row>
    <row r="84" spans="1:16" x14ac:dyDescent="0.2">
      <c r="A84" s="19">
        <f t="shared" si="13"/>
        <v>46600</v>
      </c>
      <c r="B84" s="47">
        <v>80</v>
      </c>
      <c r="C84" s="18"/>
      <c r="D84" s="35"/>
      <c r="E84" s="25">
        <f t="shared" si="9"/>
        <v>2208161.6063999999</v>
      </c>
      <c r="F84" s="27">
        <v>15000</v>
      </c>
      <c r="G84" s="37">
        <v>2000</v>
      </c>
      <c r="H84" s="28">
        <f t="shared" si="5"/>
        <v>30000000</v>
      </c>
      <c r="I84" s="52">
        <f t="shared" si="12"/>
        <v>0.96124297037798634</v>
      </c>
      <c r="J84" s="38">
        <f t="shared" si="14"/>
        <v>4.4037328752550856E-2</v>
      </c>
      <c r="K84" s="35"/>
      <c r="L84" s="35"/>
      <c r="M84" s="50">
        <f t="shared" si="11"/>
        <v>0.79627463677503041</v>
      </c>
      <c r="N84" s="22">
        <f t="shared" si="6"/>
        <v>77430.970827998928</v>
      </c>
      <c r="O84" s="68">
        <f t="shared" si="7"/>
        <v>1051974.2387094011</v>
      </c>
      <c r="P84" s="72">
        <f t="shared" si="8"/>
        <v>289319388.98497605</v>
      </c>
    </row>
    <row r="85" spans="1:16" x14ac:dyDescent="0.2">
      <c r="A85" s="19">
        <f t="shared" si="13"/>
        <v>46631</v>
      </c>
      <c r="B85" s="47">
        <v>81</v>
      </c>
      <c r="C85" s="18"/>
      <c r="D85" s="35"/>
      <c r="E85" s="25">
        <f t="shared" si="9"/>
        <v>2211808.5648207483</v>
      </c>
      <c r="F85" s="27">
        <v>15000</v>
      </c>
      <c r="G85" s="37">
        <v>2000</v>
      </c>
      <c r="H85" s="28">
        <f t="shared" si="5"/>
        <v>30000000</v>
      </c>
      <c r="I85" s="52">
        <f t="shared" si="12"/>
        <v>0.96124297037798634</v>
      </c>
      <c r="J85" s="38">
        <f t="shared" si="14"/>
        <v>4.2330572697613887E-2</v>
      </c>
      <c r="K85" s="35"/>
      <c r="L85" s="35"/>
      <c r="M85" s="50">
        <f t="shared" ref="M85:M116" si="15">((i/(1+i))/LN(1+i))</f>
        <v>0.79627463677503041</v>
      </c>
      <c r="N85" s="22">
        <f t="shared" si="6"/>
        <v>74552.903555278142</v>
      </c>
      <c r="O85" s="68">
        <f t="shared" si="7"/>
        <v>1011202.8419781454</v>
      </c>
      <c r="P85" s="72">
        <f t="shared" si="8"/>
        <v>290330591.82695419</v>
      </c>
    </row>
    <row r="86" spans="1:16" x14ac:dyDescent="0.2">
      <c r="A86" s="19">
        <f t="shared" si="13"/>
        <v>46661</v>
      </c>
      <c r="B86" s="47">
        <v>82</v>
      </c>
      <c r="C86" s="18"/>
      <c r="D86" s="35"/>
      <c r="E86" s="25">
        <f t="shared" si="9"/>
        <v>2215461.5464898334</v>
      </c>
      <c r="F86" s="27">
        <v>15000</v>
      </c>
      <c r="G86" s="37">
        <v>2000</v>
      </c>
      <c r="H86" s="28">
        <f t="shared" ref="H86:H148" si="16">G86*F86</f>
        <v>30000000</v>
      </c>
      <c r="I86" s="52">
        <f t="shared" si="12"/>
        <v>0.96124297037798634</v>
      </c>
      <c r="J86" s="38">
        <f t="shared" si="14"/>
        <v>4.0689965437655663E-2</v>
      </c>
      <c r="K86" s="35"/>
      <c r="L86" s="35"/>
      <c r="M86" s="50">
        <f t="shared" si="15"/>
        <v>0.79627463677503041</v>
      </c>
      <c r="N86" s="22">
        <f t="shared" ref="N86:N148" si="17">E86*J86*M86</f>
        <v>71781.812485202478</v>
      </c>
      <c r="O86" s="68">
        <f t="shared" ref="O86:O148" si="18">H86*J86*M86</f>
        <v>972011.62347773416</v>
      </c>
      <c r="P86" s="72">
        <f t="shared" si="8"/>
        <v>291302603.45043194</v>
      </c>
    </row>
    <row r="87" spans="1:16" x14ac:dyDescent="0.2">
      <c r="A87" s="19">
        <f t="shared" si="13"/>
        <v>46692</v>
      </c>
      <c r="B87" s="47">
        <v>83</v>
      </c>
      <c r="C87" s="18"/>
      <c r="D87" s="35"/>
      <c r="E87" s="25">
        <f t="shared" si="9"/>
        <v>2219120.5613551391</v>
      </c>
      <c r="F87" s="27">
        <v>15000</v>
      </c>
      <c r="G87" s="37">
        <v>2000</v>
      </c>
      <c r="H87" s="28">
        <f t="shared" si="16"/>
        <v>30000000</v>
      </c>
      <c r="I87" s="52">
        <f t="shared" si="12"/>
        <v>0.96124297037798634</v>
      </c>
      <c r="J87" s="38">
        <f t="shared" si="14"/>
        <v>3.911294324186973E-2</v>
      </c>
      <c r="K87" s="35"/>
      <c r="L87" s="35"/>
      <c r="M87" s="50">
        <f t="shared" si="15"/>
        <v>0.79627463677503041</v>
      </c>
      <c r="N87" s="22">
        <f t="shared" si="17"/>
        <v>69113.721370225277</v>
      </c>
      <c r="O87" s="68">
        <f t="shared" si="18"/>
        <v>934339.34019366594</v>
      </c>
      <c r="P87" s="72">
        <f t="shared" ref="P87:P148" si="19">P86+O87</f>
        <v>292236942.79062563</v>
      </c>
    </row>
    <row r="88" spans="1:16" x14ac:dyDescent="0.2">
      <c r="A88" s="19">
        <f t="shared" si="13"/>
        <v>46722</v>
      </c>
      <c r="B88" s="47">
        <v>84</v>
      </c>
      <c r="C88" s="18"/>
      <c r="D88" s="35"/>
      <c r="E88" s="25">
        <f t="shared" si="9"/>
        <v>2222785.6193809798</v>
      </c>
      <c r="F88" s="27">
        <v>15000</v>
      </c>
      <c r="G88" s="37">
        <v>2000</v>
      </c>
      <c r="H88" s="28">
        <f t="shared" si="16"/>
        <v>30000000</v>
      </c>
      <c r="I88" s="52">
        <f t="shared" si="12"/>
        <v>0.96124297037798634</v>
      </c>
      <c r="J88" s="38">
        <f t="shared" si="14"/>
        <v>3.7597041742040448E-2</v>
      </c>
      <c r="K88" s="35"/>
      <c r="L88" s="35"/>
      <c r="M88" s="50">
        <f t="shared" si="15"/>
        <v>0.79627463677503041</v>
      </c>
      <c r="N88" s="22">
        <f t="shared" si="17"/>
        <v>66544.80175776883</v>
      </c>
      <c r="O88" s="68">
        <f t="shared" si="18"/>
        <v>898127.12270876742</v>
      </c>
      <c r="P88" s="72">
        <f t="shared" si="19"/>
        <v>293135069.91333437</v>
      </c>
    </row>
    <row r="89" spans="1:16" x14ac:dyDescent="0.2">
      <c r="A89" s="19">
        <f t="shared" si="13"/>
        <v>46753</v>
      </c>
      <c r="B89" s="47">
        <v>85</v>
      </c>
      <c r="C89" s="18"/>
      <c r="D89" s="35"/>
      <c r="E89" s="25">
        <f t="shared" si="9"/>
        <v>2226456.7305481266</v>
      </c>
      <c r="F89" s="27">
        <v>15000</v>
      </c>
      <c r="G89" s="37">
        <v>2000</v>
      </c>
      <c r="H89" s="28">
        <f t="shared" si="16"/>
        <v>30000000</v>
      </c>
      <c r="I89" s="52">
        <f t="shared" si="12"/>
        <v>0.96124297037798634</v>
      </c>
      <c r="J89" s="38">
        <f t="shared" si="14"/>
        <v>3.6139892081544105E-2</v>
      </c>
      <c r="K89" s="35"/>
      <c r="L89" s="35"/>
      <c r="M89" s="50">
        <f t="shared" si="15"/>
        <v>0.79627463677503041</v>
      </c>
      <c r="N89" s="22">
        <f t="shared" si="17"/>
        <v>64071.36749676543</v>
      </c>
      <c r="O89" s="68">
        <f t="shared" si="18"/>
        <v>863318.38320960989</v>
      </c>
      <c r="P89" s="72">
        <f t="shared" si="19"/>
        <v>293998388.29654396</v>
      </c>
    </row>
    <row r="90" spans="1:16" x14ac:dyDescent="0.2">
      <c r="A90" s="19">
        <f t="shared" si="13"/>
        <v>46784</v>
      </c>
      <c r="B90" s="47">
        <v>86</v>
      </c>
      <c r="C90" s="18"/>
      <c r="D90" s="35"/>
      <c r="E90" s="25">
        <f t="shared" ref="E90:E148" si="20">2000000*($D$1)^((B90-$B$24)/12)</f>
        <v>2230133.9048538338</v>
      </c>
      <c r="F90" s="27">
        <v>15000</v>
      </c>
      <c r="G90" s="37">
        <v>2000</v>
      </c>
      <c r="H90" s="28">
        <f t="shared" si="16"/>
        <v>30000000</v>
      </c>
      <c r="I90" s="52">
        <f t="shared" si="12"/>
        <v>0.96124297037798634</v>
      </c>
      <c r="J90" s="38">
        <f t="shared" si="14"/>
        <v>3.4739217213603325E-2</v>
      </c>
      <c r="K90" s="35"/>
      <c r="L90" s="35"/>
      <c r="M90" s="50">
        <f t="shared" si="15"/>
        <v>0.79627463677503041</v>
      </c>
      <c r="N90" s="22">
        <f t="shared" si="17"/>
        <v>61689.869448387231</v>
      </c>
      <c r="O90" s="68">
        <f t="shared" si="18"/>
        <v>829858.72705832613</v>
      </c>
      <c r="P90" s="72">
        <f t="shared" si="19"/>
        <v>294828247.02360231</v>
      </c>
    </row>
    <row r="91" spans="1:16" x14ac:dyDescent="0.2">
      <c r="A91" s="19">
        <f t="shared" si="13"/>
        <v>46813</v>
      </c>
      <c r="B91" s="47">
        <v>87</v>
      </c>
      <c r="C91" s="18"/>
      <c r="D91" s="35"/>
      <c r="E91" s="25">
        <f t="shared" si="20"/>
        <v>2233817.152311869</v>
      </c>
      <c r="F91" s="27">
        <v>15000</v>
      </c>
      <c r="G91" s="37">
        <v>2000</v>
      </c>
      <c r="H91" s="28">
        <f t="shared" si="16"/>
        <v>30000000</v>
      </c>
      <c r="I91" s="52">
        <f t="shared" si="12"/>
        <v>0.96124297037798634</v>
      </c>
      <c r="J91" s="38">
        <f t="shared" si="14"/>
        <v>3.3392828343010134E-2</v>
      </c>
      <c r="K91" s="35"/>
      <c r="L91" s="35"/>
      <c r="M91" s="50">
        <f t="shared" si="15"/>
        <v>0.79627463677503041</v>
      </c>
      <c r="N91" s="22">
        <f t="shared" si="17"/>
        <v>59396.890393375557</v>
      </c>
      <c r="O91" s="68">
        <f t="shared" si="18"/>
        <v>797695.86779164011</v>
      </c>
      <c r="P91" s="72">
        <f t="shared" si="19"/>
        <v>295625942.89139396</v>
      </c>
    </row>
    <row r="92" spans="1:16" x14ac:dyDescent="0.2">
      <c r="A92" s="19">
        <f t="shared" si="13"/>
        <v>46844</v>
      </c>
      <c r="B92" s="47">
        <v>88</v>
      </c>
      <c r="C92" s="18"/>
      <c r="D92" s="35"/>
      <c r="E92" s="25">
        <f t="shared" si="20"/>
        <v>2237506.4829525361</v>
      </c>
      <c r="F92" s="27">
        <v>15000</v>
      </c>
      <c r="G92" s="37">
        <v>2000</v>
      </c>
      <c r="H92" s="28">
        <f t="shared" si="16"/>
        <v>30000000</v>
      </c>
      <c r="I92" s="52">
        <f t="shared" si="12"/>
        <v>0.96124297037798634</v>
      </c>
      <c r="J92" s="38">
        <f t="shared" si="14"/>
        <v>3.209862150575727E-2</v>
      </c>
      <c r="K92" s="35"/>
      <c r="L92" s="35"/>
      <c r="M92" s="50">
        <f t="shared" si="15"/>
        <v>0.79627463677503041</v>
      </c>
      <c r="N92" s="22">
        <f t="shared" si="17"/>
        <v>57189.140128661784</v>
      </c>
      <c r="O92" s="68">
        <f t="shared" si="18"/>
        <v>766779.54541428154</v>
      </c>
      <c r="P92" s="72">
        <f t="shared" si="19"/>
        <v>296392722.43680823</v>
      </c>
    </row>
    <row r="93" spans="1:16" x14ac:dyDescent="0.2">
      <c r="A93" s="19">
        <f t="shared" si="13"/>
        <v>46874</v>
      </c>
      <c r="B93" s="47">
        <v>89</v>
      </c>
      <c r="C93" s="18"/>
      <c r="D93" s="35"/>
      <c r="E93" s="25">
        <f t="shared" si="20"/>
        <v>2241201.9068227056</v>
      </c>
      <c r="F93" s="27">
        <v>15000</v>
      </c>
      <c r="G93" s="37">
        <v>2000</v>
      </c>
      <c r="H93" s="28">
        <f t="shared" si="16"/>
        <v>30000000</v>
      </c>
      <c r="I93" s="52">
        <f t="shared" si="12"/>
        <v>0.96124297037798634</v>
      </c>
      <c r="J93" s="38">
        <f t="shared" si="14"/>
        <v>3.0854574281232831E-2</v>
      </c>
      <c r="K93" s="35"/>
      <c r="L93" s="35"/>
      <c r="M93" s="50">
        <f t="shared" si="15"/>
        <v>0.79627463677503041</v>
      </c>
      <c r="N93" s="22">
        <f t="shared" si="17"/>
        <v>55063.450746244423</v>
      </c>
      <c r="O93" s="68">
        <f t="shared" si="18"/>
        <v>737061.447859106</v>
      </c>
      <c r="P93" s="72">
        <f t="shared" si="19"/>
        <v>297129783.88466734</v>
      </c>
    </row>
    <row r="94" spans="1:16" x14ac:dyDescent="0.2">
      <c r="A94" s="19">
        <f t="shared" si="13"/>
        <v>46905</v>
      </c>
      <c r="B94" s="47">
        <v>90</v>
      </c>
      <c r="C94" s="18"/>
      <c r="D94" s="35"/>
      <c r="E94" s="25">
        <f t="shared" si="20"/>
        <v>2244903.4339858419</v>
      </c>
      <c r="F94" s="27">
        <v>15000</v>
      </c>
      <c r="G94" s="37">
        <v>2000</v>
      </c>
      <c r="H94" s="28">
        <f t="shared" si="16"/>
        <v>30000000</v>
      </c>
      <c r="I94" s="52">
        <f t="shared" si="12"/>
        <v>0.96124297037798634</v>
      </c>
      <c r="J94" s="38">
        <f t="shared" si="14"/>
        <v>2.9658742631840471E-2</v>
      </c>
      <c r="K94" s="35"/>
      <c r="L94" s="35"/>
      <c r="M94" s="50">
        <f t="shared" si="15"/>
        <v>0.79627463677503041</v>
      </c>
      <c r="N94" s="22">
        <f t="shared" si="17"/>
        <v>53016.77208754763</v>
      </c>
      <c r="O94" s="68">
        <f t="shared" si="18"/>
        <v>708495.1354911864</v>
      </c>
      <c r="P94" s="72">
        <f t="shared" si="19"/>
        <v>297838279.02015853</v>
      </c>
    </row>
    <row r="95" spans="1:16" x14ac:dyDescent="0.2">
      <c r="A95" s="19">
        <f t="shared" si="13"/>
        <v>46935</v>
      </c>
      <c r="B95" s="47">
        <v>91</v>
      </c>
      <c r="C95" s="18"/>
      <c r="D95" s="35"/>
      <c r="E95" s="25">
        <f t="shared" si="20"/>
        <v>2248611.0745220287</v>
      </c>
      <c r="F95" s="27">
        <v>15000</v>
      </c>
      <c r="G95" s="37">
        <v>2000</v>
      </c>
      <c r="H95" s="28">
        <f t="shared" si="16"/>
        <v>30000000</v>
      </c>
      <c r="I95" s="52">
        <f t="shared" si="12"/>
        <v>0.96124297037798634</v>
      </c>
      <c r="J95" s="38">
        <f t="shared" si="14"/>
        <v>2.8509257865106549E-2</v>
      </c>
      <c r="K95" s="35"/>
      <c r="L95" s="35"/>
      <c r="M95" s="50">
        <f t="shared" si="15"/>
        <v>0.79627463677503041</v>
      </c>
      <c r="N95" s="22">
        <f t="shared" si="17"/>
        <v>51046.167366738729</v>
      </c>
      <c r="O95" s="68">
        <f t="shared" si="18"/>
        <v>681035.96853790188</v>
      </c>
      <c r="P95" s="72">
        <f t="shared" si="19"/>
        <v>298519314.98869646</v>
      </c>
    </row>
    <row r="96" spans="1:16" x14ac:dyDescent="0.2">
      <c r="A96" s="19">
        <f t="shared" si="13"/>
        <v>46966</v>
      </c>
      <c r="B96" s="47">
        <v>92</v>
      </c>
      <c r="C96" s="18"/>
      <c r="D96" s="35"/>
      <c r="E96" s="25">
        <f t="shared" si="20"/>
        <v>2252324.8385280003</v>
      </c>
      <c r="F96" s="27">
        <v>15000</v>
      </c>
      <c r="G96" s="37">
        <v>2000</v>
      </c>
      <c r="H96" s="28">
        <f t="shared" si="16"/>
        <v>30000000</v>
      </c>
      <c r="I96" s="52">
        <f t="shared" si="12"/>
        <v>0.96124297037798634</v>
      </c>
      <c r="J96" s="38">
        <f t="shared" si="14"/>
        <v>2.7404323713526989E-2</v>
      </c>
      <c r="K96" s="35"/>
      <c r="L96" s="35"/>
      <c r="M96" s="50">
        <f t="shared" si="15"/>
        <v>0.79627463677503041</v>
      </c>
      <c r="N96" s="22">
        <f t="shared" si="17"/>
        <v>49148.808956724912</v>
      </c>
      <c r="O96" s="68">
        <f t="shared" si="18"/>
        <v>654641.03733162163</v>
      </c>
      <c r="P96" s="72">
        <f t="shared" si="19"/>
        <v>299173956.0260281</v>
      </c>
    </row>
    <row r="97" spans="1:16" x14ac:dyDescent="0.2">
      <c r="A97" s="19">
        <f t="shared" si="13"/>
        <v>46997</v>
      </c>
      <c r="B97" s="47">
        <v>93</v>
      </c>
      <c r="C97" s="18"/>
      <c r="D97" s="35"/>
      <c r="E97" s="25">
        <f t="shared" si="20"/>
        <v>2256044.7361171632</v>
      </c>
      <c r="F97" s="27">
        <v>15000</v>
      </c>
      <c r="G97" s="37">
        <v>2000</v>
      </c>
      <c r="H97" s="28">
        <f t="shared" si="16"/>
        <v>30000000</v>
      </c>
      <c r="I97" s="52">
        <f t="shared" si="12"/>
        <v>0.96124297037798634</v>
      </c>
      <c r="J97" s="38">
        <f t="shared" si="14"/>
        <v>2.6342213527590572E-2</v>
      </c>
      <c r="K97" s="35"/>
      <c r="L97" s="35"/>
      <c r="M97" s="50">
        <f t="shared" si="15"/>
        <v>0.79627463677503041</v>
      </c>
      <c r="N97" s="22">
        <f t="shared" si="17"/>
        <v>47321.974331781683</v>
      </c>
      <c r="O97" s="68">
        <f t="shared" si="18"/>
        <v>629269.09525597421</v>
      </c>
      <c r="P97" s="72">
        <f t="shared" si="19"/>
        <v>299803225.12128407</v>
      </c>
    </row>
    <row r="98" spans="1:16" x14ac:dyDescent="0.2">
      <c r="A98" s="19">
        <f t="shared" si="13"/>
        <v>47027</v>
      </c>
      <c r="B98" s="47">
        <v>94</v>
      </c>
      <c r="C98" s="18"/>
      <c r="D98" s="35"/>
      <c r="E98" s="25">
        <f t="shared" si="20"/>
        <v>2259770.77741963</v>
      </c>
      <c r="F98" s="27">
        <v>15000</v>
      </c>
      <c r="G98" s="37">
        <v>2000</v>
      </c>
      <c r="H98" s="28">
        <f t="shared" si="16"/>
        <v>30000000</v>
      </c>
      <c r="I98" s="52">
        <f t="shared" si="12"/>
        <v>0.96124297037798634</v>
      </c>
      <c r="J98" s="38">
        <f t="shared" si="14"/>
        <v>2.5321267577592337E-2</v>
      </c>
      <c r="K98" s="35"/>
      <c r="L98" s="35"/>
      <c r="M98" s="50">
        <f t="shared" si="15"/>
        <v>0.79627463677503041</v>
      </c>
      <c r="N98" s="22">
        <f t="shared" si="17"/>
        <v>45563.042160992132</v>
      </c>
      <c r="O98" s="68">
        <f t="shared" si="18"/>
        <v>604880.49429092079</v>
      </c>
      <c r="P98" s="72">
        <f t="shared" si="19"/>
        <v>300408105.61557502</v>
      </c>
    </row>
    <row r="99" spans="1:16" x14ac:dyDescent="0.2">
      <c r="A99" s="19">
        <f t="shared" si="13"/>
        <v>47058</v>
      </c>
      <c r="B99" s="47">
        <v>95</v>
      </c>
      <c r="C99" s="18"/>
      <c r="D99" s="35"/>
      <c r="E99" s="25">
        <f t="shared" si="20"/>
        <v>2263502.972582242</v>
      </c>
      <c r="F99" s="27">
        <v>15000</v>
      </c>
      <c r="G99" s="37">
        <v>2000</v>
      </c>
      <c r="H99" s="28">
        <f t="shared" si="16"/>
        <v>30000000</v>
      </c>
      <c r="I99" s="52">
        <f t="shared" si="12"/>
        <v>0.96124297037798634</v>
      </c>
      <c r="J99" s="38">
        <f t="shared" si="14"/>
        <v>2.4339890460020656E-2</v>
      </c>
      <c r="K99" s="35"/>
      <c r="L99" s="35"/>
      <c r="M99" s="50">
        <f t="shared" si="15"/>
        <v>0.79627463677503041</v>
      </c>
      <c r="N99" s="22">
        <f t="shared" si="17"/>
        <v>43869.488546890585</v>
      </c>
      <c r="O99" s="68">
        <f t="shared" si="18"/>
        <v>581437.12305590929</v>
      </c>
      <c r="P99" s="72">
        <f t="shared" si="19"/>
        <v>300989542.73863095</v>
      </c>
    </row>
    <row r="100" spans="1:16" x14ac:dyDescent="0.2">
      <c r="A100" s="19">
        <f t="shared" si="13"/>
        <v>47088</v>
      </c>
      <c r="B100" s="47">
        <v>96</v>
      </c>
      <c r="C100" s="18"/>
      <c r="D100" s="35"/>
      <c r="E100" s="25">
        <f t="shared" si="20"/>
        <v>2267241.3317685993</v>
      </c>
      <c r="F100" s="27">
        <v>15000</v>
      </c>
      <c r="G100" s="37">
        <v>2000</v>
      </c>
      <c r="H100" s="28">
        <f t="shared" si="16"/>
        <v>30000000</v>
      </c>
      <c r="I100" s="52">
        <f t="shared" si="12"/>
        <v>0.96124297037798634</v>
      </c>
      <c r="J100" s="38">
        <f t="shared" si="14"/>
        <v>2.3396548604465068E-2</v>
      </c>
      <c r="K100" s="35"/>
      <c r="L100" s="35"/>
      <c r="M100" s="50">
        <f t="shared" si="15"/>
        <v>0.79627463677503041</v>
      </c>
      <c r="N100" s="22">
        <f t="shared" si="17"/>
        <v>42238.883403913977</v>
      </c>
      <c r="O100" s="68">
        <f t="shared" si="18"/>
        <v>558902.34725429292</v>
      </c>
      <c r="P100" s="72">
        <f t="shared" si="19"/>
        <v>301548445.08588523</v>
      </c>
    </row>
    <row r="101" spans="1:16" x14ac:dyDescent="0.2">
      <c r="A101" s="19">
        <f t="shared" si="13"/>
        <v>47119</v>
      </c>
      <c r="B101" s="47">
        <v>97</v>
      </c>
      <c r="C101" s="18"/>
      <c r="D101" s="35"/>
      <c r="E101" s="25">
        <f t="shared" si="20"/>
        <v>2270985.8651590887</v>
      </c>
      <c r="F101" s="27">
        <v>15000</v>
      </c>
      <c r="G101" s="37">
        <v>2000</v>
      </c>
      <c r="H101" s="28">
        <f t="shared" si="16"/>
        <v>30000000</v>
      </c>
      <c r="I101" s="52">
        <f t="shared" si="12"/>
        <v>0.96124297037798634</v>
      </c>
      <c r="J101" s="38">
        <f t="shared" si="14"/>
        <v>2.2489767877148934E-2</v>
      </c>
      <c r="K101" s="35"/>
      <c r="L101" s="35"/>
      <c r="M101" s="50">
        <f t="shared" si="15"/>
        <v>0.79627463677503041</v>
      </c>
      <c r="N101" s="22">
        <f t="shared" si="17"/>
        <v>40668.886971464286</v>
      </c>
      <c r="O101" s="68">
        <f t="shared" si="18"/>
        <v>537240.95242594543</v>
      </c>
      <c r="P101" s="72">
        <f t="shared" si="19"/>
        <v>302085686.03831118</v>
      </c>
    </row>
    <row r="102" spans="1:16" x14ac:dyDescent="0.2">
      <c r="A102" s="19">
        <f t="shared" si="13"/>
        <v>47150</v>
      </c>
      <c r="B102" s="47">
        <v>98</v>
      </c>
      <c r="C102" s="18"/>
      <c r="D102" s="35"/>
      <c r="E102" s="25">
        <f t="shared" si="20"/>
        <v>2274736.582950911</v>
      </c>
      <c r="F102" s="27">
        <v>15000</v>
      </c>
      <c r="G102" s="37">
        <v>2000</v>
      </c>
      <c r="H102" s="28">
        <f t="shared" si="16"/>
        <v>30000000</v>
      </c>
      <c r="I102" s="52">
        <f t="shared" ref="I102:I133" si="21">(1/(1+i))^(1/12)</f>
        <v>0.96124297037798634</v>
      </c>
      <c r="J102" s="38">
        <f t="shared" si="14"/>
        <v>2.1618131277342061E-2</v>
      </c>
      <c r="K102" s="35"/>
      <c r="L102" s="35"/>
      <c r="M102" s="50">
        <f t="shared" si="15"/>
        <v>0.79627463677503041</v>
      </c>
      <c r="N102" s="22">
        <f t="shared" si="17"/>
        <v>39157.246456578374</v>
      </c>
      <c r="O102" s="68">
        <f t="shared" si="18"/>
        <v>516419.08891861426</v>
      </c>
      <c r="P102" s="72">
        <f t="shared" si="19"/>
        <v>302602105.12722981</v>
      </c>
    </row>
    <row r="103" spans="1:16" x14ac:dyDescent="0.2">
      <c r="A103" s="19">
        <f t="shared" si="13"/>
        <v>47178</v>
      </c>
      <c r="B103" s="47">
        <v>99</v>
      </c>
      <c r="C103" s="18"/>
      <c r="D103" s="35"/>
      <c r="E103" s="25">
        <f t="shared" si="20"/>
        <v>2278493.4953581062</v>
      </c>
      <c r="F103" s="27">
        <v>15000</v>
      </c>
      <c r="G103" s="37">
        <v>2000</v>
      </c>
      <c r="H103" s="28">
        <f t="shared" si="16"/>
        <v>30000000</v>
      </c>
      <c r="I103" s="52">
        <f t="shared" si="21"/>
        <v>0.96124297037798634</v>
      </c>
      <c r="J103" s="38">
        <f t="shared" si="14"/>
        <v>2.0780276723053534E-2</v>
      </c>
      <c r="K103" s="35"/>
      <c r="L103" s="35"/>
      <c r="M103" s="50">
        <f t="shared" si="15"/>
        <v>0.79627463677503041</v>
      </c>
      <c r="N103" s="22">
        <f t="shared" si="17"/>
        <v>37701.79280138811</v>
      </c>
      <c r="O103" s="68">
        <f t="shared" si="18"/>
        <v>496404.21899202222</v>
      </c>
      <c r="P103" s="72">
        <f t="shared" si="19"/>
        <v>303098509.3462218</v>
      </c>
    </row>
    <row r="104" spans="1:16" x14ac:dyDescent="0.2">
      <c r="A104" s="19">
        <f t="shared" si="13"/>
        <v>47209</v>
      </c>
      <c r="B104" s="47">
        <v>100</v>
      </c>
      <c r="C104" s="18"/>
      <c r="D104" s="35"/>
      <c r="E104" s="25">
        <f t="shared" si="20"/>
        <v>2282256.6126115867</v>
      </c>
      <c r="F104" s="27">
        <v>15000</v>
      </c>
      <c r="G104" s="37">
        <v>2000</v>
      </c>
      <c r="H104" s="28">
        <f t="shared" si="16"/>
        <v>30000000</v>
      </c>
      <c r="I104" s="52">
        <f t="shared" si="21"/>
        <v>0.96124297037798634</v>
      </c>
      <c r="J104" s="38">
        <f t="shared" si="14"/>
        <v>1.9974894922544506E-2</v>
      </c>
      <c r="K104" s="35"/>
      <c r="L104" s="35"/>
      <c r="M104" s="50">
        <f t="shared" si="15"/>
        <v>0.79627463677503041</v>
      </c>
      <c r="N104" s="22">
        <f t="shared" si="17"/>
        <v>36300.437570732276</v>
      </c>
      <c r="O104" s="68">
        <f t="shared" si="18"/>
        <v>477165.06597205572</v>
      </c>
      <c r="P104" s="72">
        <f t="shared" si="19"/>
        <v>303575674.41219383</v>
      </c>
    </row>
    <row r="105" spans="1:16" x14ac:dyDescent="0.2">
      <c r="A105" s="19">
        <f t="shared" si="13"/>
        <v>47239</v>
      </c>
      <c r="B105" s="47">
        <v>101</v>
      </c>
      <c r="C105" s="18"/>
      <c r="D105" s="35"/>
      <c r="E105" s="25">
        <f t="shared" si="20"/>
        <v>2286025.9449591595</v>
      </c>
      <c r="F105" s="27">
        <v>15000</v>
      </c>
      <c r="G105" s="37">
        <v>2000</v>
      </c>
      <c r="H105" s="28">
        <f t="shared" si="16"/>
        <v>30000000</v>
      </c>
      <c r="I105" s="52">
        <f t="shared" si="21"/>
        <v>0.96124297037798634</v>
      </c>
      <c r="J105" s="38">
        <f t="shared" si="14"/>
        <v>1.9200727328334839E-2</v>
      </c>
      <c r="K105" s="35"/>
      <c r="L105" s="35"/>
      <c r="M105" s="50">
        <f t="shared" si="15"/>
        <v>0.79627463677503041</v>
      </c>
      <c r="N105" s="22">
        <f t="shared" si="17"/>
        <v>34951.169955454083</v>
      </c>
      <c r="O105" s="68">
        <f t="shared" si="18"/>
        <v>458671.56537558668</v>
      </c>
      <c r="P105" s="72">
        <f t="shared" si="19"/>
        <v>304034345.9775694</v>
      </c>
    </row>
    <row r="106" spans="1:16" x14ac:dyDescent="0.2">
      <c r="A106" s="19">
        <f t="shared" si="13"/>
        <v>47270</v>
      </c>
      <c r="B106" s="47">
        <v>102</v>
      </c>
      <c r="C106" s="18"/>
      <c r="D106" s="35"/>
      <c r="E106" s="25">
        <f t="shared" si="20"/>
        <v>2289801.5026655584</v>
      </c>
      <c r="F106" s="27">
        <v>15000</v>
      </c>
      <c r="G106" s="37">
        <v>2000</v>
      </c>
      <c r="H106" s="28">
        <f t="shared" si="16"/>
        <v>30000000</v>
      </c>
      <c r="I106" s="52">
        <f t="shared" si="21"/>
        <v>0.96124297037798634</v>
      </c>
      <c r="J106" s="38">
        <f t="shared" si="14"/>
        <v>1.8456564170506357E-2</v>
      </c>
      <c r="K106" s="35"/>
      <c r="L106" s="35"/>
      <c r="M106" s="50">
        <f t="shared" si="15"/>
        <v>0.79627463677503041</v>
      </c>
      <c r="N106" s="22">
        <f t="shared" si="17"/>
        <v>33652.053887084687</v>
      </c>
      <c r="O106" s="68">
        <f t="shared" si="18"/>
        <v>440894.81792954967</v>
      </c>
      <c r="P106" s="72">
        <f t="shared" si="19"/>
        <v>304475240.79549897</v>
      </c>
    </row>
    <row r="107" spans="1:16" x14ac:dyDescent="0.2">
      <c r="A107" s="19">
        <f t="shared" si="13"/>
        <v>47300</v>
      </c>
      <c r="B107" s="47">
        <v>103</v>
      </c>
      <c r="C107" s="18"/>
      <c r="D107" s="35"/>
      <c r="E107" s="25">
        <f t="shared" si="20"/>
        <v>2293583.2960124696</v>
      </c>
      <c r="F107" s="27">
        <v>15000</v>
      </c>
      <c r="G107" s="37">
        <v>2000</v>
      </c>
      <c r="H107" s="28">
        <f t="shared" si="16"/>
        <v>30000000</v>
      </c>
      <c r="I107" s="52">
        <f t="shared" si="21"/>
        <v>0.96124297037798634</v>
      </c>
      <c r="J107" s="38">
        <f t="shared" si="14"/>
        <v>1.7741242566229446E-2</v>
      </c>
      <c r="K107" s="35"/>
      <c r="L107" s="35"/>
      <c r="M107" s="50">
        <f t="shared" si="15"/>
        <v>0.79627463677503041</v>
      </c>
      <c r="N107" s="22">
        <f t="shared" si="17"/>
        <v>32401.225259772251</v>
      </c>
      <c r="O107" s="68">
        <f t="shared" si="18"/>
        <v>423807.0444108618</v>
      </c>
      <c r="P107" s="72">
        <f t="shared" si="19"/>
        <v>304899047.83990985</v>
      </c>
    </row>
    <row r="108" spans="1:16" x14ac:dyDescent="0.2">
      <c r="A108" s="19">
        <f t="shared" si="13"/>
        <v>47331</v>
      </c>
      <c r="B108" s="47">
        <v>104</v>
      </c>
      <c r="C108" s="18"/>
      <c r="D108" s="35"/>
      <c r="E108" s="25">
        <f t="shared" si="20"/>
        <v>2297371.3352985596</v>
      </c>
      <c r="F108" s="27">
        <v>15000</v>
      </c>
      <c r="G108" s="37">
        <v>2000</v>
      </c>
      <c r="H108" s="28">
        <f t="shared" si="16"/>
        <v>30000000</v>
      </c>
      <c r="I108" s="52">
        <f t="shared" si="21"/>
        <v>0.96124297037798634</v>
      </c>
      <c r="J108" s="38">
        <f t="shared" si="14"/>
        <v>1.7053644702558761E-2</v>
      </c>
      <c r="K108" s="35"/>
      <c r="L108" s="35"/>
      <c r="M108" s="50">
        <f t="shared" si="15"/>
        <v>0.79627463677503041</v>
      </c>
      <c r="N108" s="22">
        <f t="shared" si="17"/>
        <v>31196.889255470393</v>
      </c>
      <c r="O108" s="68">
        <f t="shared" si="18"/>
        <v>407381.54223661195</v>
      </c>
      <c r="P108" s="72">
        <f t="shared" si="19"/>
        <v>305306429.38214648</v>
      </c>
    </row>
    <row r="109" spans="1:16" x14ac:dyDescent="0.2">
      <c r="A109" s="19">
        <f t="shared" si="13"/>
        <v>47362</v>
      </c>
      <c r="B109" s="47">
        <v>105</v>
      </c>
      <c r="C109" s="18"/>
      <c r="D109" s="35"/>
      <c r="E109" s="25">
        <f t="shared" si="20"/>
        <v>2301165.6308395066</v>
      </c>
      <c r="F109" s="27">
        <v>15000</v>
      </c>
      <c r="G109" s="37">
        <v>2000</v>
      </c>
      <c r="H109" s="28">
        <f t="shared" si="16"/>
        <v>30000000</v>
      </c>
      <c r="I109" s="52">
        <f t="shared" si="21"/>
        <v>0.96124297037798634</v>
      </c>
      <c r="J109" s="38">
        <f t="shared" si="14"/>
        <v>1.6392696089658394E-2</v>
      </c>
      <c r="K109" s="35"/>
      <c r="L109" s="35"/>
      <c r="M109" s="50">
        <f t="shared" si="15"/>
        <v>0.79627463677503041</v>
      </c>
      <c r="N109" s="22">
        <f t="shared" si="17"/>
        <v>30037.317768548037</v>
      </c>
      <c r="O109" s="68">
        <f t="shared" si="18"/>
        <v>391592.64373668598</v>
      </c>
      <c r="P109" s="72">
        <f t="shared" si="19"/>
        <v>305698022.02588314</v>
      </c>
    </row>
    <row r="110" spans="1:16" x14ac:dyDescent="0.2">
      <c r="A110" s="19">
        <f t="shared" si="13"/>
        <v>47392</v>
      </c>
      <c r="B110" s="47">
        <v>106</v>
      </c>
      <c r="C110" s="18"/>
      <c r="D110" s="35"/>
      <c r="E110" s="25">
        <f t="shared" si="20"/>
        <v>2304966.1929680225</v>
      </c>
      <c r="F110" s="27">
        <v>15000</v>
      </c>
      <c r="G110" s="37">
        <v>2000</v>
      </c>
      <c r="H110" s="28">
        <f t="shared" si="16"/>
        <v>30000000</v>
      </c>
      <c r="I110" s="52">
        <f t="shared" si="21"/>
        <v>0.96124297037798634</v>
      </c>
      <c r="J110" s="38">
        <f t="shared" si="14"/>
        <v>1.5757363881726837E-2</v>
      </c>
      <c r="K110" s="35"/>
      <c r="L110" s="35"/>
      <c r="M110" s="50">
        <f t="shared" si="15"/>
        <v>0.79627463677503041</v>
      </c>
      <c r="N110" s="22">
        <f t="shared" si="17"/>
        <v>28920.846926124956</v>
      </c>
      <c r="O110" s="68">
        <f t="shared" si="18"/>
        <v>376415.67604362062</v>
      </c>
      <c r="P110" s="72">
        <f t="shared" si="19"/>
        <v>306074437.70192677</v>
      </c>
    </row>
    <row r="111" spans="1:16" x14ac:dyDescent="0.2">
      <c r="A111" s="19">
        <f t="shared" si="13"/>
        <v>47423</v>
      </c>
      <c r="B111" s="47">
        <v>107</v>
      </c>
      <c r="C111" s="18"/>
      <c r="D111" s="35"/>
      <c r="E111" s="25">
        <f t="shared" si="20"/>
        <v>2308773.0320338868</v>
      </c>
      <c r="F111" s="27">
        <v>15000</v>
      </c>
      <c r="G111" s="37">
        <v>2000</v>
      </c>
      <c r="H111" s="28">
        <f t="shared" si="16"/>
        <v>30000000</v>
      </c>
      <c r="I111" s="52">
        <f t="shared" si="21"/>
        <v>0.96124297037798634</v>
      </c>
      <c r="J111" s="38">
        <f t="shared" si="14"/>
        <v>1.5146655262997901E-2</v>
      </c>
      <c r="K111" s="35"/>
      <c r="L111" s="35"/>
      <c r="M111" s="50">
        <f t="shared" si="15"/>
        <v>0.79627463677503041</v>
      </c>
      <c r="N111" s="22">
        <f t="shared" si="17"/>
        <v>27845.874700575252</v>
      </c>
      <c r="O111" s="68">
        <f t="shared" si="18"/>
        <v>361826.92253700772</v>
      </c>
      <c r="P111" s="72">
        <f t="shared" si="19"/>
        <v>306436264.6244638</v>
      </c>
    </row>
    <row r="112" spans="1:16" x14ac:dyDescent="0.2">
      <c r="A112" s="19">
        <f t="shared" si="13"/>
        <v>47453</v>
      </c>
      <c r="B112" s="47">
        <v>108</v>
      </c>
      <c r="C112" s="18"/>
      <c r="D112" s="35"/>
      <c r="E112" s="25">
        <f t="shared" si="20"/>
        <v>2312586.1584039712</v>
      </c>
      <c r="F112" s="27">
        <v>15000</v>
      </c>
      <c r="G112" s="37">
        <v>2000</v>
      </c>
      <c r="H112" s="28">
        <f t="shared" si="16"/>
        <v>30000000</v>
      </c>
      <c r="I112" s="52">
        <f t="shared" si="21"/>
        <v>0.96124297037798634</v>
      </c>
      <c r="J112" s="38">
        <f t="shared" si="14"/>
        <v>1.4559615896295463E-2</v>
      </c>
      <c r="K112" s="35"/>
      <c r="L112" s="35"/>
      <c r="M112" s="50">
        <f t="shared" si="15"/>
        <v>0.79627463677503041</v>
      </c>
      <c r="N112" s="22">
        <f t="shared" si="17"/>
        <v>26810.85861077271</v>
      </c>
      <c r="O112" s="68">
        <f t="shared" si="18"/>
        <v>347803.58578219888</v>
      </c>
      <c r="P112" s="72">
        <f t="shared" si="19"/>
        <v>306784068.21024597</v>
      </c>
    </row>
    <row r="113" spans="1:16" x14ac:dyDescent="0.2">
      <c r="A113" s="19">
        <f t="shared" si="13"/>
        <v>47484</v>
      </c>
      <c r="B113" s="47">
        <v>109</v>
      </c>
      <c r="C113" s="18"/>
      <c r="D113" s="35"/>
      <c r="E113" s="25">
        <f t="shared" si="20"/>
        <v>2316405.5824622707</v>
      </c>
      <c r="F113" s="27">
        <v>15000</v>
      </c>
      <c r="G113" s="37">
        <v>2000</v>
      </c>
      <c r="H113" s="28">
        <f t="shared" si="16"/>
        <v>30000000</v>
      </c>
      <c r="I113" s="52">
        <f t="shared" si="21"/>
        <v>0.96124297037798634</v>
      </c>
      <c r="J113" s="38">
        <f t="shared" si="14"/>
        <v>1.3995328431717599E-2</v>
      </c>
      <c r="K113" s="35"/>
      <c r="L113" s="35"/>
      <c r="M113" s="50">
        <f t="shared" si="15"/>
        <v>0.79627463677503041</v>
      </c>
      <c r="N113" s="22">
        <f t="shared" si="17"/>
        <v>25814.313508779655</v>
      </c>
      <c r="O113" s="68">
        <f t="shared" si="18"/>
        <v>334323.75190539565</v>
      </c>
      <c r="P113" s="72">
        <f t="shared" si="19"/>
        <v>307118391.96215135</v>
      </c>
    </row>
    <row r="114" spans="1:16" x14ac:dyDescent="0.2">
      <c r="A114" s="19">
        <f t="shared" si="13"/>
        <v>47515</v>
      </c>
      <c r="B114" s="47">
        <v>110</v>
      </c>
      <c r="C114" s="18"/>
      <c r="D114" s="35"/>
      <c r="E114" s="25">
        <f t="shared" si="20"/>
        <v>2320231.314609929</v>
      </c>
      <c r="F114" s="27">
        <v>15000</v>
      </c>
      <c r="G114" s="37">
        <v>2000</v>
      </c>
      <c r="H114" s="28">
        <f t="shared" si="16"/>
        <v>30000000</v>
      </c>
      <c r="I114" s="52">
        <f t="shared" si="21"/>
        <v>0.96124297037798634</v>
      </c>
      <c r="J114" s="38">
        <f t="shared" si="14"/>
        <v>1.345291107311971E-2</v>
      </c>
      <c r="K114" s="35"/>
      <c r="L114" s="35"/>
      <c r="M114" s="50">
        <f t="shared" si="15"/>
        <v>0.79627463677503041</v>
      </c>
      <c r="N114" s="22">
        <f t="shared" si="17"/>
        <v>24854.809448803331</v>
      </c>
      <c r="O114" s="68">
        <f t="shared" si="18"/>
        <v>321366.35634945543</v>
      </c>
      <c r="P114" s="72">
        <f t="shared" si="19"/>
        <v>307439758.31850082</v>
      </c>
    </row>
    <row r="115" spans="1:16" x14ac:dyDescent="0.2">
      <c r="A115" s="19">
        <f t="shared" si="13"/>
        <v>47543</v>
      </c>
      <c r="B115" s="47">
        <v>111</v>
      </c>
      <c r="C115" s="18"/>
      <c r="D115" s="35"/>
      <c r="E115" s="25">
        <f t="shared" si="20"/>
        <v>2324063.3652652684</v>
      </c>
      <c r="F115" s="27">
        <v>15000</v>
      </c>
      <c r="G115" s="37">
        <v>2000</v>
      </c>
      <c r="H115" s="28">
        <f t="shared" si="16"/>
        <v>30000000</v>
      </c>
      <c r="I115" s="52">
        <f t="shared" si="21"/>
        <v>0.96124297037798634</v>
      </c>
      <c r="J115" s="38">
        <f t="shared" si="14"/>
        <v>1.2931516200156493E-2</v>
      </c>
      <c r="K115" s="35"/>
      <c r="L115" s="35"/>
      <c r="M115" s="50">
        <f t="shared" si="15"/>
        <v>0.79627463677503041</v>
      </c>
      <c r="N115" s="22">
        <f t="shared" si="17"/>
        <v>23930.969635362086</v>
      </c>
      <c r="O115" s="68">
        <f t="shared" si="18"/>
        <v>308911.15095690096</v>
      </c>
      <c r="P115" s="72">
        <f t="shared" si="19"/>
        <v>307748669.46945775</v>
      </c>
    </row>
    <row r="116" spans="1:16" x14ac:dyDescent="0.2">
      <c r="A116" s="19">
        <f t="shared" si="13"/>
        <v>47574</v>
      </c>
      <c r="B116" s="47">
        <v>112</v>
      </c>
      <c r="C116" s="18"/>
      <c r="D116" s="35"/>
      <c r="E116" s="25">
        <f t="shared" si="20"/>
        <v>2327901.7448638184</v>
      </c>
      <c r="F116" s="27">
        <v>15000</v>
      </c>
      <c r="G116" s="37">
        <v>2000</v>
      </c>
      <c r="H116" s="28">
        <f t="shared" si="16"/>
        <v>30000000</v>
      </c>
      <c r="I116" s="52">
        <f t="shared" si="21"/>
        <v>0.96124297037798634</v>
      </c>
      <c r="J116" s="38">
        <f t="shared" si="14"/>
        <v>1.2430329043729479E-2</v>
      </c>
      <c r="K116" s="35"/>
      <c r="L116" s="35"/>
      <c r="M116" s="50">
        <f t="shared" si="15"/>
        <v>0.79627463677503041</v>
      </c>
      <c r="N116" s="22">
        <f t="shared" si="17"/>
        <v>23041.468447717085</v>
      </c>
      <c r="O116" s="68">
        <f t="shared" si="18"/>
        <v>296938.67232869408</v>
      </c>
      <c r="P116" s="72">
        <f t="shared" si="19"/>
        <v>308045608.14178646</v>
      </c>
    </row>
    <row r="117" spans="1:16" x14ac:dyDescent="0.2">
      <c r="A117" s="19">
        <f t="shared" si="13"/>
        <v>47604</v>
      </c>
      <c r="B117" s="47">
        <v>113</v>
      </c>
      <c r="C117" s="18"/>
      <c r="D117" s="35"/>
      <c r="E117" s="25">
        <f t="shared" si="20"/>
        <v>2331746.4638583427</v>
      </c>
      <c r="F117" s="27">
        <v>15000</v>
      </c>
      <c r="G117" s="37">
        <v>2000</v>
      </c>
      <c r="H117" s="28">
        <f t="shared" si="16"/>
        <v>30000000</v>
      </c>
      <c r="I117" s="52">
        <f t="shared" si="21"/>
        <v>0.96124297037798634</v>
      </c>
      <c r="J117" s="38">
        <f t="shared" si="14"/>
        <v>1.1948566412770279E-2</v>
      </c>
      <c r="K117" s="35"/>
      <c r="L117" s="35"/>
      <c r="M117" s="50">
        <f t="shared" ref="M117:M148" si="22">((i/(1+i))/LN(1+i))</f>
        <v>0.79627463677503041</v>
      </c>
      <c r="N117" s="22">
        <f t="shared" si="17"/>
        <v>22185.029537734772</v>
      </c>
      <c r="O117" s="68">
        <f t="shared" si="18"/>
        <v>285430.21140932944</v>
      </c>
      <c r="P117" s="72">
        <f t="shared" si="19"/>
        <v>308331038.35319579</v>
      </c>
    </row>
    <row r="118" spans="1:16" x14ac:dyDescent="0.2">
      <c r="A118" s="19">
        <f t="shared" si="13"/>
        <v>47635</v>
      </c>
      <c r="B118" s="47">
        <v>114</v>
      </c>
      <c r="C118" s="18"/>
      <c r="D118" s="35"/>
      <c r="E118" s="25">
        <f t="shared" si="20"/>
        <v>2335597.5327188699</v>
      </c>
      <c r="F118" s="27">
        <v>15000</v>
      </c>
      <c r="G118" s="37">
        <v>2000</v>
      </c>
      <c r="H118" s="28">
        <f t="shared" si="16"/>
        <v>30000000</v>
      </c>
      <c r="I118" s="52">
        <f t="shared" si="21"/>
        <v>0.96124297037798634</v>
      </c>
      <c r="J118" s="38">
        <f t="shared" si="14"/>
        <v>1.1485475470369943E-2</v>
      </c>
      <c r="K118" s="35"/>
      <c r="L118" s="35"/>
      <c r="M118" s="50">
        <f t="shared" si="22"/>
        <v>0.79627463677503041</v>
      </c>
      <c r="N118" s="22">
        <f t="shared" si="17"/>
        <v>21360.42399845086</v>
      </c>
      <c r="O118" s="68">
        <f t="shared" si="18"/>
        <v>274367.78425072046</v>
      </c>
      <c r="P118" s="72">
        <f t="shared" si="19"/>
        <v>308605406.13744652</v>
      </c>
    </row>
    <row r="119" spans="1:16" x14ac:dyDescent="0.2">
      <c r="A119" s="19">
        <f t="shared" si="13"/>
        <v>47665</v>
      </c>
      <c r="B119" s="47">
        <v>115</v>
      </c>
      <c r="C119" s="18"/>
      <c r="D119" s="35"/>
      <c r="E119" s="25">
        <f t="shared" si="20"/>
        <v>2339454.9619327192</v>
      </c>
      <c r="F119" s="27">
        <v>15000</v>
      </c>
      <c r="G119" s="37">
        <v>2000</v>
      </c>
      <c r="H119" s="28">
        <f t="shared" si="16"/>
        <v>30000000</v>
      </c>
      <c r="I119" s="52">
        <f t="shared" si="21"/>
        <v>0.96124297037798634</v>
      </c>
      <c r="J119" s="38">
        <f t="shared" si="14"/>
        <v>1.1040332557341903E-2</v>
      </c>
      <c r="K119" s="35"/>
      <c r="L119" s="35"/>
      <c r="M119" s="50">
        <f t="shared" si="22"/>
        <v>0.79627463677503041</v>
      </c>
      <c r="N119" s="22">
        <f t="shared" si="17"/>
        <v>20566.468600707718</v>
      </c>
      <c r="O119" s="68">
        <f t="shared" si="18"/>
        <v>263734.103909189</v>
      </c>
      <c r="P119" s="72">
        <f t="shared" si="19"/>
        <v>308869140.24135572</v>
      </c>
    </row>
    <row r="120" spans="1:16" x14ac:dyDescent="0.2">
      <c r="A120" s="19">
        <f t="shared" si="13"/>
        <v>47696</v>
      </c>
      <c r="B120" s="47">
        <v>116</v>
      </c>
      <c r="C120" s="18"/>
      <c r="D120" s="35"/>
      <c r="E120" s="25">
        <f t="shared" si="20"/>
        <v>2343318.762004531</v>
      </c>
      <c r="F120" s="27">
        <v>15000</v>
      </c>
      <c r="G120" s="37">
        <v>2000</v>
      </c>
      <c r="H120" s="28">
        <f t="shared" si="16"/>
        <v>30000000</v>
      </c>
      <c r="I120" s="52">
        <f t="shared" si="21"/>
        <v>0.96124297037798634</v>
      </c>
      <c r="J120" s="38">
        <f t="shared" si="14"/>
        <v>1.0612442061380121E-2</v>
      </c>
      <c r="K120" s="35"/>
      <c r="L120" s="35"/>
      <c r="M120" s="50">
        <f t="shared" si="22"/>
        <v>0.79627463677503041</v>
      </c>
      <c r="N120" s="22">
        <f t="shared" si="17"/>
        <v>19802.024095335022</v>
      </c>
      <c r="O120" s="68">
        <f t="shared" si="18"/>
        <v>253512.5534316453</v>
      </c>
      <c r="P120" s="72">
        <f t="shared" si="19"/>
        <v>309122652.79478735</v>
      </c>
    </row>
    <row r="121" spans="1:16" x14ac:dyDescent="0.2">
      <c r="A121" s="19">
        <f t="shared" si="13"/>
        <v>47727</v>
      </c>
      <c r="B121" s="47">
        <v>117</v>
      </c>
      <c r="C121" s="18"/>
      <c r="D121" s="35"/>
      <c r="E121" s="25">
        <f t="shared" si="20"/>
        <v>2347188.9434562973</v>
      </c>
      <c r="F121" s="27">
        <v>15000</v>
      </c>
      <c r="G121" s="37">
        <v>2000</v>
      </c>
      <c r="H121" s="28">
        <f t="shared" si="16"/>
        <v>30000000</v>
      </c>
      <c r="I121" s="52">
        <f t="shared" si="21"/>
        <v>0.96124297037798634</v>
      </c>
      <c r="J121" s="38">
        <f t="shared" si="14"/>
        <v>1.0201135330045309E-2</v>
      </c>
      <c r="K121" s="35"/>
      <c r="L121" s="35"/>
      <c r="M121" s="50">
        <f t="shared" si="22"/>
        <v>0.79627463677503041</v>
      </c>
      <c r="N121" s="22">
        <f t="shared" si="17"/>
        <v>19065.993578437461</v>
      </c>
      <c r="O121" s="68">
        <f t="shared" si="18"/>
        <v>243687.15988874275</v>
      </c>
      <c r="P121" s="72">
        <f t="shared" si="19"/>
        <v>309366339.95467609</v>
      </c>
    </row>
    <row r="122" spans="1:16" x14ac:dyDescent="0.2">
      <c r="A122" s="19">
        <f t="shared" si="13"/>
        <v>47757</v>
      </c>
      <c r="B122" s="47">
        <v>118</v>
      </c>
      <c r="C122" s="18"/>
      <c r="D122" s="35"/>
      <c r="E122" s="25">
        <f t="shared" si="20"/>
        <v>2351065.5168273831</v>
      </c>
      <c r="F122" s="27">
        <v>15000</v>
      </c>
      <c r="G122" s="37">
        <v>2000</v>
      </c>
      <c r="H122" s="28">
        <f t="shared" si="16"/>
        <v>30000000</v>
      </c>
      <c r="I122" s="52">
        <f t="shared" si="21"/>
        <v>0.96124297037798634</v>
      </c>
      <c r="J122" s="38">
        <f t="shared" si="14"/>
        <v>9.805769625880572E-3</v>
      </c>
      <c r="K122" s="35"/>
      <c r="L122" s="35"/>
      <c r="M122" s="50">
        <f t="shared" si="22"/>
        <v>0.79627463677503041</v>
      </c>
      <c r="N122" s="22">
        <f t="shared" si="17"/>
        <v>18357.320917443729</v>
      </c>
      <c r="O122" s="68">
        <f t="shared" si="18"/>
        <v>234242.56941443033</v>
      </c>
      <c r="P122" s="72">
        <f t="shared" si="19"/>
        <v>309600582.52409053</v>
      </c>
    </row>
    <row r="123" spans="1:16" x14ac:dyDescent="0.2">
      <c r="A123" s="19">
        <f t="shared" si="13"/>
        <v>47788</v>
      </c>
      <c r="B123" s="47">
        <v>119</v>
      </c>
      <c r="C123" s="18"/>
      <c r="D123" s="35"/>
      <c r="E123" s="25">
        <f t="shared" si="20"/>
        <v>2354948.4926745645</v>
      </c>
      <c r="F123" s="27">
        <v>15000</v>
      </c>
      <c r="G123" s="37">
        <v>2000</v>
      </c>
      <c r="H123" s="28">
        <f t="shared" si="16"/>
        <v>30000000</v>
      </c>
      <c r="I123" s="52">
        <f t="shared" si="21"/>
        <v>0.96124297037798634</v>
      </c>
      <c r="J123" s="38">
        <f t="shared" si="14"/>
        <v>9.4257271220236777E-3</v>
      </c>
      <c r="K123" s="35"/>
      <c r="L123" s="35"/>
      <c r="M123" s="50">
        <f t="shared" si="22"/>
        <v>0.79627463677503041</v>
      </c>
      <c r="N123" s="22">
        <f t="shared" si="17"/>
        <v>17674.989235658548</v>
      </c>
      <c r="O123" s="68">
        <f t="shared" si="18"/>
        <v>225164.02321289873</v>
      </c>
      <c r="P123" s="72">
        <f t="shared" si="19"/>
        <v>309825746.54730344</v>
      </c>
    </row>
    <row r="124" spans="1:16" x14ac:dyDescent="0.2">
      <c r="A124" s="19">
        <f t="shared" si="13"/>
        <v>47818</v>
      </c>
      <c r="B124" s="47">
        <v>120</v>
      </c>
      <c r="C124" s="18"/>
      <c r="D124" s="35"/>
      <c r="E124" s="25">
        <f t="shared" si="20"/>
        <v>2358837.881572051</v>
      </c>
      <c r="F124" s="27">
        <v>15000</v>
      </c>
      <c r="G124" s="37">
        <v>2000</v>
      </c>
      <c r="H124" s="28">
        <f t="shared" si="16"/>
        <v>30000000</v>
      </c>
      <c r="I124" s="52">
        <f t="shared" si="21"/>
        <v>0.96124297037798634</v>
      </c>
      <c r="J124" s="38">
        <f t="shared" si="14"/>
        <v>9.0604139367463886E-3</v>
      </c>
      <c r="K124" s="35"/>
      <c r="L124" s="35"/>
      <c r="M124" s="50">
        <f t="shared" si="22"/>
        <v>0.79627463677503041</v>
      </c>
      <c r="N124" s="22">
        <f t="shared" si="17"/>
        <v>17018.019453142959</v>
      </c>
      <c r="O124" s="68">
        <f t="shared" si="18"/>
        <v>216437.33449542461</v>
      </c>
      <c r="P124" s="72">
        <f t="shared" si="19"/>
        <v>310042183.88179886</v>
      </c>
    </row>
    <row r="125" spans="1:16" x14ac:dyDescent="0.2">
      <c r="A125" s="19">
        <f t="shared" si="13"/>
        <v>47849</v>
      </c>
      <c r="B125" s="47">
        <v>121</v>
      </c>
      <c r="C125" s="18"/>
      <c r="D125" s="35"/>
      <c r="E125" s="25">
        <f t="shared" si="20"/>
        <v>2362733.6941115162</v>
      </c>
      <c r="F125" s="27">
        <v>15000</v>
      </c>
      <c r="G125" s="37">
        <v>2000</v>
      </c>
      <c r="H125" s="28">
        <f t="shared" si="16"/>
        <v>30000000</v>
      </c>
      <c r="I125" s="52">
        <f t="shared" si="21"/>
        <v>0.96124297037798634</v>
      </c>
      <c r="J125" s="38">
        <f t="shared" si="14"/>
        <v>8.7092592054122033E-3</v>
      </c>
      <c r="K125" s="35"/>
      <c r="L125" s="35"/>
      <c r="M125" s="50">
        <f t="shared" si="22"/>
        <v>0.79627463677503041</v>
      </c>
      <c r="N125" s="22">
        <f t="shared" si="17"/>
        <v>16385.468881829365</v>
      </c>
      <c r="O125" s="68">
        <f t="shared" si="18"/>
        <v>208048.86631107575</v>
      </c>
      <c r="P125" s="72">
        <f t="shared" si="19"/>
        <v>310250232.74810994</v>
      </c>
    </row>
    <row r="126" spans="1:16" x14ac:dyDescent="0.2">
      <c r="A126" s="19">
        <f t="shared" si="13"/>
        <v>47880</v>
      </c>
      <c r="B126" s="47">
        <v>122</v>
      </c>
      <c r="C126" s="18"/>
      <c r="D126" s="35"/>
      <c r="E126" s="25">
        <f t="shared" si="20"/>
        <v>2366635.9409021279</v>
      </c>
      <c r="F126" s="27">
        <v>15000</v>
      </c>
      <c r="G126" s="37">
        <v>2000</v>
      </c>
      <c r="H126" s="28">
        <f t="shared" si="16"/>
        <v>30000000</v>
      </c>
      <c r="I126" s="52">
        <f t="shared" si="21"/>
        <v>0.96124297037798634</v>
      </c>
      <c r="J126" s="38">
        <f t="shared" si="14"/>
        <v>8.3717141884022475E-3</v>
      </c>
      <c r="K126" s="35"/>
      <c r="L126" s="35"/>
      <c r="M126" s="50">
        <f t="shared" si="22"/>
        <v>0.79627463677503041</v>
      </c>
      <c r="N126" s="22">
        <f t="shared" si="17"/>
        <v>15776.429872855382</v>
      </c>
      <c r="O126" s="68">
        <f t="shared" si="18"/>
        <v>199985.51023663106</v>
      </c>
      <c r="P126" s="72">
        <f t="shared" si="19"/>
        <v>310450218.25834656</v>
      </c>
    </row>
    <row r="127" spans="1:16" x14ac:dyDescent="0.2">
      <c r="A127" s="19">
        <f t="shared" si="13"/>
        <v>47908</v>
      </c>
      <c r="B127" s="47">
        <v>123</v>
      </c>
      <c r="C127" s="18"/>
      <c r="D127" s="35"/>
      <c r="E127" s="25">
        <f t="shared" si="20"/>
        <v>2370544.6325705741</v>
      </c>
      <c r="F127" s="27">
        <v>15000</v>
      </c>
      <c r="G127" s="37">
        <v>2000</v>
      </c>
      <c r="H127" s="28">
        <f t="shared" si="16"/>
        <v>30000000</v>
      </c>
      <c r="I127" s="52">
        <f t="shared" si="21"/>
        <v>0.96124297037798634</v>
      </c>
      <c r="J127" s="38">
        <f t="shared" si="14"/>
        <v>8.0472514136153087E-3</v>
      </c>
      <c r="K127" s="35"/>
      <c r="L127" s="35"/>
      <c r="M127" s="50">
        <f t="shared" si="22"/>
        <v>0.79627463677503041</v>
      </c>
      <c r="N127" s="22">
        <f t="shared" si="17"/>
        <v>15190.028514175508</v>
      </c>
      <c r="O127" s="68">
        <f t="shared" si="18"/>
        <v>192234.66589241641</v>
      </c>
      <c r="P127" s="72">
        <f t="shared" si="19"/>
        <v>310642452.92423898</v>
      </c>
    </row>
    <row r="128" spans="1:16" x14ac:dyDescent="0.2">
      <c r="A128" s="19">
        <f t="shared" si="13"/>
        <v>47939</v>
      </c>
      <c r="B128" s="47">
        <v>124</v>
      </c>
      <c r="C128" s="18"/>
      <c r="D128" s="35"/>
      <c r="E128" s="25">
        <f t="shared" si="20"/>
        <v>2374459.7797610946</v>
      </c>
      <c r="F128" s="27">
        <v>15000</v>
      </c>
      <c r="G128" s="37">
        <v>2000</v>
      </c>
      <c r="H128" s="28">
        <f t="shared" si="16"/>
        <v>30000000</v>
      </c>
      <c r="I128" s="52">
        <f t="shared" si="21"/>
        <v>0.96124297037798634</v>
      </c>
      <c r="J128" s="38">
        <f t="shared" si="14"/>
        <v>7.7353638522020289E-3</v>
      </c>
      <c r="K128" s="35"/>
      <c r="L128" s="35"/>
      <c r="M128" s="50">
        <f t="shared" si="22"/>
        <v>0.79627463677503041</v>
      </c>
      <c r="N128" s="22">
        <f t="shared" si="17"/>
        <v>14625.423376581959</v>
      </c>
      <c r="O128" s="68">
        <f t="shared" si="18"/>
        <v>184784.22125204612</v>
      </c>
      <c r="P128" s="72">
        <f t="shared" si="19"/>
        <v>310827237.145491</v>
      </c>
    </row>
    <row r="129" spans="1:16" x14ac:dyDescent="0.2">
      <c r="A129" s="19">
        <f t="shared" si="13"/>
        <v>47969</v>
      </c>
      <c r="B129" s="47">
        <v>125</v>
      </c>
      <c r="C129" s="18"/>
      <c r="D129" s="35"/>
      <c r="E129" s="25">
        <f t="shared" si="20"/>
        <v>2378381.3931355095</v>
      </c>
      <c r="F129" s="27">
        <v>15000</v>
      </c>
      <c r="G129" s="37">
        <v>2000</v>
      </c>
      <c r="H129" s="28">
        <f t="shared" si="16"/>
        <v>30000000</v>
      </c>
      <c r="I129" s="52">
        <f t="shared" si="21"/>
        <v>0.96124297037798634</v>
      </c>
      <c r="J129" s="38">
        <f t="shared" si="14"/>
        <v>7.4355641262451814E-3</v>
      </c>
      <c r="K129" s="35"/>
      <c r="L129" s="35"/>
      <c r="M129" s="50">
        <f t="shared" si="22"/>
        <v>0.79627463677503041</v>
      </c>
      <c r="N129" s="22">
        <f t="shared" si="17"/>
        <v>14081.804306335129</v>
      </c>
      <c r="O129" s="68">
        <f t="shared" si="18"/>
        <v>177622.53371529985</v>
      </c>
      <c r="P129" s="72">
        <f t="shared" si="19"/>
        <v>311004859.67920631</v>
      </c>
    </row>
    <row r="130" spans="1:16" x14ac:dyDescent="0.2">
      <c r="A130" s="19">
        <f t="shared" si="13"/>
        <v>48000</v>
      </c>
      <c r="B130" s="47">
        <v>126</v>
      </c>
      <c r="C130" s="18"/>
      <c r="D130" s="35"/>
      <c r="E130" s="25">
        <f t="shared" si="20"/>
        <v>2382309.4833732471</v>
      </c>
      <c r="F130" s="27">
        <v>15000</v>
      </c>
      <c r="G130" s="37">
        <v>2000</v>
      </c>
      <c r="H130" s="28">
        <f t="shared" si="16"/>
        <v>30000000</v>
      </c>
      <c r="I130" s="52">
        <f t="shared" si="21"/>
        <v>0.96124297037798634</v>
      </c>
      <c r="J130" s="38">
        <f t="shared" si="14"/>
        <v>7.1473837471479149E-3</v>
      </c>
      <c r="K130" s="35"/>
      <c r="L130" s="35"/>
      <c r="M130" s="50">
        <f t="shared" si="22"/>
        <v>0.79627463677503041</v>
      </c>
      <c r="N130" s="22">
        <f t="shared" si="17"/>
        <v>13558.391262671377</v>
      </c>
      <c r="O130" s="68">
        <f t="shared" si="18"/>
        <v>170738.41191455885</v>
      </c>
      <c r="P130" s="72">
        <f t="shared" si="19"/>
        <v>311175598.0911209</v>
      </c>
    </row>
    <row r="131" spans="1:16" x14ac:dyDescent="0.2">
      <c r="A131" s="19">
        <f t="shared" si="13"/>
        <v>48030</v>
      </c>
      <c r="B131" s="47">
        <v>127</v>
      </c>
      <c r="C131" s="18"/>
      <c r="D131" s="35"/>
      <c r="E131" s="25">
        <f t="shared" si="20"/>
        <v>2386244.0611713734</v>
      </c>
      <c r="F131" s="27">
        <v>15000</v>
      </c>
      <c r="G131" s="37">
        <v>2000</v>
      </c>
      <c r="H131" s="28">
        <f t="shared" si="16"/>
        <v>30000000</v>
      </c>
      <c r="I131" s="52">
        <f t="shared" si="21"/>
        <v>0.96124297037798634</v>
      </c>
      <c r="J131" s="38">
        <f t="shared" si="14"/>
        <v>6.8703723835398045E-3</v>
      </c>
      <c r="K131" s="35"/>
      <c r="L131" s="35"/>
      <c r="M131" s="50">
        <f t="shared" si="22"/>
        <v>0.79627463677503041</v>
      </c>
      <c r="N131" s="22">
        <f t="shared" si="17"/>
        <v>13054.433198520026</v>
      </c>
      <c r="O131" s="68">
        <f t="shared" si="18"/>
        <v>164121.09822637073</v>
      </c>
      <c r="P131" s="72">
        <f t="shared" si="19"/>
        <v>311339719.18934727</v>
      </c>
    </row>
    <row r="132" spans="1:16" x14ac:dyDescent="0.2">
      <c r="A132" s="19">
        <f t="shared" si="13"/>
        <v>48061</v>
      </c>
      <c r="B132" s="47">
        <v>128</v>
      </c>
      <c r="C132" s="18"/>
      <c r="D132" s="35"/>
      <c r="E132" s="25">
        <f t="shared" si="20"/>
        <v>2390185.1372446218</v>
      </c>
      <c r="F132" s="27">
        <v>15000</v>
      </c>
      <c r="G132" s="37">
        <v>2000</v>
      </c>
      <c r="H132" s="28">
        <f t="shared" si="16"/>
        <v>30000000</v>
      </c>
      <c r="I132" s="52">
        <f t="shared" si="21"/>
        <v>0.96124297037798634</v>
      </c>
      <c r="J132" s="38">
        <f t="shared" si="14"/>
        <v>6.6040971575566879E-3</v>
      </c>
      <c r="K132" s="35"/>
      <c r="L132" s="35"/>
      <c r="M132" s="50">
        <f t="shared" si="22"/>
        <v>0.79627463677503041</v>
      </c>
      <c r="N132" s="22">
        <f t="shared" si="17"/>
        <v>12569.206982823467</v>
      </c>
      <c r="O132" s="68">
        <f t="shared" si="18"/>
        <v>157760.25196081388</v>
      </c>
      <c r="P132" s="72">
        <f t="shared" si="19"/>
        <v>311497479.44130808</v>
      </c>
    </row>
    <row r="133" spans="1:16" x14ac:dyDescent="0.2">
      <c r="A133" s="19">
        <f t="shared" si="13"/>
        <v>48092</v>
      </c>
      <c r="B133" s="47">
        <v>129</v>
      </c>
      <c r="C133" s="18"/>
      <c r="D133" s="35"/>
      <c r="E133" s="25">
        <f t="shared" si="20"/>
        <v>2394132.7223254228</v>
      </c>
      <c r="F133" s="27">
        <v>15000</v>
      </c>
      <c r="G133" s="37">
        <v>2000</v>
      </c>
      <c r="H133" s="28">
        <f t="shared" si="16"/>
        <v>30000000</v>
      </c>
      <c r="I133" s="52">
        <f t="shared" si="21"/>
        <v>0.96124297037798634</v>
      </c>
      <c r="J133" s="38">
        <f t="shared" si="14"/>
        <v>6.3481419683946074E-3</v>
      </c>
      <c r="K133" s="35"/>
      <c r="L133" s="35"/>
      <c r="M133" s="50">
        <f t="shared" si="22"/>
        <v>0.79627463677503041</v>
      </c>
      <c r="N133" s="22">
        <f t="shared" si="17"/>
        <v>12102.016362914088</v>
      </c>
      <c r="O133" s="68">
        <f t="shared" si="18"/>
        <v>151645.93320239228</v>
      </c>
      <c r="P133" s="72">
        <f t="shared" si="19"/>
        <v>311649125.37451047</v>
      </c>
    </row>
    <row r="134" spans="1:16" x14ac:dyDescent="0.2">
      <c r="A134" s="19">
        <f t="shared" si="13"/>
        <v>48122</v>
      </c>
      <c r="B134" s="47">
        <v>130</v>
      </c>
      <c r="C134" s="18"/>
      <c r="D134" s="35"/>
      <c r="E134" s="25">
        <f t="shared" si="20"/>
        <v>2398086.827163931</v>
      </c>
      <c r="F134" s="27">
        <v>15000</v>
      </c>
      <c r="G134" s="37">
        <v>2000</v>
      </c>
      <c r="H134" s="28">
        <f t="shared" si="16"/>
        <v>30000000</v>
      </c>
      <c r="I134" s="52">
        <f t="shared" ref="I134:I148" si="23">(1/(1+i))^(1/12)</f>
        <v>0.96124297037798634</v>
      </c>
      <c r="J134" s="38">
        <f t="shared" si="14"/>
        <v>6.1021068420807891E-3</v>
      </c>
      <c r="K134" s="35"/>
      <c r="L134" s="35"/>
      <c r="M134" s="50">
        <f t="shared" si="22"/>
        <v>0.79627463677503041</v>
      </c>
      <c r="N134" s="22">
        <f t="shared" si="17"/>
        <v>11652.190965459044</v>
      </c>
      <c r="O134" s="68">
        <f t="shared" si="18"/>
        <v>145768.58727720924</v>
      </c>
      <c r="P134" s="72">
        <f t="shared" si="19"/>
        <v>311794893.9617877</v>
      </c>
    </row>
    <row r="135" spans="1:16" x14ac:dyDescent="0.2">
      <c r="A135" s="19">
        <f t="shared" ref="A135:A148" si="24">EDATE(A134,1)</f>
        <v>48153</v>
      </c>
      <c r="B135" s="47">
        <v>131</v>
      </c>
      <c r="C135" s="18"/>
      <c r="D135" s="35"/>
      <c r="E135" s="25">
        <f t="shared" si="20"/>
        <v>2402047.462528056</v>
      </c>
      <c r="F135" s="27">
        <v>15000</v>
      </c>
      <c r="G135" s="37">
        <v>2000</v>
      </c>
      <c r="H135" s="28">
        <f t="shared" si="16"/>
        <v>30000000</v>
      </c>
      <c r="I135" s="52">
        <f t="shared" si="23"/>
        <v>0.96124297037798634</v>
      </c>
      <c r="J135" s="38">
        <f t="shared" si="14"/>
        <v>5.8656073064455722E-3</v>
      </c>
      <c r="K135" s="35"/>
      <c r="L135" s="35"/>
      <c r="M135" s="50">
        <f t="shared" si="22"/>
        <v>0.79627463677503041</v>
      </c>
      <c r="N135" s="22">
        <f t="shared" si="17"/>
        <v>11219.085334539403</v>
      </c>
      <c r="O135" s="68">
        <f t="shared" si="18"/>
        <v>140119.02982214739</v>
      </c>
      <c r="P135" s="72">
        <f t="shared" si="19"/>
        <v>311935012.99160987</v>
      </c>
    </row>
    <row r="136" spans="1:16" x14ac:dyDescent="0.2">
      <c r="A136" s="19">
        <f t="shared" si="24"/>
        <v>48183</v>
      </c>
      <c r="B136" s="47">
        <v>132</v>
      </c>
      <c r="C136" s="18"/>
      <c r="D136" s="35"/>
      <c r="E136" s="25">
        <f t="shared" si="20"/>
        <v>2406014.6392034921</v>
      </c>
      <c r="F136" s="27">
        <v>15000</v>
      </c>
      <c r="G136" s="37">
        <v>2000</v>
      </c>
      <c r="H136" s="28">
        <f t="shared" si="16"/>
        <v>30000000</v>
      </c>
      <c r="I136" s="52">
        <f t="shared" si="23"/>
        <v>0.96124297037798634</v>
      </c>
      <c r="J136" s="38">
        <f t="shared" ref="J136:J148" si="25">I136*J135</f>
        <v>5.6382737903185615E-3</v>
      </c>
      <c r="K136" s="35"/>
      <c r="L136" s="35"/>
      <c r="M136" s="50">
        <f t="shared" si="22"/>
        <v>0.79627463677503041</v>
      </c>
      <c r="N136" s="22">
        <f t="shared" si="17"/>
        <v>10802.078005483367</v>
      </c>
      <c r="O136" s="68">
        <f t="shared" si="18"/>
        <v>134688.43243272259</v>
      </c>
      <c r="P136" s="72">
        <f t="shared" si="19"/>
        <v>312069701.42404258</v>
      </c>
    </row>
    <row r="137" spans="1:16" x14ac:dyDescent="0.2">
      <c r="A137" s="19">
        <f t="shared" si="24"/>
        <v>48214</v>
      </c>
      <c r="B137" s="47">
        <v>133</v>
      </c>
      <c r="C137" s="18"/>
      <c r="D137" s="35"/>
      <c r="E137" s="25">
        <f t="shared" si="20"/>
        <v>2409988.3679937469</v>
      </c>
      <c r="F137" s="27">
        <v>15000</v>
      </c>
      <c r="G137" s="37">
        <v>2000</v>
      </c>
      <c r="H137" s="28">
        <f t="shared" si="16"/>
        <v>30000000</v>
      </c>
      <c r="I137" s="52">
        <f t="shared" si="23"/>
        <v>0.96124297037798634</v>
      </c>
      <c r="J137" s="38">
        <f t="shared" si="25"/>
        <v>5.4197510460101614E-3</v>
      </c>
      <c r="K137" s="35"/>
      <c r="L137" s="35"/>
      <c r="M137" s="50">
        <f t="shared" si="22"/>
        <v>0.79627463677503041</v>
      </c>
      <c r="N137" s="22">
        <f t="shared" si="17"/>
        <v>10400.570613124581</v>
      </c>
      <c r="O137" s="68">
        <f t="shared" si="18"/>
        <v>129468.30886718497</v>
      </c>
      <c r="P137" s="72">
        <f t="shared" si="19"/>
        <v>312199169.73290974</v>
      </c>
    </row>
    <row r="138" spans="1:16" x14ac:dyDescent="0.2">
      <c r="A138" s="19">
        <f t="shared" si="24"/>
        <v>48245</v>
      </c>
      <c r="B138" s="47">
        <v>134</v>
      </c>
      <c r="C138" s="18"/>
      <c r="D138" s="35"/>
      <c r="E138" s="25">
        <f t="shared" si="20"/>
        <v>2413968.6597201703</v>
      </c>
      <c r="F138" s="27">
        <v>15000</v>
      </c>
      <c r="G138" s="37">
        <v>2000</v>
      </c>
      <c r="H138" s="28">
        <f t="shared" si="16"/>
        <v>30000000</v>
      </c>
      <c r="I138" s="52">
        <f t="shared" si="23"/>
        <v>0.96124297037798634</v>
      </c>
      <c r="J138" s="38">
        <f t="shared" si="25"/>
        <v>5.2096975941760063E-3</v>
      </c>
      <c r="K138" s="35"/>
      <c r="L138" s="35"/>
      <c r="M138" s="50">
        <f t="shared" si="22"/>
        <v>0.79627463677503041</v>
      </c>
      <c r="N138" s="22">
        <f t="shared" si="17"/>
        <v>10013.987033206045</v>
      </c>
      <c r="O138" s="68">
        <f t="shared" si="18"/>
        <v>124450.50178530747</v>
      </c>
      <c r="P138" s="72">
        <f t="shared" si="19"/>
        <v>312323620.23469502</v>
      </c>
    </row>
    <row r="139" spans="1:16" x14ac:dyDescent="0.2">
      <c r="A139" s="19">
        <f t="shared" si="24"/>
        <v>48274</v>
      </c>
      <c r="B139" s="47">
        <v>135</v>
      </c>
      <c r="C139" s="18"/>
      <c r="D139" s="35"/>
      <c r="E139" s="25">
        <f t="shared" si="20"/>
        <v>2417955.5252219858</v>
      </c>
      <c r="F139" s="27">
        <v>15000</v>
      </c>
      <c r="G139" s="37">
        <v>2000</v>
      </c>
      <c r="H139" s="28">
        <f t="shared" si="16"/>
        <v>30000000</v>
      </c>
      <c r="I139" s="52">
        <f t="shared" si="23"/>
        <v>0.96124297037798634</v>
      </c>
      <c r="J139" s="38">
        <f t="shared" si="25"/>
        <v>5.0077851901967931E-3</v>
      </c>
      <c r="K139" s="35"/>
      <c r="L139" s="35"/>
      <c r="M139" s="50">
        <f t="shared" si="22"/>
        <v>0.79627463677503041</v>
      </c>
      <c r="N139" s="22">
        <f t="shared" si="17"/>
        <v>9641.7725556975292</v>
      </c>
      <c r="O139" s="68">
        <f t="shared" si="18"/>
        <v>119627.17000113985</v>
      </c>
      <c r="P139" s="72">
        <f t="shared" si="19"/>
        <v>312443247.40469617</v>
      </c>
    </row>
    <row r="140" spans="1:16" x14ac:dyDescent="0.2">
      <c r="A140" s="19">
        <f t="shared" si="24"/>
        <v>48305</v>
      </c>
      <c r="B140" s="47">
        <v>136</v>
      </c>
      <c r="C140" s="18"/>
      <c r="D140" s="35"/>
      <c r="E140" s="25">
        <f t="shared" si="20"/>
        <v>2421948.9753563167</v>
      </c>
      <c r="F140" s="27">
        <v>15000</v>
      </c>
      <c r="G140" s="37">
        <v>2000</v>
      </c>
      <c r="H140" s="28">
        <f t="shared" si="16"/>
        <v>30000000</v>
      </c>
      <c r="I140" s="52">
        <f t="shared" si="23"/>
        <v>0.96124297037798634</v>
      </c>
      <c r="J140" s="38">
        <f t="shared" si="25"/>
        <v>4.8136983112396546E-3</v>
      </c>
      <c r="K140" s="35"/>
      <c r="L140" s="35"/>
      <c r="M140" s="50">
        <f t="shared" si="22"/>
        <v>0.79627463677503041</v>
      </c>
      <c r="N140" s="22">
        <f t="shared" si="17"/>
        <v>9283.3930888403647</v>
      </c>
      <c r="O140" s="68">
        <f t="shared" si="18"/>
        <v>114990.77622980801</v>
      </c>
      <c r="P140" s="72">
        <f t="shared" si="19"/>
        <v>312558238.18092597</v>
      </c>
    </row>
    <row r="141" spans="1:16" x14ac:dyDescent="0.2">
      <c r="A141" s="19">
        <f t="shared" si="24"/>
        <v>48335</v>
      </c>
      <c r="B141" s="47">
        <v>137</v>
      </c>
      <c r="C141" s="18"/>
      <c r="D141" s="35"/>
      <c r="E141" s="25">
        <f t="shared" si="20"/>
        <v>2425949.02099822</v>
      </c>
      <c r="F141" s="27">
        <v>15000</v>
      </c>
      <c r="G141" s="37">
        <v>2000</v>
      </c>
      <c r="H141" s="28">
        <f t="shared" si="16"/>
        <v>30000000</v>
      </c>
      <c r="I141" s="52">
        <f t="shared" si="23"/>
        <v>0.96124297037798634</v>
      </c>
      <c r="J141" s="38">
        <f t="shared" si="25"/>
        <v>4.6271336631995025E-3</v>
      </c>
      <c r="K141" s="35"/>
      <c r="L141" s="35"/>
      <c r="M141" s="50">
        <f t="shared" si="22"/>
        <v>0.79627463677503041</v>
      </c>
      <c r="N141" s="22">
        <f t="shared" si="17"/>
        <v>8938.334392777464</v>
      </c>
      <c r="O141" s="68">
        <f t="shared" si="18"/>
        <v>110534.075309211</v>
      </c>
      <c r="P141" s="72">
        <f t="shared" si="19"/>
        <v>312668772.25623518</v>
      </c>
    </row>
    <row r="142" spans="1:16" x14ac:dyDescent="0.2">
      <c r="A142" s="19">
        <f t="shared" si="24"/>
        <v>48366</v>
      </c>
      <c r="B142" s="47">
        <v>138</v>
      </c>
      <c r="C142" s="18"/>
      <c r="D142" s="35"/>
      <c r="E142" s="25">
        <f t="shared" si="20"/>
        <v>2429955.6730407123</v>
      </c>
      <c r="F142" s="27">
        <v>15000</v>
      </c>
      <c r="G142" s="37">
        <v>2000</v>
      </c>
      <c r="H142" s="28">
        <f t="shared" si="16"/>
        <v>30000000</v>
      </c>
      <c r="I142" s="52">
        <f t="shared" si="23"/>
        <v>0.96124297037798634</v>
      </c>
      <c r="J142" s="38">
        <f t="shared" si="25"/>
        <v>4.4477997067498632E-3</v>
      </c>
      <c r="K142" s="35"/>
      <c r="L142" s="35"/>
      <c r="M142" s="50">
        <f t="shared" si="22"/>
        <v>0.79627463677503041</v>
      </c>
      <c r="N142" s="22">
        <f t="shared" si="17"/>
        <v>8606.1013416688584</v>
      </c>
      <c r="O142" s="68">
        <f t="shared" si="18"/>
        <v>106250.10287821003</v>
      </c>
      <c r="P142" s="72">
        <f t="shared" si="19"/>
        <v>312775022.3591134</v>
      </c>
    </row>
    <row r="143" spans="1:16" x14ac:dyDescent="0.2">
      <c r="A143" s="19">
        <f t="shared" si="24"/>
        <v>48396</v>
      </c>
      <c r="B143" s="47">
        <v>139</v>
      </c>
      <c r="C143" s="18"/>
      <c r="D143" s="35"/>
      <c r="E143" s="25">
        <f t="shared" si="20"/>
        <v>2433968.9423948009</v>
      </c>
      <c r="F143" s="27">
        <v>15000</v>
      </c>
      <c r="G143" s="37">
        <v>2000</v>
      </c>
      <c r="H143" s="28">
        <f t="shared" si="16"/>
        <v>30000000</v>
      </c>
      <c r="I143" s="52">
        <f t="shared" si="23"/>
        <v>0.96124297037798634</v>
      </c>
      <c r="J143" s="38">
        <f t="shared" si="25"/>
        <v>4.2754162017625752E-3</v>
      </c>
      <c r="K143" s="35"/>
      <c r="L143" s="35"/>
      <c r="M143" s="50">
        <f t="shared" si="22"/>
        <v>0.79627463677503041</v>
      </c>
      <c r="N143" s="22">
        <f t="shared" si="17"/>
        <v>8286.2172132340456</v>
      </c>
      <c r="O143" s="68">
        <f t="shared" si="18"/>
        <v>102132.16449361724</v>
      </c>
      <c r="P143" s="72">
        <f t="shared" si="19"/>
        <v>312877154.52360702</v>
      </c>
    </row>
    <row r="144" spans="1:16" x14ac:dyDescent="0.2">
      <c r="A144" s="19">
        <f t="shared" si="24"/>
        <v>48427</v>
      </c>
      <c r="B144" s="47">
        <v>140</v>
      </c>
      <c r="C144" s="18"/>
      <c r="D144" s="35"/>
      <c r="E144" s="25">
        <f t="shared" si="20"/>
        <v>2437988.8399895141</v>
      </c>
      <c r="F144" s="27">
        <v>15000</v>
      </c>
      <c r="G144" s="37">
        <v>2000</v>
      </c>
      <c r="H144" s="28">
        <f t="shared" si="16"/>
        <v>30000000</v>
      </c>
      <c r="I144" s="52">
        <f t="shared" si="23"/>
        <v>0.96124297037798634</v>
      </c>
      <c r="J144" s="38">
        <f t="shared" si="25"/>
        <v>4.109713769384426E-3</v>
      </c>
      <c r="K144" s="35"/>
      <c r="L144" s="35"/>
      <c r="M144" s="50">
        <f t="shared" si="22"/>
        <v>0.79627463677503041</v>
      </c>
      <c r="N144" s="22">
        <f t="shared" si="17"/>
        <v>7978.2230047016474</v>
      </c>
      <c r="O144" s="68">
        <f t="shared" si="18"/>
        <v>98173.825168977753</v>
      </c>
      <c r="P144" s="72">
        <f t="shared" si="19"/>
        <v>312975328.34877598</v>
      </c>
    </row>
    <row r="145" spans="1:16" x14ac:dyDescent="0.2">
      <c r="A145" s="19">
        <f t="shared" si="24"/>
        <v>48458</v>
      </c>
      <c r="B145" s="47">
        <v>141</v>
      </c>
      <c r="C145" s="18"/>
      <c r="D145" s="35"/>
      <c r="E145" s="25">
        <f t="shared" si="20"/>
        <v>2442015.3767719315</v>
      </c>
      <c r="F145" s="27">
        <v>15000</v>
      </c>
      <c r="G145" s="37">
        <v>2000</v>
      </c>
      <c r="H145" s="28">
        <f t="shared" si="16"/>
        <v>30000000</v>
      </c>
      <c r="I145" s="52">
        <f t="shared" si="23"/>
        <v>0.96124297037798634</v>
      </c>
      <c r="J145" s="38">
        <f t="shared" si="25"/>
        <v>3.9504334710863962E-3</v>
      </c>
      <c r="K145" s="35"/>
      <c r="L145" s="35"/>
      <c r="M145" s="50">
        <f t="shared" si="22"/>
        <v>0.79627463677503041</v>
      </c>
      <c r="N145" s="22">
        <f t="shared" si="17"/>
        <v>7681.6767741848407</v>
      </c>
      <c r="O145" s="68">
        <f t="shared" si="18"/>
        <v>94368.899318797281</v>
      </c>
      <c r="P145" s="72">
        <f t="shared" si="19"/>
        <v>313069697.2480948</v>
      </c>
    </row>
    <row r="146" spans="1:16" x14ac:dyDescent="0.2">
      <c r="A146" s="19">
        <f t="shared" si="24"/>
        <v>48488</v>
      </c>
      <c r="B146" s="47">
        <v>142</v>
      </c>
      <c r="C146" s="18"/>
      <c r="D146" s="35"/>
      <c r="E146" s="25">
        <f t="shared" si="20"/>
        <v>2446048.5637072097</v>
      </c>
      <c r="F146" s="27">
        <v>15000</v>
      </c>
      <c r="G146" s="37">
        <v>2000</v>
      </c>
      <c r="H146" s="28">
        <f t="shared" si="16"/>
        <v>30000000</v>
      </c>
      <c r="I146" s="52">
        <f t="shared" si="23"/>
        <v>0.96124297037798634</v>
      </c>
      <c r="J146" s="38">
        <f t="shared" si="25"/>
        <v>3.7973264040277064E-3</v>
      </c>
      <c r="K146" s="35"/>
      <c r="L146" s="35"/>
      <c r="M146" s="50">
        <f t="shared" si="22"/>
        <v>0.79627463677503041</v>
      </c>
      <c r="N146" s="22">
        <f t="shared" si="17"/>
        <v>7396.1530065375082</v>
      </c>
      <c r="O146" s="68">
        <f t="shared" si="18"/>
        <v>90711.441092501831</v>
      </c>
      <c r="P146" s="72">
        <f t="shared" si="19"/>
        <v>313160408.68918729</v>
      </c>
    </row>
    <row r="147" spans="1:16" x14ac:dyDescent="0.2">
      <c r="A147" s="19">
        <f t="shared" si="24"/>
        <v>48519</v>
      </c>
      <c r="B147" s="47">
        <v>143</v>
      </c>
      <c r="C147" s="18"/>
      <c r="D147" s="35"/>
      <c r="E147" s="25">
        <f t="shared" si="20"/>
        <v>2450088.4117786172</v>
      </c>
      <c r="F147" s="27">
        <v>15000</v>
      </c>
      <c r="G147" s="37">
        <v>2000</v>
      </c>
      <c r="H147" s="28">
        <f t="shared" si="16"/>
        <v>30000000</v>
      </c>
      <c r="I147" s="52">
        <f t="shared" si="23"/>
        <v>0.96124297037798634</v>
      </c>
      <c r="J147" s="38">
        <f t="shared" si="25"/>
        <v>3.6501533121023502E-3</v>
      </c>
      <c r="K147" s="35"/>
      <c r="L147" s="35"/>
      <c r="M147" s="50">
        <f t="shared" si="22"/>
        <v>0.79627463677503041</v>
      </c>
      <c r="N147" s="22">
        <f t="shared" si="17"/>
        <v>7121.2420027811941</v>
      </c>
      <c r="O147" s="68">
        <f t="shared" si="18"/>
        <v>87195.735083024192</v>
      </c>
      <c r="P147" s="72">
        <f t="shared" si="19"/>
        <v>313247604.42427033</v>
      </c>
    </row>
    <row r="148" spans="1:16" ht="15" thickBot="1" x14ac:dyDescent="0.25">
      <c r="A148" s="23">
        <f t="shared" si="24"/>
        <v>48549</v>
      </c>
      <c r="B148" s="48">
        <v>144</v>
      </c>
      <c r="C148" s="24"/>
      <c r="D148" s="41"/>
      <c r="E148" s="26">
        <f t="shared" si="20"/>
        <v>2454134.9319875622</v>
      </c>
      <c r="F148" s="29">
        <v>15000</v>
      </c>
      <c r="G148" s="42">
        <v>2000</v>
      </c>
      <c r="H148" s="28">
        <f t="shared" si="16"/>
        <v>30000000</v>
      </c>
      <c r="I148" s="53">
        <f t="shared" si="23"/>
        <v>0.96124297037798634</v>
      </c>
      <c r="J148" s="43">
        <f t="shared" si="25"/>
        <v>3.5086842120603083E-3</v>
      </c>
      <c r="K148" s="35"/>
      <c r="L148" s="35"/>
      <c r="M148" s="50">
        <f t="shared" si="22"/>
        <v>0.79627463677503041</v>
      </c>
      <c r="N148" s="22">
        <f t="shared" si="17"/>
        <v>6856.5492922266958</v>
      </c>
      <c r="O148" s="68">
        <f t="shared" si="18"/>
        <v>83816.287395498162</v>
      </c>
      <c r="P148" s="72">
        <f t="shared" si="19"/>
        <v>313331420.71166581</v>
      </c>
    </row>
    <row r="149" spans="1:16" ht="15" thickBot="1" x14ac:dyDescent="0.25">
      <c r="A149" s="3"/>
      <c r="B149" s="9"/>
      <c r="K149" s="60">
        <f>SUM(K5)</f>
        <v>100000000</v>
      </c>
      <c r="L149" s="63">
        <f>SUM(L14:L19)</f>
        <v>190849881.63269684</v>
      </c>
      <c r="M149" s="61"/>
      <c r="N149" s="62">
        <f>SUM(N21:N148)</f>
        <v>22481539.078968149</v>
      </c>
      <c r="O149" s="69">
        <f>SUM(O21:O148)</f>
        <v>313331420.71166581</v>
      </c>
    </row>
    <row r="150" spans="1:16" x14ac:dyDescent="0.2">
      <c r="A150" s="3"/>
      <c r="B150" s="9"/>
    </row>
    <row r="151" spans="1:16" x14ac:dyDescent="0.2">
      <c r="A151" s="3"/>
      <c r="B151" s="9"/>
    </row>
    <row r="152" spans="1:16" x14ac:dyDescent="0.2">
      <c r="A152" s="3"/>
      <c r="B152" s="9"/>
    </row>
    <row r="153" spans="1:16" x14ac:dyDescent="0.2">
      <c r="A153" s="3"/>
      <c r="B153" s="9"/>
    </row>
    <row r="154" spans="1:16" x14ac:dyDescent="0.2">
      <c r="A154" s="7"/>
    </row>
  </sheetData>
  <mergeCells count="2">
    <mergeCell ref="C3:E3"/>
    <mergeCell ref="F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W154"/>
  <sheetViews>
    <sheetView topLeftCell="G1" zoomScale="87" zoomScaleNormal="100" workbookViewId="0">
      <selection activeCell="K21" sqref="K21"/>
    </sheetView>
  </sheetViews>
  <sheetFormatPr defaultRowHeight="14.25" x14ac:dyDescent="0.2"/>
  <cols>
    <col min="1" max="1" width="16.75" style="73" bestFit="1" customWidth="1"/>
    <col min="2" max="2" width="13" style="8" bestFit="1" customWidth="1"/>
    <col min="3" max="3" width="21.25" style="73" bestFit="1" customWidth="1"/>
    <col min="4" max="4" width="17.375" style="73" bestFit="1" customWidth="1"/>
    <col min="5" max="5" width="25" style="73" bestFit="1" customWidth="1"/>
    <col min="6" max="6" width="17.625" style="73" bestFit="1" customWidth="1"/>
    <col min="7" max="7" width="17.875" style="73" bestFit="1" customWidth="1"/>
    <col min="8" max="8" width="14.25" style="73" bestFit="1" customWidth="1"/>
    <col min="9" max="10" width="8.375" style="73" bestFit="1" customWidth="1"/>
    <col min="11" max="12" width="15.25" style="73" bestFit="1" customWidth="1"/>
    <col min="13" max="13" width="8.375" style="73" bestFit="1" customWidth="1"/>
    <col min="14" max="14" width="15.625" style="73" bestFit="1" customWidth="1"/>
    <col min="15" max="15" width="17.375" style="54" bestFit="1" customWidth="1"/>
    <col min="16" max="16" width="23" style="71" customWidth="1"/>
    <col min="17" max="17" width="18.375" style="73" bestFit="1" customWidth="1"/>
    <col min="18" max="16384" width="9" style="73"/>
  </cols>
  <sheetData>
    <row r="1" spans="1:23" ht="15" x14ac:dyDescent="0.25">
      <c r="A1" s="10" t="s">
        <v>10</v>
      </c>
      <c r="B1" s="11"/>
      <c r="C1" s="12">
        <v>0.1</v>
      </c>
      <c r="D1" s="13">
        <f>(1+C1)</f>
        <v>1.1000000000000001</v>
      </c>
      <c r="E1" s="10"/>
      <c r="F1" s="14" t="s">
        <v>2</v>
      </c>
      <c r="G1" s="64">
        <f>O149-(K149+L149+N149)</f>
        <v>1556295050.1732559</v>
      </c>
      <c r="H1" s="10"/>
      <c r="I1" s="10"/>
      <c r="J1" s="10"/>
      <c r="K1" s="10"/>
      <c r="L1" s="10"/>
      <c r="M1" s="10"/>
      <c r="N1" s="10"/>
      <c r="P1" s="70"/>
    </row>
    <row r="2" spans="1:23" ht="15" thickBot="1" x14ac:dyDescent="0.25">
      <c r="A2" s="14" t="s">
        <v>20</v>
      </c>
      <c r="B2" s="11"/>
      <c r="C2" s="15">
        <v>0.13919999999999999</v>
      </c>
      <c r="D2" s="10"/>
      <c r="E2" s="10"/>
      <c r="F2" s="10" t="s">
        <v>3</v>
      </c>
      <c r="G2" s="74">
        <f>SUM(K149:L149)</f>
        <v>364822152.86173308</v>
      </c>
      <c r="H2" s="10"/>
      <c r="I2" s="10"/>
      <c r="J2" s="10"/>
      <c r="K2" s="10"/>
      <c r="L2" s="10"/>
      <c r="M2" s="10"/>
      <c r="N2" s="10"/>
    </row>
    <row r="3" spans="1:23" ht="15.75" thickBot="1" x14ac:dyDescent="0.3">
      <c r="A3" s="16"/>
      <c r="B3" s="45"/>
      <c r="C3" s="99" t="s">
        <v>4</v>
      </c>
      <c r="D3" s="100"/>
      <c r="E3" s="101"/>
      <c r="F3" s="96" t="s">
        <v>5</v>
      </c>
      <c r="G3" s="97"/>
      <c r="H3" s="98"/>
      <c r="I3" s="44"/>
      <c r="J3" s="59"/>
      <c r="K3" s="59"/>
      <c r="L3" s="59"/>
      <c r="M3" s="59"/>
      <c r="N3" s="59"/>
      <c r="O3" s="66"/>
      <c r="P3" s="70"/>
      <c r="Q3" s="70"/>
    </row>
    <row r="4" spans="1:23" ht="15.75" thickBot="1" x14ac:dyDescent="0.3">
      <c r="A4" s="49" t="s">
        <v>0</v>
      </c>
      <c r="B4" s="46" t="s">
        <v>11</v>
      </c>
      <c r="C4" s="32" t="s">
        <v>12</v>
      </c>
      <c r="D4" s="40" t="s">
        <v>13</v>
      </c>
      <c r="E4" s="33" t="s">
        <v>14</v>
      </c>
      <c r="F4" s="31" t="s">
        <v>9</v>
      </c>
      <c r="G4" s="40" t="s">
        <v>8</v>
      </c>
      <c r="H4" s="33" t="s">
        <v>21</v>
      </c>
      <c r="I4" s="55" t="s">
        <v>6</v>
      </c>
      <c r="J4" s="56" t="s">
        <v>15</v>
      </c>
      <c r="K4" s="57" t="s">
        <v>16</v>
      </c>
      <c r="L4" s="57" t="s">
        <v>17</v>
      </c>
      <c r="M4" s="58" t="s">
        <v>19</v>
      </c>
      <c r="N4" s="51" t="s">
        <v>18</v>
      </c>
      <c r="O4" s="55" t="s">
        <v>22</v>
      </c>
      <c r="P4" s="65" t="s">
        <v>23</v>
      </c>
      <c r="Q4" s="65" t="s">
        <v>24</v>
      </c>
      <c r="R4" s="81"/>
      <c r="S4" s="79"/>
      <c r="T4" s="79"/>
      <c r="U4" s="79"/>
      <c r="V4" s="79"/>
      <c r="W4" s="79"/>
    </row>
    <row r="5" spans="1:23" ht="15" thickBot="1" x14ac:dyDescent="0.25">
      <c r="A5" s="19">
        <v>44197</v>
      </c>
      <c r="B5" s="47">
        <v>1</v>
      </c>
      <c r="C5" s="20">
        <v>100000000</v>
      </c>
      <c r="D5" s="35"/>
      <c r="E5" s="21"/>
      <c r="F5" s="17"/>
      <c r="G5" s="35"/>
      <c r="H5" s="21"/>
      <c r="I5" s="52">
        <f>(1/(1+i))^(0/12)</f>
        <v>1</v>
      </c>
      <c r="J5" s="38">
        <f>(1/(1+i))^(0/12)</f>
        <v>1</v>
      </c>
      <c r="K5" s="39">
        <f>C5*J5</f>
        <v>100000000</v>
      </c>
      <c r="L5" s="35"/>
      <c r="M5" s="34"/>
      <c r="N5" s="18"/>
      <c r="O5" s="67"/>
      <c r="Q5" s="93">
        <f>33+((G2-P37)/P38)</f>
        <v>33.052431233016769</v>
      </c>
      <c r="R5" s="75"/>
      <c r="S5" s="76"/>
      <c r="T5" s="75"/>
      <c r="U5" s="77"/>
      <c r="V5" s="78"/>
      <c r="W5" s="77"/>
    </row>
    <row r="6" spans="1:23" x14ac:dyDescent="0.2">
      <c r="A6" s="19">
        <f>EDATE(A5,1)</f>
        <v>44228</v>
      </c>
      <c r="B6" s="47">
        <v>2</v>
      </c>
      <c r="C6" s="18"/>
      <c r="D6" s="35"/>
      <c r="E6" s="21"/>
      <c r="F6" s="17"/>
      <c r="G6" s="35"/>
      <c r="H6" s="21"/>
      <c r="I6" s="52">
        <f t="shared" ref="I6:I37" si="0">(1/(1+i))^(1/12)</f>
        <v>0.98919824073763385</v>
      </c>
      <c r="J6" s="38">
        <f>I6*J5</f>
        <v>0.98919824073763385</v>
      </c>
      <c r="K6" s="35"/>
      <c r="L6" s="35"/>
      <c r="M6" s="34"/>
      <c r="N6" s="18"/>
      <c r="O6" s="67"/>
      <c r="R6" s="79"/>
      <c r="S6" s="79"/>
      <c r="T6" s="79"/>
      <c r="U6" s="79"/>
      <c r="V6" s="79"/>
      <c r="W6" s="79"/>
    </row>
    <row r="7" spans="1:23" x14ac:dyDescent="0.2">
      <c r="A7" s="19">
        <f t="shared" ref="A7:A70" si="1">EDATE(A6,1)</f>
        <v>44256</v>
      </c>
      <c r="B7" s="47">
        <v>3</v>
      </c>
      <c r="C7" s="18"/>
      <c r="D7" s="35"/>
      <c r="E7" s="21"/>
      <c r="F7" s="17"/>
      <c r="G7" s="35"/>
      <c r="H7" s="21"/>
      <c r="I7" s="52">
        <f t="shared" si="0"/>
        <v>0.98919824073763385</v>
      </c>
      <c r="J7" s="38">
        <f>I7*J6</f>
        <v>0.97851315947842976</v>
      </c>
      <c r="K7" s="35"/>
      <c r="L7" s="35"/>
      <c r="M7" s="34"/>
      <c r="N7" s="18"/>
      <c r="O7" s="67"/>
      <c r="R7" s="79"/>
      <c r="S7" s="78"/>
      <c r="T7" s="80"/>
      <c r="U7" s="79"/>
      <c r="V7" s="79"/>
      <c r="W7" s="79"/>
    </row>
    <row r="8" spans="1:23" x14ac:dyDescent="0.2">
      <c r="A8" s="19">
        <f t="shared" si="1"/>
        <v>44287</v>
      </c>
      <c r="B8" s="47">
        <v>4</v>
      </c>
      <c r="C8" s="18"/>
      <c r="D8" s="35"/>
      <c r="E8" s="21"/>
      <c r="F8" s="17"/>
      <c r="G8" s="35"/>
      <c r="H8" s="21"/>
      <c r="I8" s="52">
        <f t="shared" si="0"/>
        <v>0.98919824073763385</v>
      </c>
      <c r="J8" s="38">
        <f t="shared" ref="J8:J71" si="2">I8*J7</f>
        <v>0.96794349589468642</v>
      </c>
      <c r="K8" s="35"/>
      <c r="L8" s="35"/>
      <c r="M8" s="34"/>
      <c r="N8" s="18"/>
      <c r="O8" s="67"/>
    </row>
    <row r="9" spans="1:23" x14ac:dyDescent="0.2">
      <c r="A9" s="19">
        <f t="shared" si="1"/>
        <v>44317</v>
      </c>
      <c r="B9" s="47">
        <v>5</v>
      </c>
      <c r="C9" s="18"/>
      <c r="D9" s="35"/>
      <c r="E9" s="21"/>
      <c r="F9" s="17"/>
      <c r="G9" s="35"/>
      <c r="H9" s="21"/>
      <c r="I9" s="52">
        <f t="shared" si="0"/>
        <v>0.98919824073763385</v>
      </c>
      <c r="J9" s="38">
        <f t="shared" si="2"/>
        <v>0.95748800327245898</v>
      </c>
      <c r="K9" s="35"/>
      <c r="L9" s="35"/>
      <c r="M9" s="34"/>
      <c r="N9" s="18"/>
      <c r="O9" s="67"/>
    </row>
    <row r="10" spans="1:23" x14ac:dyDescent="0.2">
      <c r="A10" s="19">
        <f t="shared" si="1"/>
        <v>44348</v>
      </c>
      <c r="B10" s="47">
        <v>6</v>
      </c>
      <c r="C10" s="18"/>
      <c r="D10" s="35"/>
      <c r="E10" s="21"/>
      <c r="F10" s="17"/>
      <c r="G10" s="35"/>
      <c r="H10" s="21"/>
      <c r="I10" s="52">
        <f t="shared" si="0"/>
        <v>0.98919824073763385</v>
      </c>
      <c r="J10" s="38">
        <f t="shared" si="2"/>
        <v>0.9471454483645062</v>
      </c>
      <c r="K10" s="35"/>
      <c r="L10" s="35"/>
      <c r="M10" s="34"/>
      <c r="N10" s="18"/>
      <c r="O10" s="67"/>
    </row>
    <row r="11" spans="1:23" x14ac:dyDescent="0.2">
      <c r="A11" s="19">
        <f t="shared" si="1"/>
        <v>44378</v>
      </c>
      <c r="B11" s="47">
        <v>7</v>
      </c>
      <c r="C11" s="18"/>
      <c r="D11" s="35"/>
      <c r="E11" s="21"/>
      <c r="F11" s="17"/>
      <c r="G11" s="35"/>
      <c r="H11" s="21"/>
      <c r="I11" s="52">
        <f t="shared" si="0"/>
        <v>0.98919824073763385</v>
      </c>
      <c r="J11" s="38">
        <f t="shared" si="2"/>
        <v>0.936914611244827</v>
      </c>
      <c r="K11" s="35"/>
      <c r="L11" s="35"/>
      <c r="M11" s="34"/>
      <c r="N11" s="18"/>
      <c r="O11" s="67"/>
    </row>
    <row r="12" spans="1:23" x14ac:dyDescent="0.2">
      <c r="A12" s="19">
        <f t="shared" si="1"/>
        <v>44409</v>
      </c>
      <c r="B12" s="47">
        <v>8</v>
      </c>
      <c r="C12" s="18"/>
      <c r="D12" s="35"/>
      <c r="E12" s="21"/>
      <c r="F12" s="17"/>
      <c r="G12" s="35"/>
      <c r="H12" s="21"/>
      <c r="I12" s="52">
        <f t="shared" si="0"/>
        <v>0.98919824073763385</v>
      </c>
      <c r="J12" s="38">
        <f t="shared" si="2"/>
        <v>0.92679428516476703</v>
      </c>
      <c r="K12" s="35"/>
      <c r="L12" s="35"/>
      <c r="M12" s="34"/>
      <c r="N12" s="18"/>
      <c r="O12" s="67"/>
    </row>
    <row r="13" spans="1:23" x14ac:dyDescent="0.2">
      <c r="A13" s="19">
        <f t="shared" si="1"/>
        <v>44440</v>
      </c>
      <c r="B13" s="47">
        <v>9</v>
      </c>
      <c r="C13" s="18"/>
      <c r="D13" s="35"/>
      <c r="E13" s="21"/>
      <c r="F13" s="17"/>
      <c r="G13" s="35"/>
      <c r="H13" s="21"/>
      <c r="I13" s="52">
        <f t="shared" si="0"/>
        <v>0.98919824073763385</v>
      </c>
      <c r="J13" s="38">
        <f t="shared" si="2"/>
        <v>0.91678327641068047</v>
      </c>
      <c r="K13" s="35"/>
      <c r="L13" s="35"/>
      <c r="M13" s="34"/>
      <c r="N13" s="18"/>
      <c r="O13" s="67"/>
    </row>
    <row r="14" spans="1:23" ht="12.75" customHeight="1" x14ac:dyDescent="0.2">
      <c r="A14" s="19">
        <f t="shared" si="1"/>
        <v>44470</v>
      </c>
      <c r="B14" s="47">
        <v>10</v>
      </c>
      <c r="C14" s="18"/>
      <c r="D14" s="36">
        <v>50000000</v>
      </c>
      <c r="E14" s="21"/>
      <c r="F14" s="17"/>
      <c r="G14" s="35"/>
      <c r="H14" s="21"/>
      <c r="I14" s="52">
        <f t="shared" si="0"/>
        <v>0.98919824073763385</v>
      </c>
      <c r="J14" s="38">
        <f t="shared" si="2"/>
        <v>0.90688040416312898</v>
      </c>
      <c r="K14" s="35"/>
      <c r="L14" s="39">
        <f>D14*J14</f>
        <v>45344020.208156452</v>
      </c>
      <c r="M14" s="34"/>
      <c r="N14" s="18"/>
      <c r="O14" s="67"/>
    </row>
    <row r="15" spans="1:23" x14ac:dyDescent="0.2">
      <c r="A15" s="19">
        <f t="shared" si="1"/>
        <v>44501</v>
      </c>
      <c r="B15" s="47">
        <v>11</v>
      </c>
      <c r="C15" s="18"/>
      <c r="D15" s="36">
        <v>50000000</v>
      </c>
      <c r="E15" s="21"/>
      <c r="F15" s="17"/>
      <c r="G15" s="35"/>
      <c r="H15" s="21"/>
      <c r="I15" s="52">
        <f t="shared" si="0"/>
        <v>0.98919824073763385</v>
      </c>
      <c r="J15" s="38">
        <f t="shared" si="2"/>
        <v>0.89708450035760157</v>
      </c>
      <c r="K15" s="35"/>
      <c r="L15" s="39">
        <f t="shared" ref="L15:L19" si="3">D15*J15</f>
        <v>44854225.017880075</v>
      </c>
      <c r="M15" s="34"/>
      <c r="N15" s="18"/>
      <c r="O15" s="67"/>
    </row>
    <row r="16" spans="1:23" x14ac:dyDescent="0.2">
      <c r="A16" s="19">
        <f t="shared" si="1"/>
        <v>44531</v>
      </c>
      <c r="B16" s="47">
        <v>12</v>
      </c>
      <c r="C16" s="18"/>
      <c r="D16" s="36">
        <v>50000000</v>
      </c>
      <c r="E16" s="21"/>
      <c r="F16" s="17"/>
      <c r="G16" s="35"/>
      <c r="H16" s="21"/>
      <c r="I16" s="52">
        <f t="shared" si="0"/>
        <v>0.98919824073763385</v>
      </c>
      <c r="J16" s="38">
        <f t="shared" si="2"/>
        <v>0.88739440954673876</v>
      </c>
      <c r="K16" s="35"/>
      <c r="L16" s="39">
        <f t="shared" si="3"/>
        <v>44369720.477336936</v>
      </c>
      <c r="M16" s="34"/>
      <c r="N16" s="18"/>
      <c r="O16" s="67"/>
    </row>
    <row r="17" spans="1:16" x14ac:dyDescent="0.2">
      <c r="A17" s="19">
        <f t="shared" si="1"/>
        <v>44562</v>
      </c>
      <c r="B17" s="47">
        <v>13</v>
      </c>
      <c r="C17" s="18"/>
      <c r="D17" s="36">
        <v>50000000</v>
      </c>
      <c r="E17" s="21"/>
      <c r="F17" s="17"/>
      <c r="G17" s="35"/>
      <c r="H17" s="21"/>
      <c r="I17" s="52">
        <f t="shared" si="0"/>
        <v>0.98919824073763385</v>
      </c>
      <c r="J17" s="38">
        <f t="shared" si="2"/>
        <v>0.87780898876404534</v>
      </c>
      <c r="K17" s="35"/>
      <c r="L17" s="39">
        <f t="shared" si="3"/>
        <v>43890449.438202269</v>
      </c>
      <c r="M17" s="34"/>
      <c r="N17" s="18"/>
      <c r="O17" s="67"/>
    </row>
    <row r="18" spans="1:16" x14ac:dyDescent="0.2">
      <c r="A18" s="19">
        <f t="shared" si="1"/>
        <v>44593</v>
      </c>
      <c r="B18" s="47">
        <v>14</v>
      </c>
      <c r="C18" s="18"/>
      <c r="D18" s="36">
        <v>50000000</v>
      </c>
      <c r="E18" s="21"/>
      <c r="F18" s="17"/>
      <c r="G18" s="35"/>
      <c r="H18" s="21"/>
      <c r="I18" s="52">
        <f t="shared" si="0"/>
        <v>0.98919824073763385</v>
      </c>
      <c r="J18" s="38">
        <f t="shared" si="2"/>
        <v>0.86832710738907504</v>
      </c>
      <c r="K18" s="35"/>
      <c r="L18" s="39">
        <f t="shared" si="3"/>
        <v>43416355.369453751</v>
      </c>
      <c r="M18" s="34"/>
      <c r="N18" s="18"/>
      <c r="O18" s="67"/>
    </row>
    <row r="19" spans="1:16" x14ac:dyDescent="0.2">
      <c r="A19" s="19">
        <f t="shared" si="1"/>
        <v>44621</v>
      </c>
      <c r="B19" s="47">
        <v>15</v>
      </c>
      <c r="C19" s="18"/>
      <c r="D19" s="36">
        <v>50000000</v>
      </c>
      <c r="E19" s="21"/>
      <c r="F19" s="17"/>
      <c r="G19" s="35"/>
      <c r="H19" s="21"/>
      <c r="I19" s="52">
        <f t="shared" si="0"/>
        <v>0.98919824073763385</v>
      </c>
      <c r="J19" s="38">
        <f t="shared" si="2"/>
        <v>0.85894764701407145</v>
      </c>
      <c r="K19" s="35"/>
      <c r="L19" s="39">
        <f t="shared" si="3"/>
        <v>42947382.350703575</v>
      </c>
      <c r="M19" s="34"/>
      <c r="N19" s="18"/>
      <c r="O19" s="67"/>
    </row>
    <row r="20" spans="1:16" x14ac:dyDescent="0.2">
      <c r="A20" s="19">
        <f t="shared" si="1"/>
        <v>44652</v>
      </c>
      <c r="B20" s="47">
        <v>16</v>
      </c>
      <c r="C20" s="18"/>
      <c r="D20" s="35"/>
      <c r="E20" s="21"/>
      <c r="F20" s="17"/>
      <c r="G20" s="35"/>
      <c r="H20" s="21"/>
      <c r="I20" s="52">
        <f t="shared" si="0"/>
        <v>0.98919824073763385</v>
      </c>
      <c r="J20" s="38">
        <f t="shared" si="2"/>
        <v>0.84966950131204955</v>
      </c>
      <c r="K20" s="35"/>
      <c r="L20" s="35"/>
      <c r="M20" s="34"/>
      <c r="N20" s="18"/>
      <c r="O20" s="67"/>
    </row>
    <row r="21" spans="1:16" x14ac:dyDescent="0.2">
      <c r="A21" s="19">
        <f t="shared" si="1"/>
        <v>44682</v>
      </c>
      <c r="B21" s="47">
        <v>17</v>
      </c>
      <c r="C21" s="18"/>
      <c r="D21" s="35"/>
      <c r="E21" s="25">
        <v>2000000</v>
      </c>
      <c r="F21" s="27">
        <v>10000</v>
      </c>
      <c r="G21" s="37">
        <v>2000</v>
      </c>
      <c r="H21" s="28">
        <f>G21*F21</f>
        <v>20000000</v>
      </c>
      <c r="I21" s="52">
        <f t="shared" si="0"/>
        <v>0.98919824073763385</v>
      </c>
      <c r="J21" s="38">
        <f t="shared" si="2"/>
        <v>0.84049157590630208</v>
      </c>
      <c r="K21" s="35"/>
      <c r="L21" s="35"/>
      <c r="M21" s="50">
        <f t="shared" ref="M21:M52" si="4">((i/(1+i))/LN(1+i))</f>
        <v>0.93757781175469779</v>
      </c>
      <c r="N21" s="22">
        <f>E21*J21*M21</f>
        <v>1576052.5050729765</v>
      </c>
      <c r="O21" s="68">
        <f>H21*J21*M21</f>
        <v>15760525.050729763</v>
      </c>
      <c r="P21" s="72">
        <f>O21</f>
        <v>15760525.050729763</v>
      </c>
    </row>
    <row r="22" spans="1:16" x14ac:dyDescent="0.2">
      <c r="A22" s="19">
        <f t="shared" si="1"/>
        <v>44713</v>
      </c>
      <c r="B22" s="47">
        <v>18</v>
      </c>
      <c r="C22" s="18"/>
      <c r="D22" s="35"/>
      <c r="E22" s="25">
        <v>2000000</v>
      </c>
      <c r="F22" s="27">
        <v>11000</v>
      </c>
      <c r="G22" s="37">
        <v>2000</v>
      </c>
      <c r="H22" s="28">
        <f t="shared" ref="H22:H52" si="5">G22*F22</f>
        <v>22000000</v>
      </c>
      <c r="I22" s="52">
        <f t="shared" si="0"/>
        <v>0.98919824073763385</v>
      </c>
      <c r="J22" s="38">
        <f t="shared" si="2"/>
        <v>0.83141278824131548</v>
      </c>
      <c r="K22" s="35"/>
      <c r="L22" s="35"/>
      <c r="M22" s="50">
        <f t="shared" si="4"/>
        <v>0.93757781175469779</v>
      </c>
      <c r="N22" s="22">
        <f t="shared" ref="N22:N85" si="6">E22*J22*M22</f>
        <v>1559028.3653283291</v>
      </c>
      <c r="O22" s="68">
        <f t="shared" ref="O22:O85" si="7">H22*J22*M22</f>
        <v>17149312.018611617</v>
      </c>
      <c r="P22" s="72">
        <f>P21+O22</f>
        <v>32909837.06934138</v>
      </c>
    </row>
    <row r="23" spans="1:16" x14ac:dyDescent="0.2">
      <c r="A23" s="19">
        <f t="shared" si="1"/>
        <v>44743</v>
      </c>
      <c r="B23" s="47">
        <v>19</v>
      </c>
      <c r="C23" s="18"/>
      <c r="D23" s="35"/>
      <c r="E23" s="25">
        <v>2000000</v>
      </c>
      <c r="F23" s="27">
        <v>12000</v>
      </c>
      <c r="G23" s="37">
        <v>2000</v>
      </c>
      <c r="H23" s="28">
        <f t="shared" si="5"/>
        <v>24000000</v>
      </c>
      <c r="I23" s="52">
        <f t="shared" si="0"/>
        <v>0.98919824073763385</v>
      </c>
      <c r="J23" s="38">
        <f t="shared" si="2"/>
        <v>0.82243206745508024</v>
      </c>
      <c r="K23" s="35"/>
      <c r="L23" s="35"/>
      <c r="M23" s="50">
        <f t="shared" si="4"/>
        <v>0.93757781175469779</v>
      </c>
      <c r="N23" s="22">
        <f t="shared" si="6"/>
        <v>1542188.1162428523</v>
      </c>
      <c r="O23" s="68">
        <f t="shared" si="7"/>
        <v>18506257.394914225</v>
      </c>
      <c r="P23" s="72">
        <f t="shared" ref="P23:P86" si="8">P22+O23</f>
        <v>51416094.464255601</v>
      </c>
    </row>
    <row r="24" spans="1:16" x14ac:dyDescent="0.2">
      <c r="A24" s="19">
        <f t="shared" si="1"/>
        <v>44774</v>
      </c>
      <c r="B24" s="47">
        <v>20</v>
      </c>
      <c r="C24" s="18"/>
      <c r="D24" s="35"/>
      <c r="E24" s="25">
        <v>2000000</v>
      </c>
      <c r="F24" s="27">
        <v>13000</v>
      </c>
      <c r="G24" s="37">
        <v>2000</v>
      </c>
      <c r="H24" s="28">
        <f t="shared" si="5"/>
        <v>26000000</v>
      </c>
      <c r="I24" s="52">
        <f t="shared" si="0"/>
        <v>0.98919824073763385</v>
      </c>
      <c r="J24" s="38">
        <f t="shared" si="2"/>
        <v>0.81354835425278038</v>
      </c>
      <c r="K24" s="35"/>
      <c r="L24" s="35"/>
      <c r="M24" s="50">
        <f t="shared" si="4"/>
        <v>0.93757781175469779</v>
      </c>
      <c r="N24" s="22">
        <f t="shared" si="6"/>
        <v>1525529.7714739151</v>
      </c>
      <c r="O24" s="68">
        <f t="shared" si="7"/>
        <v>19831887.029160898</v>
      </c>
      <c r="P24" s="72">
        <f t="shared" si="8"/>
        <v>71247981.493416503</v>
      </c>
    </row>
    <row r="25" spans="1:16" x14ac:dyDescent="0.2">
      <c r="A25" s="19">
        <f t="shared" si="1"/>
        <v>44805</v>
      </c>
      <c r="B25" s="47">
        <v>21</v>
      </c>
      <c r="C25" s="18"/>
      <c r="D25" s="35"/>
      <c r="E25" s="25">
        <v>2000000</v>
      </c>
      <c r="F25" s="27">
        <v>14000</v>
      </c>
      <c r="G25" s="37">
        <v>2000</v>
      </c>
      <c r="H25" s="28">
        <f t="shared" si="5"/>
        <v>28000000</v>
      </c>
      <c r="I25" s="52">
        <f t="shared" si="0"/>
        <v>0.98919824073763385</v>
      </c>
      <c r="J25" s="38">
        <f t="shared" si="2"/>
        <v>0.80476060078184763</v>
      </c>
      <c r="K25" s="35"/>
      <c r="L25" s="35"/>
      <c r="M25" s="50">
        <f t="shared" si="4"/>
        <v>0.93757781175469779</v>
      </c>
      <c r="N25" s="22">
        <f t="shared" si="6"/>
        <v>1509051.3661348813</v>
      </c>
      <c r="O25" s="68">
        <f t="shared" si="7"/>
        <v>21126719.125888336</v>
      </c>
      <c r="P25" s="72">
        <f t="shared" si="8"/>
        <v>92374700.619304836</v>
      </c>
    </row>
    <row r="26" spans="1:16" x14ac:dyDescent="0.2">
      <c r="A26" s="19">
        <f t="shared" si="1"/>
        <v>44835</v>
      </c>
      <c r="B26" s="47">
        <v>22</v>
      </c>
      <c r="C26" s="18"/>
      <c r="D26" s="35"/>
      <c r="E26" s="25">
        <v>2000000</v>
      </c>
      <c r="F26" s="27">
        <v>15000</v>
      </c>
      <c r="G26" s="37">
        <v>2000</v>
      </c>
      <c r="H26" s="28">
        <f t="shared" si="5"/>
        <v>30000000</v>
      </c>
      <c r="I26" s="52">
        <f t="shared" si="0"/>
        <v>0.98919824073763385</v>
      </c>
      <c r="J26" s="38">
        <f t="shared" si="2"/>
        <v>0.79606777050836497</v>
      </c>
      <c r="K26" s="35"/>
      <c r="L26" s="35"/>
      <c r="M26" s="50">
        <f t="shared" si="4"/>
        <v>0.93757781175469779</v>
      </c>
      <c r="N26" s="22">
        <f t="shared" si="6"/>
        <v>1492750.9565633477</v>
      </c>
      <c r="O26" s="68">
        <f t="shared" si="7"/>
        <v>22391264.348450214</v>
      </c>
      <c r="P26" s="72">
        <f t="shared" si="8"/>
        <v>114765964.96775505</v>
      </c>
    </row>
    <row r="27" spans="1:16" x14ac:dyDescent="0.2">
      <c r="A27" s="19">
        <f t="shared" si="1"/>
        <v>44866</v>
      </c>
      <c r="B27" s="47">
        <v>23</v>
      </c>
      <c r="C27" s="18"/>
      <c r="D27" s="35"/>
      <c r="E27" s="25">
        <v>2000000</v>
      </c>
      <c r="F27" s="27">
        <v>15000</v>
      </c>
      <c r="G27" s="37">
        <v>2000</v>
      </c>
      <c r="H27" s="28">
        <f t="shared" si="5"/>
        <v>30000000</v>
      </c>
      <c r="I27" s="52">
        <f t="shared" si="0"/>
        <v>0.98919824073763385</v>
      </c>
      <c r="J27" s="38">
        <f t="shared" si="2"/>
        <v>0.78746883809480506</v>
      </c>
      <c r="K27" s="35"/>
      <c r="L27" s="35"/>
      <c r="M27" s="50">
        <f t="shared" si="4"/>
        <v>0.93757781175469779</v>
      </c>
      <c r="N27" s="22">
        <f t="shared" si="6"/>
        <v>1476626.6200918835</v>
      </c>
      <c r="O27" s="68">
        <f t="shared" si="7"/>
        <v>22149399.30137825</v>
      </c>
      <c r="P27" s="72">
        <f t="shared" si="8"/>
        <v>136915364.2691333</v>
      </c>
    </row>
    <row r="28" spans="1:16" x14ac:dyDescent="0.2">
      <c r="A28" s="19">
        <f t="shared" si="1"/>
        <v>44896</v>
      </c>
      <c r="B28" s="47">
        <v>24</v>
      </c>
      <c r="C28" s="18"/>
      <c r="D28" s="35"/>
      <c r="E28" s="25">
        <v>2000000</v>
      </c>
      <c r="F28" s="27">
        <v>15000</v>
      </c>
      <c r="G28" s="37">
        <v>2000</v>
      </c>
      <c r="H28" s="28">
        <f t="shared" si="5"/>
        <v>30000000</v>
      </c>
      <c r="I28" s="52">
        <f t="shared" si="0"/>
        <v>0.98919824073763385</v>
      </c>
      <c r="J28" s="38">
        <f t="shared" si="2"/>
        <v>0.7789627892790898</v>
      </c>
      <c r="K28" s="35"/>
      <c r="L28" s="35"/>
      <c r="M28" s="50">
        <f t="shared" si="4"/>
        <v>0.93757781175469779</v>
      </c>
      <c r="N28" s="22">
        <f t="shared" si="6"/>
        <v>1460676.4548212495</v>
      </c>
      <c r="O28" s="68">
        <f t="shared" si="7"/>
        <v>21910146.82231874</v>
      </c>
      <c r="P28" s="72">
        <f t="shared" si="8"/>
        <v>158825511.09145203</v>
      </c>
    </row>
    <row r="29" spans="1:16" x14ac:dyDescent="0.2">
      <c r="A29" s="19">
        <f t="shared" si="1"/>
        <v>44927</v>
      </c>
      <c r="B29" s="47">
        <v>25</v>
      </c>
      <c r="C29" s="18"/>
      <c r="D29" s="35"/>
      <c r="E29" s="25">
        <v>2000000</v>
      </c>
      <c r="F29" s="27">
        <v>15000</v>
      </c>
      <c r="G29" s="37">
        <v>2000</v>
      </c>
      <c r="H29" s="28">
        <f t="shared" si="5"/>
        <v>30000000</v>
      </c>
      <c r="I29" s="52">
        <f t="shared" si="0"/>
        <v>0.98919824073763385</v>
      </c>
      <c r="J29" s="38">
        <f t="shared" si="2"/>
        <v>0.77054862075495578</v>
      </c>
      <c r="K29" s="35"/>
      <c r="L29" s="35"/>
      <c r="M29" s="50">
        <f t="shared" si="4"/>
        <v>0.93757781175469779</v>
      </c>
      <c r="N29" s="22">
        <f t="shared" si="6"/>
        <v>1444898.5793960639</v>
      </c>
      <c r="O29" s="68">
        <f t="shared" si="7"/>
        <v>21673478.690940961</v>
      </c>
      <c r="P29" s="72">
        <f t="shared" si="8"/>
        <v>180498989.78239298</v>
      </c>
    </row>
    <row r="30" spans="1:16" x14ac:dyDescent="0.2">
      <c r="A30" s="19">
        <f t="shared" si="1"/>
        <v>44958</v>
      </c>
      <c r="B30" s="47">
        <v>26</v>
      </c>
      <c r="C30" s="18"/>
      <c r="D30" s="35"/>
      <c r="E30" s="25">
        <v>2000000</v>
      </c>
      <c r="F30" s="27">
        <v>15000</v>
      </c>
      <c r="G30" s="37">
        <v>2000</v>
      </c>
      <c r="H30" s="28">
        <f t="shared" si="5"/>
        <v>30000000</v>
      </c>
      <c r="I30" s="52">
        <f t="shared" si="0"/>
        <v>0.98919824073763385</v>
      </c>
      <c r="J30" s="38">
        <f t="shared" si="2"/>
        <v>0.76222534005361242</v>
      </c>
      <c r="K30" s="35"/>
      <c r="L30" s="35"/>
      <c r="M30" s="50">
        <f t="shared" si="4"/>
        <v>0.93757781175469779</v>
      </c>
      <c r="N30" s="22">
        <f t="shared" si="6"/>
        <v>1429291.1327828926</v>
      </c>
      <c r="O30" s="68">
        <f t="shared" si="7"/>
        <v>21439366.99174339</v>
      </c>
      <c r="P30" s="72">
        <f t="shared" si="8"/>
        <v>201938356.77413636</v>
      </c>
    </row>
    <row r="31" spans="1:16" x14ac:dyDescent="0.2">
      <c r="A31" s="19">
        <f t="shared" si="1"/>
        <v>44986</v>
      </c>
      <c r="B31" s="47">
        <v>27</v>
      </c>
      <c r="C31" s="18"/>
      <c r="D31" s="35"/>
      <c r="E31" s="25">
        <v>2000000</v>
      </c>
      <c r="F31" s="27">
        <v>15000</v>
      </c>
      <c r="G31" s="37">
        <v>2000</v>
      </c>
      <c r="H31" s="28">
        <f t="shared" si="5"/>
        <v>30000000</v>
      </c>
      <c r="I31" s="52">
        <f t="shared" si="0"/>
        <v>0.98919824073763385</v>
      </c>
      <c r="J31" s="38">
        <f t="shared" si="2"/>
        <v>0.75399196542667812</v>
      </c>
      <c r="K31" s="35"/>
      <c r="L31" s="35"/>
      <c r="M31" s="50">
        <f t="shared" si="4"/>
        <v>0.93757781175469779</v>
      </c>
      <c r="N31" s="22">
        <f t="shared" si="6"/>
        <v>1413852.2740507373</v>
      </c>
      <c r="O31" s="68">
        <f t="shared" si="7"/>
        <v>21207784.110761058</v>
      </c>
      <c r="P31" s="72">
        <f t="shared" si="8"/>
        <v>223146140.88489741</v>
      </c>
    </row>
    <row r="32" spans="1:16" x14ac:dyDescent="0.2">
      <c r="A32" s="19">
        <f t="shared" si="1"/>
        <v>45017</v>
      </c>
      <c r="B32" s="47">
        <v>28</v>
      </c>
      <c r="C32" s="18"/>
      <c r="D32" s="35"/>
      <c r="E32" s="25">
        <v>2000000</v>
      </c>
      <c r="F32" s="27">
        <v>15000</v>
      </c>
      <c r="G32" s="37">
        <v>2000</v>
      </c>
      <c r="H32" s="28">
        <f t="shared" si="5"/>
        <v>30000000</v>
      </c>
      <c r="I32" s="52">
        <f t="shared" si="0"/>
        <v>0.98919824073763385</v>
      </c>
      <c r="J32" s="38">
        <f t="shared" si="2"/>
        <v>0.74584752573038082</v>
      </c>
      <c r="K32" s="35"/>
      <c r="L32" s="35"/>
      <c r="M32" s="50">
        <f t="shared" si="4"/>
        <v>0.93757781175469779</v>
      </c>
      <c r="N32" s="22">
        <f t="shared" si="6"/>
        <v>1398580.1821538922</v>
      </c>
      <c r="O32" s="68">
        <f t="shared" si="7"/>
        <v>20978702.732308384</v>
      </c>
      <c r="P32" s="72">
        <f t="shared" si="8"/>
        <v>244124843.6172058</v>
      </c>
    </row>
    <row r="33" spans="1:16" x14ac:dyDescent="0.2">
      <c r="A33" s="19">
        <f t="shared" si="1"/>
        <v>45047</v>
      </c>
      <c r="B33" s="47">
        <v>29</v>
      </c>
      <c r="C33" s="18"/>
      <c r="D33" s="35"/>
      <c r="E33" s="25">
        <v>2000000</v>
      </c>
      <c r="F33" s="27">
        <v>15000</v>
      </c>
      <c r="G33" s="37">
        <v>2000</v>
      </c>
      <c r="H33" s="28">
        <f t="shared" si="5"/>
        <v>30000000</v>
      </c>
      <c r="I33" s="52">
        <f t="shared" si="0"/>
        <v>0.98919824073763385</v>
      </c>
      <c r="J33" s="38">
        <f t="shared" si="2"/>
        <v>0.73779106031100983</v>
      </c>
      <c r="K33" s="35"/>
      <c r="L33" s="35"/>
      <c r="M33" s="50">
        <f t="shared" si="4"/>
        <v>0.93757781175469779</v>
      </c>
      <c r="N33" s="22">
        <f t="shared" si="6"/>
        <v>1383473.0557171497</v>
      </c>
      <c r="O33" s="68">
        <f t="shared" si="7"/>
        <v>20752095.835757248</v>
      </c>
      <c r="P33" s="72">
        <f t="shared" si="8"/>
        <v>264876939.45296305</v>
      </c>
    </row>
    <row r="34" spans="1:16" x14ac:dyDescent="0.2">
      <c r="A34" s="19">
        <f t="shared" si="1"/>
        <v>45078</v>
      </c>
      <c r="B34" s="47">
        <v>30</v>
      </c>
      <c r="C34" s="18"/>
      <c r="D34" s="35"/>
      <c r="E34" s="25">
        <v>2000000</v>
      </c>
      <c r="F34" s="27">
        <v>15000</v>
      </c>
      <c r="G34" s="37">
        <v>2000</v>
      </c>
      <c r="H34" s="28">
        <f t="shared" si="5"/>
        <v>30000000</v>
      </c>
      <c r="I34" s="52">
        <f t="shared" si="0"/>
        <v>0.98919824073763385</v>
      </c>
      <c r="J34" s="38">
        <f t="shared" si="2"/>
        <v>0.72982161889160446</v>
      </c>
      <c r="K34" s="35"/>
      <c r="L34" s="35"/>
      <c r="M34" s="50">
        <f t="shared" si="4"/>
        <v>0.93757781175469779</v>
      </c>
      <c r="N34" s="22">
        <f t="shared" si="6"/>
        <v>1368529.1128233231</v>
      </c>
      <c r="O34" s="68">
        <f t="shared" si="7"/>
        <v>20527936.692349847</v>
      </c>
      <c r="P34" s="72">
        <f t="shared" si="8"/>
        <v>285404876.14531291</v>
      </c>
    </row>
    <row r="35" spans="1:16" x14ac:dyDescent="0.2">
      <c r="A35" s="19">
        <f t="shared" si="1"/>
        <v>45108</v>
      </c>
      <c r="B35" s="47">
        <v>31</v>
      </c>
      <c r="C35" s="18"/>
      <c r="D35" s="35"/>
      <c r="E35" s="25">
        <v>2000000</v>
      </c>
      <c r="F35" s="27">
        <v>15000</v>
      </c>
      <c r="G35" s="37">
        <v>2000</v>
      </c>
      <c r="H35" s="28">
        <f t="shared" si="5"/>
        <v>30000000</v>
      </c>
      <c r="I35" s="52">
        <f t="shared" si="0"/>
        <v>0.98919824073763385</v>
      </c>
      <c r="J35" s="38">
        <f t="shared" si="2"/>
        <v>0.72193826145986706</v>
      </c>
      <c r="K35" s="35"/>
      <c r="L35" s="35"/>
      <c r="M35" s="50">
        <f t="shared" si="4"/>
        <v>0.93757781175469779</v>
      </c>
      <c r="N35" s="22">
        <f t="shared" si="6"/>
        <v>1353746.590803066</v>
      </c>
      <c r="O35" s="68">
        <f t="shared" si="7"/>
        <v>20306198.862045988</v>
      </c>
      <c r="P35" s="72">
        <f t="shared" si="8"/>
        <v>305711075.00735891</v>
      </c>
    </row>
    <row r="36" spans="1:16" x14ac:dyDescent="0.2">
      <c r="A36" s="19">
        <f t="shared" si="1"/>
        <v>45139</v>
      </c>
      <c r="B36" s="47">
        <v>32</v>
      </c>
      <c r="C36" s="18"/>
      <c r="D36" s="35"/>
      <c r="E36" s="25">
        <v>2000000</v>
      </c>
      <c r="F36" s="27">
        <v>15000</v>
      </c>
      <c r="G36" s="37">
        <v>2000</v>
      </c>
      <c r="H36" s="28">
        <f t="shared" si="5"/>
        <v>30000000</v>
      </c>
      <c r="I36" s="52">
        <f t="shared" si="0"/>
        <v>0.98919824073763385</v>
      </c>
      <c r="J36" s="38">
        <f t="shared" si="2"/>
        <v>0.71414005815728643</v>
      </c>
      <c r="K36" s="35"/>
      <c r="L36" s="35"/>
      <c r="M36" s="50">
        <f t="shared" si="4"/>
        <v>0.93757781175469779</v>
      </c>
      <c r="N36" s="22">
        <f t="shared" si="6"/>
        <v>1339123.7460269623</v>
      </c>
      <c r="O36" s="68">
        <f t="shared" si="7"/>
        <v>20086856.190404437</v>
      </c>
      <c r="P36" s="72">
        <f t="shared" si="8"/>
        <v>325797931.19776332</v>
      </c>
    </row>
    <row r="37" spans="1:16" x14ac:dyDescent="0.2">
      <c r="A37" s="19">
        <f t="shared" si="1"/>
        <v>45170</v>
      </c>
      <c r="B37" s="47">
        <v>33</v>
      </c>
      <c r="C37" s="18"/>
      <c r="D37" s="35"/>
      <c r="E37" s="25">
        <v>2000000</v>
      </c>
      <c r="F37" s="27">
        <v>15000</v>
      </c>
      <c r="G37" s="37">
        <v>2000</v>
      </c>
      <c r="H37" s="28">
        <f t="shared" si="5"/>
        <v>30000000</v>
      </c>
      <c r="I37" s="52">
        <f t="shared" si="0"/>
        <v>0.98919824073763385</v>
      </c>
      <c r="J37" s="38">
        <f t="shared" si="2"/>
        <v>0.70642608916945926</v>
      </c>
      <c r="K37" s="35"/>
      <c r="L37" s="35"/>
      <c r="M37" s="50">
        <f t="shared" si="4"/>
        <v>0.93757781175469779</v>
      </c>
      <c r="N37" s="22">
        <f t="shared" si="6"/>
        <v>1324658.8536998613</v>
      </c>
      <c r="O37" s="68">
        <f t="shared" si="7"/>
        <v>19869882.805497918</v>
      </c>
      <c r="P37" s="72">
        <f t="shared" si="8"/>
        <v>345667814.00326127</v>
      </c>
    </row>
    <row r="38" spans="1:16" x14ac:dyDescent="0.2">
      <c r="A38" s="19">
        <f t="shared" si="1"/>
        <v>45200</v>
      </c>
      <c r="B38" s="47">
        <v>34</v>
      </c>
      <c r="C38" s="18"/>
      <c r="D38" s="35"/>
      <c r="E38" s="25">
        <v>2000000</v>
      </c>
      <c r="F38" s="27">
        <v>15000</v>
      </c>
      <c r="G38" s="37">
        <v>2000</v>
      </c>
      <c r="H38" s="28">
        <f t="shared" si="5"/>
        <v>30000000</v>
      </c>
      <c r="I38" s="52">
        <f t="shared" ref="I38:I69" si="9">(1/(1+i))^(1/12)</f>
        <v>0.98919824073763385</v>
      </c>
      <c r="J38" s="38">
        <f t="shared" si="2"/>
        <v>0.69879544461759591</v>
      </c>
      <c r="K38" s="35"/>
      <c r="L38" s="35"/>
      <c r="M38" s="50">
        <f t="shared" si="4"/>
        <v>0.93757781175469779</v>
      </c>
      <c r="N38" s="22">
        <f t="shared" si="6"/>
        <v>1310350.2076574333</v>
      </c>
      <c r="O38" s="68">
        <f t="shared" si="7"/>
        <v>19655253.1148615</v>
      </c>
      <c r="P38" s="72">
        <f t="shared" si="8"/>
        <v>365323067.11812276</v>
      </c>
    </row>
    <row r="39" spans="1:16" x14ac:dyDescent="0.2">
      <c r="A39" s="19">
        <f t="shared" si="1"/>
        <v>45231</v>
      </c>
      <c r="B39" s="47">
        <v>35</v>
      </c>
      <c r="C39" s="18"/>
      <c r="D39" s="35"/>
      <c r="E39" s="25">
        <v>2000000</v>
      </c>
      <c r="F39" s="27">
        <v>15000</v>
      </c>
      <c r="G39" s="37">
        <v>2000</v>
      </c>
      <c r="H39" s="28">
        <f t="shared" si="5"/>
        <v>30000000</v>
      </c>
      <c r="I39" s="52">
        <f t="shared" si="9"/>
        <v>0.98919824073763385</v>
      </c>
      <c r="J39" s="38">
        <f t="shared" si="2"/>
        <v>0.69124722445119857</v>
      </c>
      <c r="K39" s="35"/>
      <c r="L39" s="35"/>
      <c r="M39" s="50">
        <f t="shared" si="4"/>
        <v>0.93757781175469779</v>
      </c>
      <c r="N39" s="22">
        <f t="shared" si="6"/>
        <v>1296196.1201649264</v>
      </c>
      <c r="O39" s="68">
        <f t="shared" si="7"/>
        <v>19442941.802473895</v>
      </c>
      <c r="P39" s="72">
        <f t="shared" si="8"/>
        <v>384766008.92059666</v>
      </c>
    </row>
    <row r="40" spans="1:16" x14ac:dyDescent="0.2">
      <c r="A40" s="19">
        <f t="shared" si="1"/>
        <v>45261</v>
      </c>
      <c r="B40" s="47">
        <v>36</v>
      </c>
      <c r="C40" s="18"/>
      <c r="D40" s="35"/>
      <c r="E40" s="25">
        <v>2000000</v>
      </c>
      <c r="F40" s="27">
        <v>15000</v>
      </c>
      <c r="G40" s="37">
        <v>2000</v>
      </c>
      <c r="H40" s="28">
        <f t="shared" si="5"/>
        <v>30000000</v>
      </c>
      <c r="I40" s="52">
        <f t="shared" si="9"/>
        <v>0.98919824073763385</v>
      </c>
      <c r="J40" s="38">
        <f t="shared" si="2"/>
        <v>0.68378053834189789</v>
      </c>
      <c r="K40" s="35"/>
      <c r="L40" s="35"/>
      <c r="M40" s="50">
        <f t="shared" si="4"/>
        <v>0.93757781175469779</v>
      </c>
      <c r="N40" s="22">
        <f t="shared" si="6"/>
        <v>1282194.9217180917</v>
      </c>
      <c r="O40" s="68">
        <f t="shared" si="7"/>
        <v>19232923.825771373</v>
      </c>
      <c r="P40" s="72">
        <f t="shared" si="8"/>
        <v>403998932.74636805</v>
      </c>
    </row>
    <row r="41" spans="1:16" x14ac:dyDescent="0.2">
      <c r="A41" s="19">
        <f t="shared" si="1"/>
        <v>45292</v>
      </c>
      <c r="B41" s="47">
        <v>37</v>
      </c>
      <c r="C41" s="18"/>
      <c r="D41" s="35"/>
      <c r="E41" s="25">
        <v>2000000</v>
      </c>
      <c r="F41" s="27">
        <v>15000</v>
      </c>
      <c r="G41" s="37">
        <v>2000</v>
      </c>
      <c r="H41" s="28">
        <f t="shared" si="5"/>
        <v>30000000</v>
      </c>
      <c r="I41" s="52">
        <f t="shared" si="9"/>
        <v>0.98919824073763385</v>
      </c>
      <c r="J41" s="38">
        <f t="shared" si="2"/>
        <v>0.67639450557843761</v>
      </c>
      <c r="K41" s="35"/>
      <c r="L41" s="35"/>
      <c r="M41" s="50">
        <f t="shared" si="4"/>
        <v>0.93757781175469779</v>
      </c>
      <c r="N41" s="22">
        <f t="shared" si="6"/>
        <v>1268344.9608462644</v>
      </c>
      <c r="O41" s="68">
        <f t="shared" si="7"/>
        <v>19025174.412693966</v>
      </c>
      <c r="P41" s="72">
        <f t="shared" si="8"/>
        <v>423024107.15906203</v>
      </c>
    </row>
    <row r="42" spans="1:16" x14ac:dyDescent="0.2">
      <c r="A42" s="19">
        <f t="shared" si="1"/>
        <v>45323</v>
      </c>
      <c r="B42" s="47">
        <v>38</v>
      </c>
      <c r="C42" s="18"/>
      <c r="D42" s="35"/>
      <c r="E42" s="25">
        <v>2000000</v>
      </c>
      <c r="F42" s="27">
        <v>15000</v>
      </c>
      <c r="G42" s="37">
        <v>2000</v>
      </c>
      <c r="H42" s="28">
        <f t="shared" si="5"/>
        <v>30000000</v>
      </c>
      <c r="I42" s="52">
        <f t="shared" si="9"/>
        <v>0.98919824073763385</v>
      </c>
      <c r="J42" s="38">
        <f t="shared" si="2"/>
        <v>0.66908825496279212</v>
      </c>
      <c r="K42" s="35"/>
      <c r="L42" s="35"/>
      <c r="M42" s="50">
        <f t="shared" si="4"/>
        <v>0.93757781175469779</v>
      </c>
      <c r="N42" s="22">
        <f t="shared" si="6"/>
        <v>1254644.603917568</v>
      </c>
      <c r="O42" s="68">
        <f t="shared" si="7"/>
        <v>18819669.058763519</v>
      </c>
      <c r="P42" s="72">
        <f t="shared" si="8"/>
        <v>441843776.21782553</v>
      </c>
    </row>
    <row r="43" spans="1:16" x14ac:dyDescent="0.2">
      <c r="A43" s="19">
        <f t="shared" si="1"/>
        <v>45352</v>
      </c>
      <c r="B43" s="47">
        <v>39</v>
      </c>
      <c r="C43" s="18"/>
      <c r="D43" s="35"/>
      <c r="E43" s="25">
        <v>2000000</v>
      </c>
      <c r="F43" s="27">
        <v>15000</v>
      </c>
      <c r="G43" s="37">
        <v>2000</v>
      </c>
      <c r="H43" s="28">
        <f t="shared" si="5"/>
        <v>30000000</v>
      </c>
      <c r="I43" s="52">
        <f t="shared" si="9"/>
        <v>0.98919824073763385</v>
      </c>
      <c r="J43" s="38">
        <f t="shared" si="2"/>
        <v>0.66186092470740743</v>
      </c>
      <c r="K43" s="35"/>
      <c r="L43" s="35"/>
      <c r="M43" s="50">
        <f t="shared" si="4"/>
        <v>0.93757781175469779</v>
      </c>
      <c r="N43" s="22">
        <f t="shared" si="6"/>
        <v>1241092.2349462239</v>
      </c>
      <c r="O43" s="68">
        <f t="shared" si="7"/>
        <v>18616383.524193354</v>
      </c>
      <c r="P43" s="72">
        <f t="shared" si="8"/>
        <v>460460159.74201888</v>
      </c>
    </row>
    <row r="44" spans="1:16" x14ac:dyDescent="0.2">
      <c r="A44" s="19">
        <f t="shared" si="1"/>
        <v>45383</v>
      </c>
      <c r="B44" s="47">
        <v>40</v>
      </c>
      <c r="C44" s="18"/>
      <c r="D44" s="35"/>
      <c r="E44" s="25">
        <v>2000000</v>
      </c>
      <c r="F44" s="27">
        <v>15000</v>
      </c>
      <c r="G44" s="37">
        <v>2000</v>
      </c>
      <c r="H44" s="28">
        <f t="shared" si="5"/>
        <v>30000000</v>
      </c>
      <c r="I44" s="52">
        <f t="shared" si="9"/>
        <v>0.98919824073763385</v>
      </c>
      <c r="J44" s="38">
        <f t="shared" si="2"/>
        <v>0.65471166233355094</v>
      </c>
      <c r="K44" s="35"/>
      <c r="L44" s="35"/>
      <c r="M44" s="50">
        <f t="shared" si="4"/>
        <v>0.93757781175469779</v>
      </c>
      <c r="N44" s="22">
        <f t="shared" si="6"/>
        <v>1227686.2554019426</v>
      </c>
      <c r="O44" s="68">
        <f t="shared" si="7"/>
        <v>18415293.831029139</v>
      </c>
      <c r="P44" s="72">
        <f t="shared" si="8"/>
        <v>478875453.573048</v>
      </c>
    </row>
    <row r="45" spans="1:16" x14ac:dyDescent="0.2">
      <c r="A45" s="19">
        <f t="shared" si="1"/>
        <v>45413</v>
      </c>
      <c r="B45" s="47">
        <v>41</v>
      </c>
      <c r="C45" s="18"/>
      <c r="D45" s="35"/>
      <c r="E45" s="25">
        <v>2000000</v>
      </c>
      <c r="F45" s="27">
        <v>15000</v>
      </c>
      <c r="G45" s="37">
        <v>2000</v>
      </c>
      <c r="H45" s="28">
        <f t="shared" si="5"/>
        <v>30000000</v>
      </c>
      <c r="I45" s="52">
        <f t="shared" si="9"/>
        <v>0.98919824073763385</v>
      </c>
      <c r="J45" s="38">
        <f t="shared" si="2"/>
        <v>0.64763962457076041</v>
      </c>
      <c r="K45" s="35"/>
      <c r="L45" s="35"/>
      <c r="M45" s="50">
        <f t="shared" si="4"/>
        <v>0.93757781175469779</v>
      </c>
      <c r="N45" s="22">
        <f t="shared" si="6"/>
        <v>1214425.084021375</v>
      </c>
      <c r="O45" s="68">
        <f t="shared" si="7"/>
        <v>18216376.260320626</v>
      </c>
      <c r="P45" s="72">
        <f t="shared" si="8"/>
        <v>497091829.8333686</v>
      </c>
    </row>
    <row r="46" spans="1:16" x14ac:dyDescent="0.2">
      <c r="A46" s="19">
        <f t="shared" si="1"/>
        <v>45444</v>
      </c>
      <c r="B46" s="47">
        <v>42</v>
      </c>
      <c r="C46" s="18"/>
      <c r="D46" s="35"/>
      <c r="E46" s="25">
        <v>2000000</v>
      </c>
      <c r="F46" s="27">
        <v>15000</v>
      </c>
      <c r="G46" s="37">
        <v>2000</v>
      </c>
      <c r="H46" s="28">
        <f t="shared" si="5"/>
        <v>30000000</v>
      </c>
      <c r="I46" s="52">
        <f t="shared" si="9"/>
        <v>0.98919824073763385</v>
      </c>
      <c r="J46" s="38">
        <f t="shared" si="2"/>
        <v>0.64064397725737787</v>
      </c>
      <c r="K46" s="35"/>
      <c r="L46" s="35"/>
      <c r="M46" s="50">
        <f t="shared" si="4"/>
        <v>0.93757781175469779</v>
      </c>
      <c r="N46" s="22">
        <f t="shared" si="6"/>
        <v>1201307.1566215972</v>
      </c>
      <c r="O46" s="68">
        <f t="shared" si="7"/>
        <v>18019607.349323962</v>
      </c>
      <c r="P46" s="72">
        <f t="shared" si="8"/>
        <v>515111437.18269259</v>
      </c>
    </row>
    <row r="47" spans="1:16" x14ac:dyDescent="0.2">
      <c r="A47" s="19">
        <f t="shared" si="1"/>
        <v>45474</v>
      </c>
      <c r="B47" s="47">
        <v>43</v>
      </c>
      <c r="C47" s="18"/>
      <c r="D47" s="35"/>
      <c r="E47" s="25">
        <v>2000000</v>
      </c>
      <c r="F47" s="27">
        <v>15000</v>
      </c>
      <c r="G47" s="37">
        <v>2000</v>
      </c>
      <c r="H47" s="28">
        <f t="shared" si="5"/>
        <v>30000000</v>
      </c>
      <c r="I47" s="52">
        <f t="shared" si="9"/>
        <v>0.98919824073763385</v>
      </c>
      <c r="J47" s="38">
        <f t="shared" si="2"/>
        <v>0.63372389524215889</v>
      </c>
      <c r="K47" s="35"/>
      <c r="L47" s="35"/>
      <c r="M47" s="50">
        <f t="shared" si="4"/>
        <v>0.93757781175469779</v>
      </c>
      <c r="N47" s="22">
        <f t="shared" si="6"/>
        <v>1188330.9259156133</v>
      </c>
      <c r="O47" s="68">
        <f t="shared" si="7"/>
        <v>17824963.888734203</v>
      </c>
      <c r="P47" s="72">
        <f t="shared" si="8"/>
        <v>532936401.07142681</v>
      </c>
    </row>
    <row r="48" spans="1:16" x14ac:dyDescent="0.2">
      <c r="A48" s="19">
        <f t="shared" si="1"/>
        <v>45505</v>
      </c>
      <c r="B48" s="47">
        <v>44</v>
      </c>
      <c r="C48" s="18"/>
      <c r="D48" s="35"/>
      <c r="E48" s="25">
        <v>2000000</v>
      </c>
      <c r="F48" s="27">
        <v>15000</v>
      </c>
      <c r="G48" s="37">
        <v>2000</v>
      </c>
      <c r="H48" s="28">
        <f t="shared" si="5"/>
        <v>30000000</v>
      </c>
      <c r="I48" s="52">
        <f t="shared" si="9"/>
        <v>0.98919824073763385</v>
      </c>
      <c r="J48" s="38">
        <f t="shared" si="2"/>
        <v>0.62687856228694416</v>
      </c>
      <c r="K48" s="35"/>
      <c r="L48" s="35"/>
      <c r="M48" s="50">
        <f t="shared" si="4"/>
        <v>0.93757781175469779</v>
      </c>
      <c r="N48" s="22">
        <f t="shared" si="6"/>
        <v>1175494.8613298482</v>
      </c>
      <c r="O48" s="68">
        <f t="shared" si="7"/>
        <v>17632422.919947725</v>
      </c>
      <c r="P48" s="72">
        <f t="shared" si="8"/>
        <v>550568823.99137449</v>
      </c>
    </row>
    <row r="49" spans="1:16" x14ac:dyDescent="0.2">
      <c r="A49" s="19">
        <f t="shared" si="1"/>
        <v>45536</v>
      </c>
      <c r="B49" s="47">
        <v>45</v>
      </c>
      <c r="C49" s="18"/>
      <c r="D49" s="35"/>
      <c r="E49" s="25">
        <v>2000000</v>
      </c>
      <c r="F49" s="27">
        <v>15000</v>
      </c>
      <c r="G49" s="37">
        <v>2000</v>
      </c>
      <c r="H49" s="28">
        <f t="shared" si="5"/>
        <v>30000000</v>
      </c>
      <c r="I49" s="52">
        <f t="shared" si="9"/>
        <v>0.98919824073763385</v>
      </c>
      <c r="J49" s="38">
        <f t="shared" si="2"/>
        <v>0.62010717097038237</v>
      </c>
      <c r="K49" s="35"/>
      <c r="L49" s="35"/>
      <c r="M49" s="50">
        <f t="shared" si="4"/>
        <v>0.93757781175469779</v>
      </c>
      <c r="N49" s="22">
        <f t="shared" si="6"/>
        <v>1162797.4488236147</v>
      </c>
      <c r="O49" s="68">
        <f t="shared" si="7"/>
        <v>17441961.732354224</v>
      </c>
      <c r="P49" s="72">
        <f t="shared" si="8"/>
        <v>568010785.72372866</v>
      </c>
    </row>
    <row r="50" spans="1:16" x14ac:dyDescent="0.2">
      <c r="A50" s="19">
        <f t="shared" si="1"/>
        <v>45566</v>
      </c>
      <c r="B50" s="47">
        <v>46</v>
      </c>
      <c r="C50" s="18"/>
      <c r="D50" s="35"/>
      <c r="E50" s="25">
        <v>2000000</v>
      </c>
      <c r="F50" s="27">
        <v>15000</v>
      </c>
      <c r="G50" s="37">
        <v>2000</v>
      </c>
      <c r="H50" s="28">
        <f t="shared" si="5"/>
        <v>30000000</v>
      </c>
      <c r="I50" s="52">
        <f t="shared" si="9"/>
        <v>0.98919824073763385</v>
      </c>
      <c r="J50" s="38">
        <f t="shared" si="2"/>
        <v>0.61340892259269342</v>
      </c>
      <c r="K50" s="35"/>
      <c r="L50" s="35"/>
      <c r="M50" s="50">
        <f t="shared" si="4"/>
        <v>0.93757781175469779</v>
      </c>
      <c r="N50" s="22">
        <f t="shared" si="6"/>
        <v>1150237.1907105288</v>
      </c>
      <c r="O50" s="68">
        <f t="shared" si="7"/>
        <v>17253557.86065793</v>
      </c>
      <c r="P50" s="72">
        <f t="shared" si="8"/>
        <v>585264343.58438659</v>
      </c>
    </row>
    <row r="51" spans="1:16" x14ac:dyDescent="0.2">
      <c r="A51" s="19">
        <f t="shared" si="1"/>
        <v>45597</v>
      </c>
      <c r="B51" s="47">
        <v>47</v>
      </c>
      <c r="C51" s="18"/>
      <c r="D51" s="35"/>
      <c r="E51" s="25">
        <v>2000000</v>
      </c>
      <c r="F51" s="27">
        <v>15000</v>
      </c>
      <c r="G51" s="37">
        <v>2000</v>
      </c>
      <c r="H51" s="28">
        <f t="shared" si="5"/>
        <v>30000000</v>
      </c>
      <c r="I51" s="52">
        <f t="shared" si="9"/>
        <v>0.98919824073763385</v>
      </c>
      <c r="J51" s="38">
        <f t="shared" si="2"/>
        <v>0.6067830270814597</v>
      </c>
      <c r="K51" s="35"/>
      <c r="L51" s="35"/>
      <c r="M51" s="50">
        <f t="shared" si="4"/>
        <v>0.93757781175469779</v>
      </c>
      <c r="N51" s="22">
        <f t="shared" si="6"/>
        <v>1137812.6054818532</v>
      </c>
      <c r="O51" s="68">
        <f t="shared" si="7"/>
        <v>17067189.082227796</v>
      </c>
      <c r="P51" s="72">
        <f t="shared" si="8"/>
        <v>602331532.66661441</v>
      </c>
    </row>
    <row r="52" spans="1:16" x14ac:dyDescent="0.2">
      <c r="A52" s="19">
        <f t="shared" si="1"/>
        <v>45627</v>
      </c>
      <c r="B52" s="47">
        <v>48</v>
      </c>
      <c r="C52" s="18"/>
      <c r="D52" s="35"/>
      <c r="E52" s="25">
        <v>2000000</v>
      </c>
      <c r="F52" s="27">
        <v>15000</v>
      </c>
      <c r="G52" s="37">
        <v>2000</v>
      </c>
      <c r="H52" s="28">
        <f t="shared" si="5"/>
        <v>30000000</v>
      </c>
      <c r="I52" s="52">
        <f t="shared" si="9"/>
        <v>0.98919824073763385</v>
      </c>
      <c r="J52" s="38">
        <f t="shared" si="2"/>
        <v>0.600228702898436</v>
      </c>
      <c r="K52" s="35"/>
      <c r="L52" s="35"/>
      <c r="M52" s="50">
        <f t="shared" si="4"/>
        <v>0.93757781175469779</v>
      </c>
      <c r="N52" s="22">
        <f t="shared" si="6"/>
        <v>1125522.2276317524</v>
      </c>
      <c r="O52" s="68">
        <f t="shared" si="7"/>
        <v>16882833.41447629</v>
      </c>
      <c r="P52" s="72">
        <f t="shared" si="8"/>
        <v>619214366.08109069</v>
      </c>
    </row>
    <row r="53" spans="1:16" x14ac:dyDescent="0.2">
      <c r="A53" s="19">
        <f t="shared" si="1"/>
        <v>45658</v>
      </c>
      <c r="B53" s="47">
        <v>49</v>
      </c>
      <c r="C53" s="18"/>
      <c r="D53" s="35"/>
      <c r="E53" s="25">
        <v>2000000</v>
      </c>
      <c r="F53" s="27">
        <v>15000</v>
      </c>
      <c r="G53" s="37">
        <v>2000</v>
      </c>
      <c r="H53" s="28">
        <f>(G53*F53)*(($D$1)^((B53-$B$52)/12))</f>
        <v>30239224.212867115</v>
      </c>
      <c r="I53" s="52">
        <f t="shared" si="9"/>
        <v>0.98919824073763385</v>
      </c>
      <c r="J53" s="38">
        <f t="shared" si="2"/>
        <v>0.59374517694736484</v>
      </c>
      <c r="K53" s="35"/>
      <c r="L53" s="35"/>
      <c r="M53" s="50">
        <f t="shared" ref="M53:M84" si="10">((i/(1+i))/LN(1+i))</f>
        <v>0.93757781175469779</v>
      </c>
      <c r="N53" s="22">
        <f t="shared" si="6"/>
        <v>1113364.6074844322</v>
      </c>
      <c r="O53" s="68">
        <f t="shared" si="7"/>
        <v>16833640.99819627</v>
      </c>
      <c r="P53" s="72">
        <f t="shared" si="8"/>
        <v>636048007.07928693</v>
      </c>
    </row>
    <row r="54" spans="1:16" x14ac:dyDescent="0.2">
      <c r="A54" s="19">
        <f t="shared" si="1"/>
        <v>45689</v>
      </c>
      <c r="B54" s="47">
        <v>50</v>
      </c>
      <c r="C54" s="18"/>
      <c r="D54" s="35"/>
      <c r="E54" s="25">
        <v>2000000</v>
      </c>
      <c r="F54" s="27">
        <v>15000</v>
      </c>
      <c r="G54" s="37">
        <v>2000</v>
      </c>
      <c r="H54" s="28">
        <f t="shared" ref="H54:H117" si="11">(G54*F54)*(($D$1)^((B54-$B$52)/12))</f>
        <v>30480356.03320162</v>
      </c>
      <c r="I54" s="52">
        <f t="shared" si="9"/>
        <v>0.98919824073763385</v>
      </c>
      <c r="J54" s="38">
        <f t="shared" si="2"/>
        <v>0.58733168448278839</v>
      </c>
      <c r="K54" s="35"/>
      <c r="L54" s="35"/>
      <c r="M54" s="50">
        <f t="shared" si="10"/>
        <v>0.93757781175469779</v>
      </c>
      <c r="N54" s="22">
        <f t="shared" si="6"/>
        <v>1101338.3110231468</v>
      </c>
      <c r="O54" s="68">
        <f t="shared" si="7"/>
        <v>16784591.916495226</v>
      </c>
      <c r="P54" s="72">
        <f t="shared" si="8"/>
        <v>652832598.99578214</v>
      </c>
    </row>
    <row r="55" spans="1:16" x14ac:dyDescent="0.2">
      <c r="A55" s="19">
        <f t="shared" si="1"/>
        <v>45717</v>
      </c>
      <c r="B55" s="47">
        <v>51</v>
      </c>
      <c r="C55" s="18"/>
      <c r="D55" s="35"/>
      <c r="E55" s="25">
        <v>2000000</v>
      </c>
      <c r="F55" s="27">
        <v>15000</v>
      </c>
      <c r="G55" s="37">
        <v>2000</v>
      </c>
      <c r="H55" s="28">
        <f t="shared" si="11"/>
        <v>30723410.672533352</v>
      </c>
      <c r="I55" s="52">
        <f t="shared" si="9"/>
        <v>0.98919824073763385</v>
      </c>
      <c r="J55" s="38">
        <f t="shared" si="2"/>
        <v>0.58098746901984533</v>
      </c>
      <c r="K55" s="35"/>
      <c r="L55" s="35"/>
      <c r="M55" s="50">
        <f t="shared" si="10"/>
        <v>0.93757781175469779</v>
      </c>
      <c r="N55" s="22">
        <f t="shared" si="6"/>
        <v>1089441.9197210537</v>
      </c>
      <c r="O55" s="68">
        <f t="shared" si="7"/>
        <v>16735685.751731522</v>
      </c>
      <c r="P55" s="72">
        <f t="shared" si="8"/>
        <v>669568284.74751365</v>
      </c>
    </row>
    <row r="56" spans="1:16" x14ac:dyDescent="0.2">
      <c r="A56" s="19">
        <f t="shared" si="1"/>
        <v>45748</v>
      </c>
      <c r="B56" s="47">
        <v>52</v>
      </c>
      <c r="C56" s="18"/>
      <c r="D56" s="35"/>
      <c r="E56" s="25">
        <v>2000000</v>
      </c>
      <c r="F56" s="27">
        <v>15000</v>
      </c>
      <c r="G56" s="37">
        <v>2000</v>
      </c>
      <c r="H56" s="28">
        <f t="shared" si="11"/>
        <v>30968403.463691015</v>
      </c>
      <c r="I56" s="52">
        <f t="shared" si="9"/>
        <v>0.98919824073763385</v>
      </c>
      <c r="J56" s="38">
        <f t="shared" si="2"/>
        <v>0.57471178224504149</v>
      </c>
      <c r="K56" s="35"/>
      <c r="L56" s="35"/>
      <c r="M56" s="50">
        <f t="shared" si="10"/>
        <v>0.93757781175469779</v>
      </c>
      <c r="N56" s="22">
        <f t="shared" si="6"/>
        <v>1077674.0303738967</v>
      </c>
      <c r="O56" s="68">
        <f t="shared" si="7"/>
        <v>16686922.087480418</v>
      </c>
      <c r="P56" s="72">
        <f t="shared" si="8"/>
        <v>686255206.83499408</v>
      </c>
    </row>
    <row r="57" spans="1:16" x14ac:dyDescent="0.2">
      <c r="A57" s="19">
        <f t="shared" si="1"/>
        <v>45778</v>
      </c>
      <c r="B57" s="47">
        <v>53</v>
      </c>
      <c r="C57" s="18"/>
      <c r="D57" s="35"/>
      <c r="E57" s="25">
        <v>2000000</v>
      </c>
      <c r="F57" s="27">
        <v>15000</v>
      </c>
      <c r="G57" s="37">
        <v>2000</v>
      </c>
      <c r="H57" s="28">
        <f t="shared" si="11"/>
        <v>31215349.861769434</v>
      </c>
      <c r="I57" s="52">
        <f t="shared" si="9"/>
        <v>0.98919824073763385</v>
      </c>
      <c r="J57" s="38">
        <f t="shared" si="2"/>
        <v>0.56850388392798512</v>
      </c>
      <c r="K57" s="35"/>
      <c r="L57" s="35"/>
      <c r="M57" s="50">
        <f t="shared" si="10"/>
        <v>0.93757781175469779</v>
      </c>
      <c r="N57" s="22">
        <f t="shared" si="6"/>
        <v>1066033.2549344939</v>
      </c>
      <c r="O57" s="68">
        <f t="shared" si="7"/>
        <v>16638300.50853054</v>
      </c>
      <c r="P57" s="72">
        <f t="shared" si="8"/>
        <v>702893507.34352458</v>
      </c>
    </row>
    <row r="58" spans="1:16" x14ac:dyDescent="0.2">
      <c r="A58" s="19">
        <f t="shared" si="1"/>
        <v>45809</v>
      </c>
      <c r="B58" s="47">
        <v>54</v>
      </c>
      <c r="C58" s="18"/>
      <c r="D58" s="35"/>
      <c r="E58" s="25">
        <v>2000000</v>
      </c>
      <c r="F58" s="27">
        <v>15000</v>
      </c>
      <c r="G58" s="37">
        <v>2000</v>
      </c>
      <c r="H58" s="28">
        <f t="shared" si="11"/>
        <v>31464265.445104551</v>
      </c>
      <c r="I58" s="52">
        <f t="shared" si="9"/>
        <v>0.98919824073763385</v>
      </c>
      <c r="J58" s="38">
        <f t="shared" si="2"/>
        <v>0.56236304183407493</v>
      </c>
      <c r="K58" s="35"/>
      <c r="L58" s="35"/>
      <c r="M58" s="50">
        <f t="shared" si="10"/>
        <v>0.93757781175469779</v>
      </c>
      <c r="N58" s="22">
        <f t="shared" si="6"/>
        <v>1054518.220349015</v>
      </c>
      <c r="O58" s="68">
        <f t="shared" si="7"/>
        <v>16589820.60088033</v>
      </c>
      <c r="P58" s="72">
        <f t="shared" si="8"/>
        <v>719483327.94440496</v>
      </c>
    </row>
    <row r="59" spans="1:16" x14ac:dyDescent="0.2">
      <c r="A59" s="19">
        <f t="shared" si="1"/>
        <v>45839</v>
      </c>
      <c r="B59" s="47">
        <v>55</v>
      </c>
      <c r="C59" s="18"/>
      <c r="D59" s="35"/>
      <c r="E59" s="25">
        <v>2000000</v>
      </c>
      <c r="F59" s="27">
        <v>15000</v>
      </c>
      <c r="G59" s="37">
        <v>2000</v>
      </c>
      <c r="H59" s="28">
        <f t="shared" si="11"/>
        <v>31715165.916256119</v>
      </c>
      <c r="I59" s="52">
        <f t="shared" si="9"/>
        <v>0.98919824073763385</v>
      </c>
      <c r="J59" s="38">
        <f t="shared" si="2"/>
        <v>0.5562885316381313</v>
      </c>
      <c r="K59" s="35"/>
      <c r="L59" s="35"/>
      <c r="M59" s="50">
        <f t="shared" si="10"/>
        <v>0.93757781175469779</v>
      </c>
      <c r="N59" s="22">
        <f t="shared" si="6"/>
        <v>1043127.5683950261</v>
      </c>
      <c r="O59" s="68">
        <f t="shared" si="7"/>
        <v>16541481.95173453</v>
      </c>
      <c r="P59" s="72">
        <f t="shared" si="8"/>
        <v>736024809.8961395</v>
      </c>
    </row>
    <row r="60" spans="1:16" x14ac:dyDescent="0.2">
      <c r="A60" s="19">
        <f t="shared" si="1"/>
        <v>45870</v>
      </c>
      <c r="B60" s="47">
        <v>56</v>
      </c>
      <c r="C60" s="18"/>
      <c r="D60" s="35"/>
      <c r="E60" s="25">
        <v>2000000</v>
      </c>
      <c r="F60" s="27">
        <v>15000</v>
      </c>
      <c r="G60" s="37">
        <v>2000</v>
      </c>
      <c r="H60" s="28">
        <f t="shared" si="11"/>
        <v>31968067.10299832</v>
      </c>
      <c r="I60" s="52">
        <f t="shared" si="9"/>
        <v>0.98919824073763385</v>
      </c>
      <c r="J60" s="38">
        <f t="shared" si="2"/>
        <v>0.55027963683896108</v>
      </c>
      <c r="K60" s="35"/>
      <c r="L60" s="35"/>
      <c r="M60" s="50">
        <f t="shared" si="10"/>
        <v>0.93757781175469779</v>
      </c>
      <c r="N60" s="22">
        <f t="shared" si="6"/>
        <v>1031859.9555212858</v>
      </c>
      <c r="O60" s="68">
        <f t="shared" si="7"/>
        <v>16493284.149500662</v>
      </c>
      <c r="P60" s="72">
        <f t="shared" si="8"/>
        <v>752518094.04564011</v>
      </c>
    </row>
    <row r="61" spans="1:16" x14ac:dyDescent="0.2">
      <c r="A61" s="19">
        <f t="shared" si="1"/>
        <v>45901</v>
      </c>
      <c r="B61" s="47">
        <v>57</v>
      </c>
      <c r="C61" s="18"/>
      <c r="D61" s="35"/>
      <c r="E61" s="25">
        <v>2000000</v>
      </c>
      <c r="F61" s="27">
        <v>15000</v>
      </c>
      <c r="G61" s="37">
        <v>2000</v>
      </c>
      <c r="H61" s="28">
        <f t="shared" si="11"/>
        <v>32222984.959318247</v>
      </c>
      <c r="I61" s="52">
        <f t="shared" si="9"/>
        <v>0.98919824073763385</v>
      </c>
      <c r="J61" s="38">
        <f t="shared" si="2"/>
        <v>0.54433564867484441</v>
      </c>
      <c r="K61" s="35"/>
      <c r="L61" s="35"/>
      <c r="M61" s="50">
        <f t="shared" si="10"/>
        <v>0.93757781175469779</v>
      </c>
      <c r="N61" s="22">
        <f t="shared" si="6"/>
        <v>1020714.0526892692</v>
      </c>
      <c r="O61" s="68">
        <f t="shared" si="7"/>
        <v>16445226.783785546</v>
      </c>
      <c r="P61" s="72">
        <f t="shared" si="8"/>
        <v>768963320.82942569</v>
      </c>
    </row>
    <row r="62" spans="1:16" x14ac:dyDescent="0.2">
      <c r="A62" s="19">
        <f t="shared" si="1"/>
        <v>45931</v>
      </c>
      <c r="B62" s="47">
        <v>58</v>
      </c>
      <c r="C62" s="18"/>
      <c r="D62" s="35"/>
      <c r="E62" s="25">
        <v>2000000</v>
      </c>
      <c r="F62" s="27">
        <v>15000</v>
      </c>
      <c r="G62" s="37">
        <v>2000</v>
      </c>
      <c r="H62" s="28">
        <f t="shared" si="11"/>
        <v>32479935.566422306</v>
      </c>
      <c r="I62" s="52">
        <f t="shared" si="9"/>
        <v>0.98919824073763385</v>
      </c>
      <c r="J62" s="38">
        <f t="shared" si="2"/>
        <v>0.53845586603993478</v>
      </c>
      <c r="K62" s="35"/>
      <c r="L62" s="35"/>
      <c r="M62" s="50">
        <f t="shared" si="10"/>
        <v>0.93757781175469779</v>
      </c>
      <c r="N62" s="22">
        <f t="shared" si="6"/>
        <v>1009688.5452164055</v>
      </c>
      <c r="O62" s="68">
        <f t="shared" si="7"/>
        <v>16397309.445391761</v>
      </c>
      <c r="P62" s="72">
        <f t="shared" si="8"/>
        <v>785360630.27481747</v>
      </c>
    </row>
    <row r="63" spans="1:16" x14ac:dyDescent="0.2">
      <c r="A63" s="19">
        <f t="shared" si="1"/>
        <v>45962</v>
      </c>
      <c r="B63" s="47">
        <v>59</v>
      </c>
      <c r="C63" s="18"/>
      <c r="D63" s="35"/>
      <c r="E63" s="25">
        <v>2000000</v>
      </c>
      <c r="F63" s="27">
        <v>15000</v>
      </c>
      <c r="G63" s="37">
        <v>2000</v>
      </c>
      <c r="H63" s="28">
        <f t="shared" si="11"/>
        <v>32738935.133750707</v>
      </c>
      <c r="I63" s="52">
        <f t="shared" si="9"/>
        <v>0.98919824073763385</v>
      </c>
      <c r="J63" s="38">
        <f t="shared" si="2"/>
        <v>0.53263959540156258</v>
      </c>
      <c r="K63" s="35"/>
      <c r="L63" s="35"/>
      <c r="M63" s="50">
        <f t="shared" si="10"/>
        <v>0.93757781175469779</v>
      </c>
      <c r="N63" s="22">
        <f t="shared" si="6"/>
        <v>998782.13262100937</v>
      </c>
      <c r="O63" s="68">
        <f t="shared" si="7"/>
        <v>16349531.726314211</v>
      </c>
      <c r="P63" s="72">
        <f t="shared" si="8"/>
        <v>801710162.00113165</v>
      </c>
    </row>
    <row r="64" spans="1:16" x14ac:dyDescent="0.2">
      <c r="A64" s="19">
        <f t="shared" si="1"/>
        <v>45992</v>
      </c>
      <c r="B64" s="47">
        <v>60</v>
      </c>
      <c r="C64" s="18"/>
      <c r="D64" s="35"/>
      <c r="E64" s="25">
        <v>2000000</v>
      </c>
      <c r="F64" s="27">
        <v>15000</v>
      </c>
      <c r="G64" s="37">
        <v>2000</v>
      </c>
      <c r="H64" s="28">
        <f t="shared" si="11"/>
        <v>33000000.000000004</v>
      </c>
      <c r="I64" s="52">
        <f t="shared" si="9"/>
        <v>0.98919824073763385</v>
      </c>
      <c r="J64" s="38">
        <f t="shared" si="2"/>
        <v>0.52688615071843081</v>
      </c>
      <c r="K64" s="35"/>
      <c r="L64" s="35"/>
      <c r="M64" s="50">
        <f t="shared" si="10"/>
        <v>0.93757781175469779</v>
      </c>
      <c r="N64" s="22">
        <f t="shared" si="6"/>
        <v>987993.52846888441</v>
      </c>
      <c r="O64" s="68">
        <f t="shared" si="7"/>
        <v>16301893.219736597</v>
      </c>
      <c r="P64" s="72">
        <f t="shared" si="8"/>
        <v>818012055.22086823</v>
      </c>
    </row>
    <row r="65" spans="1:16" x14ac:dyDescent="0.2">
      <c r="A65" s="19">
        <f t="shared" si="1"/>
        <v>46023</v>
      </c>
      <c r="B65" s="47">
        <v>61</v>
      </c>
      <c r="C65" s="18"/>
      <c r="D65" s="35"/>
      <c r="E65" s="25">
        <v>2000000</v>
      </c>
      <c r="F65" s="27">
        <v>15000</v>
      </c>
      <c r="G65" s="37">
        <v>2000</v>
      </c>
      <c r="H65" s="28">
        <f t="shared" si="11"/>
        <v>33263146.634153828</v>
      </c>
      <c r="I65" s="52">
        <f t="shared" si="9"/>
        <v>0.98919824073763385</v>
      </c>
      <c r="J65" s="38">
        <f t="shared" si="2"/>
        <v>0.52119485335969551</v>
      </c>
      <c r="K65" s="35"/>
      <c r="L65" s="35"/>
      <c r="M65" s="50">
        <f t="shared" si="10"/>
        <v>0.93757781175469779</v>
      </c>
      <c r="N65" s="22">
        <f t="shared" si="6"/>
        <v>977321.46022158791</v>
      </c>
      <c r="O65" s="68">
        <f t="shared" si="7"/>
        <v>16254393.520028008</v>
      </c>
      <c r="P65" s="72">
        <f t="shared" si="8"/>
        <v>834266448.74089622</v>
      </c>
    </row>
    <row r="66" spans="1:16" x14ac:dyDescent="0.2">
      <c r="A66" s="19">
        <f t="shared" si="1"/>
        <v>46054</v>
      </c>
      <c r="B66" s="47">
        <v>62</v>
      </c>
      <c r="C66" s="18"/>
      <c r="D66" s="35"/>
      <c r="E66" s="25">
        <v>2000000</v>
      </c>
      <c r="F66" s="27">
        <v>15000</v>
      </c>
      <c r="G66" s="37">
        <v>2000</v>
      </c>
      <c r="H66" s="28">
        <f t="shared" si="11"/>
        <v>33528391.636521783</v>
      </c>
      <c r="I66" s="52">
        <f t="shared" si="9"/>
        <v>0.98919824073763385</v>
      </c>
      <c r="J66" s="38">
        <f t="shared" si="2"/>
        <v>0.51556503202491988</v>
      </c>
      <c r="K66" s="35"/>
      <c r="L66" s="35"/>
      <c r="M66" s="50">
        <f t="shared" si="10"/>
        <v>0.93757781175469779</v>
      </c>
      <c r="N66" s="22">
        <f t="shared" si="6"/>
        <v>966764.6690863301</v>
      </c>
      <c r="O66" s="68">
        <f t="shared" si="7"/>
        <v>16207032.22273943</v>
      </c>
      <c r="P66" s="72">
        <f t="shared" si="8"/>
        <v>850473480.96363568</v>
      </c>
    </row>
    <row r="67" spans="1:16" x14ac:dyDescent="0.2">
      <c r="A67" s="19">
        <f t="shared" si="1"/>
        <v>46082</v>
      </c>
      <c r="B67" s="47">
        <v>63</v>
      </c>
      <c r="C67" s="18"/>
      <c r="D67" s="35"/>
      <c r="E67" s="25">
        <v>2000000</v>
      </c>
      <c r="F67" s="27">
        <v>15000</v>
      </c>
      <c r="G67" s="37">
        <v>2000</v>
      </c>
      <c r="H67" s="28">
        <f t="shared" si="11"/>
        <v>33795751.739786692</v>
      </c>
      <c r="I67" s="52">
        <f t="shared" si="9"/>
        <v>0.98919824073763385</v>
      </c>
      <c r="J67" s="38">
        <f t="shared" si="2"/>
        <v>0.50999602266489263</v>
      </c>
      <c r="K67" s="35"/>
      <c r="L67" s="35"/>
      <c r="M67" s="50">
        <f t="shared" si="10"/>
        <v>0.93757781175469779</v>
      </c>
      <c r="N67" s="22">
        <f t="shared" si="6"/>
        <v>956321.90986749867</v>
      </c>
      <c r="O67" s="68">
        <f t="shared" si="7"/>
        <v>16159808.924600324</v>
      </c>
      <c r="P67" s="72">
        <f t="shared" si="8"/>
        <v>866633289.88823605</v>
      </c>
    </row>
    <row r="68" spans="1:16" x14ac:dyDescent="0.2">
      <c r="A68" s="19">
        <f t="shared" si="1"/>
        <v>46113</v>
      </c>
      <c r="B68" s="47">
        <v>64</v>
      </c>
      <c r="C68" s="18"/>
      <c r="D68" s="35"/>
      <c r="E68" s="25">
        <v>2000000</v>
      </c>
      <c r="F68" s="27">
        <v>15000</v>
      </c>
      <c r="G68" s="37">
        <v>2000</v>
      </c>
      <c r="H68" s="28">
        <f t="shared" si="11"/>
        <v>34065243.810060121</v>
      </c>
      <c r="I68" s="52">
        <f t="shared" si="9"/>
        <v>0.98919824073763385</v>
      </c>
      <c r="J68" s="38">
        <f t="shared" si="2"/>
        <v>0.50448716840330221</v>
      </c>
      <c r="K68" s="35"/>
      <c r="L68" s="35"/>
      <c r="M68" s="50">
        <f t="shared" si="10"/>
        <v>0.93757781175469779</v>
      </c>
      <c r="N68" s="22">
        <f t="shared" si="6"/>
        <v>945991.95081978361</v>
      </c>
      <c r="O68" s="68">
        <f t="shared" si="7"/>
        <v>16112723.223515164</v>
      </c>
      <c r="P68" s="72">
        <f t="shared" si="8"/>
        <v>882746013.1117512</v>
      </c>
    </row>
    <row r="69" spans="1:16" x14ac:dyDescent="0.2">
      <c r="A69" s="19">
        <f t="shared" si="1"/>
        <v>46143</v>
      </c>
      <c r="B69" s="47">
        <v>65</v>
      </c>
      <c r="C69" s="18"/>
      <c r="D69" s="35"/>
      <c r="E69" s="25">
        <v>2000000</v>
      </c>
      <c r="F69" s="27">
        <v>15000</v>
      </c>
      <c r="G69" s="37">
        <v>2000</v>
      </c>
      <c r="H69" s="28">
        <f t="shared" si="11"/>
        <v>34336884.847946383</v>
      </c>
      <c r="I69" s="52">
        <f t="shared" si="9"/>
        <v>0.98919824073763385</v>
      </c>
      <c r="J69" s="38">
        <f t="shared" si="2"/>
        <v>0.49903781945925696</v>
      </c>
      <c r="K69" s="35"/>
      <c r="L69" s="35"/>
      <c r="M69" s="50">
        <f t="shared" si="10"/>
        <v>0.93757781175469779</v>
      </c>
      <c r="N69" s="22">
        <f t="shared" si="6"/>
        <v>935773.57350289216</v>
      </c>
      <c r="O69" s="68">
        <f t="shared" si="7"/>
        <v>16065774.718560049</v>
      </c>
      <c r="P69" s="72">
        <f t="shared" si="8"/>
        <v>898811787.8303113</v>
      </c>
    </row>
    <row r="70" spans="1:16" x14ac:dyDescent="0.2">
      <c r="A70" s="19">
        <f t="shared" si="1"/>
        <v>46174</v>
      </c>
      <c r="B70" s="47">
        <v>66</v>
      </c>
      <c r="C70" s="18"/>
      <c r="D70" s="35"/>
      <c r="E70" s="25">
        <v>2000000</v>
      </c>
      <c r="F70" s="27">
        <v>15000</v>
      </c>
      <c r="G70" s="37">
        <v>2000</v>
      </c>
      <c r="H70" s="28">
        <f t="shared" si="11"/>
        <v>34610691.989615008</v>
      </c>
      <c r="I70" s="52">
        <f t="shared" ref="I70:I101" si="12">(1/(1+i))^(1/12)</f>
        <v>0.98919824073763385</v>
      </c>
      <c r="J70" s="38">
        <f t="shared" si="2"/>
        <v>0.4936473330706419</v>
      </c>
      <c r="K70" s="35"/>
      <c r="L70" s="35"/>
      <c r="M70" s="50">
        <f t="shared" si="10"/>
        <v>0.93757781175469779</v>
      </c>
      <c r="N70" s="22">
        <f t="shared" si="6"/>
        <v>925665.57263782981</v>
      </c>
      <c r="O70" s="68">
        <f t="shared" si="7"/>
        <v>16018963.009979263</v>
      </c>
      <c r="P70" s="72">
        <f t="shared" si="8"/>
        <v>914830750.84029055</v>
      </c>
    </row>
    <row r="71" spans="1:16" x14ac:dyDescent="0.2">
      <c r="A71" s="19">
        <f t="shared" ref="A71:A134" si="13">EDATE(A70,1)</f>
        <v>46204</v>
      </c>
      <c r="B71" s="47">
        <v>67</v>
      </c>
      <c r="C71" s="18"/>
      <c r="D71" s="35"/>
      <c r="E71" s="25">
        <v>2000000</v>
      </c>
      <c r="F71" s="27">
        <v>15000</v>
      </c>
      <c r="G71" s="37">
        <v>2000</v>
      </c>
      <c r="H71" s="28">
        <f t="shared" si="11"/>
        <v>34886682.507881731</v>
      </c>
      <c r="I71" s="52">
        <f t="shared" si="12"/>
        <v>0.98919824073763385</v>
      </c>
      <c r="J71" s="38">
        <f t="shared" si="2"/>
        <v>0.48831507341830377</v>
      </c>
      <c r="K71" s="35"/>
      <c r="L71" s="35"/>
      <c r="M71" s="50">
        <f t="shared" si="10"/>
        <v>0.93757781175469779</v>
      </c>
      <c r="N71" s="22">
        <f t="shared" si="6"/>
        <v>915666.75596473564</v>
      </c>
      <c r="O71" s="68">
        <f t="shared" si="7"/>
        <v>15972287.699181879</v>
      </c>
      <c r="P71" s="72">
        <f t="shared" si="8"/>
        <v>930803038.53947246</v>
      </c>
    </row>
    <row r="72" spans="1:16" x14ac:dyDescent="0.2">
      <c r="A72" s="19">
        <f t="shared" si="13"/>
        <v>46235</v>
      </c>
      <c r="B72" s="47">
        <v>68</v>
      </c>
      <c r="C72" s="18"/>
      <c r="D72" s="35"/>
      <c r="E72" s="25">
        <v>2000000</v>
      </c>
      <c r="F72" s="27">
        <v>15000</v>
      </c>
      <c r="G72" s="37">
        <v>2000</v>
      </c>
      <c r="H72" s="28">
        <f t="shared" si="11"/>
        <v>35164873.813298158</v>
      </c>
      <c r="I72" s="52">
        <f t="shared" si="12"/>
        <v>0.98919824073763385</v>
      </c>
      <c r="J72" s="38">
        <f t="shared" ref="J72:J135" si="14">I72*J71</f>
        <v>0.48304041155105459</v>
      </c>
      <c r="K72" s="35"/>
      <c r="L72" s="35"/>
      <c r="M72" s="50">
        <f t="shared" si="10"/>
        <v>0.93757781175469779</v>
      </c>
      <c r="N72" s="22">
        <f t="shared" si="6"/>
        <v>905775.94410225272</v>
      </c>
      <c r="O72" s="68">
        <f t="shared" si="7"/>
        <v>15925748.388738362</v>
      </c>
      <c r="P72" s="72">
        <f t="shared" si="8"/>
        <v>946728786.92821085</v>
      </c>
    </row>
    <row r="73" spans="1:16" x14ac:dyDescent="0.2">
      <c r="A73" s="19">
        <f t="shared" si="13"/>
        <v>46266</v>
      </c>
      <c r="B73" s="47">
        <v>69</v>
      </c>
      <c r="C73" s="18"/>
      <c r="D73" s="35"/>
      <c r="E73" s="25">
        <v>2000000</v>
      </c>
      <c r="F73" s="27">
        <v>15000</v>
      </c>
      <c r="G73" s="37">
        <v>2000</v>
      </c>
      <c r="H73" s="28">
        <f t="shared" si="11"/>
        <v>35445283.455250077</v>
      </c>
      <c r="I73" s="52">
        <f t="shared" si="12"/>
        <v>0.98919824073763385</v>
      </c>
      <c r="J73" s="38">
        <f t="shared" si="14"/>
        <v>0.47782272531148584</v>
      </c>
      <c r="K73" s="35"/>
      <c r="L73" s="35"/>
      <c r="M73" s="50">
        <f t="shared" si="10"/>
        <v>0.93757781175469779</v>
      </c>
      <c r="N73" s="22">
        <f t="shared" si="6"/>
        <v>895991.97040841787</v>
      </c>
      <c r="O73" s="68">
        <f t="shared" si="7"/>
        <v>15879344.682377204</v>
      </c>
      <c r="P73" s="72">
        <f t="shared" si="8"/>
        <v>962608131.61058807</v>
      </c>
    </row>
    <row r="74" spans="1:16" x14ac:dyDescent="0.2">
      <c r="A74" s="19">
        <f t="shared" si="13"/>
        <v>46296</v>
      </c>
      <c r="B74" s="47">
        <v>70</v>
      </c>
      <c r="C74" s="18"/>
      <c r="D74" s="35"/>
      <c r="E74" s="25">
        <v>2000000</v>
      </c>
      <c r="F74" s="27">
        <v>15000</v>
      </c>
      <c r="G74" s="37">
        <v>2000</v>
      </c>
      <c r="H74" s="28">
        <f t="shared" si="11"/>
        <v>35727929.12306454</v>
      </c>
      <c r="I74" s="52">
        <f t="shared" si="12"/>
        <v>0.98919824073763385</v>
      </c>
      <c r="J74" s="38">
        <f t="shared" si="14"/>
        <v>0.47266139926258344</v>
      </c>
      <c r="K74" s="35"/>
      <c r="L74" s="35"/>
      <c r="M74" s="50">
        <f t="shared" si="10"/>
        <v>0.93757781175469779</v>
      </c>
      <c r="N74" s="22">
        <f t="shared" si="6"/>
        <v>886313.68084305304</v>
      </c>
      <c r="O74" s="68">
        <f t="shared" si="7"/>
        <v>15833076.184981523</v>
      </c>
      <c r="P74" s="72">
        <f t="shared" si="8"/>
        <v>978441207.79556954</v>
      </c>
    </row>
    <row r="75" spans="1:16" x14ac:dyDescent="0.2">
      <c r="A75" s="19">
        <f t="shared" si="13"/>
        <v>46327</v>
      </c>
      <c r="B75" s="47">
        <v>71</v>
      </c>
      <c r="C75" s="18"/>
      <c r="D75" s="35"/>
      <c r="E75" s="25">
        <v>2000000</v>
      </c>
      <c r="F75" s="27">
        <v>15000</v>
      </c>
      <c r="G75" s="37">
        <v>2000</v>
      </c>
      <c r="H75" s="28">
        <f t="shared" si="11"/>
        <v>36012828.647125773</v>
      </c>
      <c r="I75" s="52">
        <f t="shared" si="12"/>
        <v>0.98919824073763385</v>
      </c>
      <c r="J75" s="38">
        <f t="shared" si="14"/>
        <v>0.4675558246151359</v>
      </c>
      <c r="K75" s="35"/>
      <c r="L75" s="35"/>
      <c r="M75" s="50">
        <f t="shared" si="10"/>
        <v>0.93757781175469779</v>
      </c>
      <c r="N75" s="22">
        <f t="shared" si="6"/>
        <v>876739.93383164483</v>
      </c>
      <c r="O75" s="68">
        <f t="shared" si="7"/>
        <v>15786942.502585705</v>
      </c>
      <c r="P75" s="72">
        <f t="shared" si="8"/>
        <v>994228150.29815519</v>
      </c>
    </row>
    <row r="76" spans="1:16" x14ac:dyDescent="0.2">
      <c r="A76" s="19">
        <f t="shared" si="13"/>
        <v>46357</v>
      </c>
      <c r="B76" s="47">
        <v>72</v>
      </c>
      <c r="C76" s="18"/>
      <c r="D76" s="35"/>
      <c r="E76" s="25">
        <v>2000000</v>
      </c>
      <c r="F76" s="27">
        <v>15000</v>
      </c>
      <c r="G76" s="37">
        <v>2000</v>
      </c>
      <c r="H76" s="28">
        <f t="shared" si="11"/>
        <v>36300000.000000007</v>
      </c>
      <c r="I76" s="52">
        <f t="shared" si="12"/>
        <v>0.98919824073763385</v>
      </c>
      <c r="J76" s="38">
        <f t="shared" si="14"/>
        <v>0.46250539915592609</v>
      </c>
      <c r="K76" s="35"/>
      <c r="L76" s="35"/>
      <c r="M76" s="50">
        <f t="shared" si="10"/>
        <v>0.93757781175469779</v>
      </c>
      <c r="N76" s="22">
        <f t="shared" si="6"/>
        <v>867269.60013069247</v>
      </c>
      <c r="O76" s="68">
        <f t="shared" si="7"/>
        <v>15740943.242372071</v>
      </c>
      <c r="P76" s="72">
        <f t="shared" si="8"/>
        <v>1009969093.5405272</v>
      </c>
    </row>
    <row r="77" spans="1:16" x14ac:dyDescent="0.2">
      <c r="A77" s="19">
        <f t="shared" si="13"/>
        <v>46388</v>
      </c>
      <c r="B77" s="47">
        <v>73</v>
      </c>
      <c r="C77" s="18"/>
      <c r="D77" s="35"/>
      <c r="E77" s="25">
        <v>2000000</v>
      </c>
      <c r="F77" s="27">
        <v>15000</v>
      </c>
      <c r="G77" s="37">
        <v>2000</v>
      </c>
      <c r="H77" s="28">
        <f t="shared" si="11"/>
        <v>36589461.297569208</v>
      </c>
      <c r="I77" s="52">
        <f t="shared" si="12"/>
        <v>0.98919824073763385</v>
      </c>
      <c r="J77" s="38">
        <f t="shared" si="14"/>
        <v>0.45750952717669924</v>
      </c>
      <c r="K77" s="35"/>
      <c r="L77" s="35"/>
      <c r="M77" s="50">
        <f t="shared" si="10"/>
        <v>0.93757781175469779</v>
      </c>
      <c r="N77" s="22">
        <f t="shared" si="6"/>
        <v>857901.56269451219</v>
      </c>
      <c r="O77" s="68">
        <f t="shared" si="7"/>
        <v>15695078.012667499</v>
      </c>
      <c r="P77" s="72">
        <f t="shared" si="8"/>
        <v>1025664171.5531948</v>
      </c>
    </row>
    <row r="78" spans="1:16" x14ac:dyDescent="0.2">
      <c r="A78" s="19">
        <f t="shared" si="13"/>
        <v>46419</v>
      </c>
      <c r="B78" s="47">
        <v>74</v>
      </c>
      <c r="C78" s="18"/>
      <c r="D78" s="35"/>
      <c r="E78" s="25">
        <v>2000000</v>
      </c>
      <c r="F78" s="27">
        <v>15000</v>
      </c>
      <c r="G78" s="37">
        <v>2000</v>
      </c>
      <c r="H78" s="28">
        <f t="shared" si="11"/>
        <v>36881230.800173968</v>
      </c>
      <c r="I78" s="52">
        <f t="shared" si="12"/>
        <v>0.98919824073763385</v>
      </c>
      <c r="J78" s="38">
        <f t="shared" si="14"/>
        <v>0.45256761940389756</v>
      </c>
      <c r="K78" s="35"/>
      <c r="L78" s="35"/>
      <c r="M78" s="50">
        <f t="shared" si="10"/>
        <v>0.93757781175469779</v>
      </c>
      <c r="N78" s="22">
        <f t="shared" si="6"/>
        <v>848634.71654347831</v>
      </c>
      <c r="O78" s="68">
        <f t="shared" si="7"/>
        <v>15649346.422940118</v>
      </c>
      <c r="P78" s="72">
        <f t="shared" si="8"/>
        <v>1041313517.9761349</v>
      </c>
    </row>
    <row r="79" spans="1:16" x14ac:dyDescent="0.2">
      <c r="A79" s="19">
        <f t="shared" si="13"/>
        <v>46447</v>
      </c>
      <c r="B79" s="47">
        <v>75</v>
      </c>
      <c r="C79" s="18"/>
      <c r="D79" s="35"/>
      <c r="E79" s="25">
        <v>2000000</v>
      </c>
      <c r="F79" s="27">
        <v>15000</v>
      </c>
      <c r="G79" s="37">
        <v>2000</v>
      </c>
      <c r="H79" s="28">
        <f t="shared" si="11"/>
        <v>37175326.913765371</v>
      </c>
      <c r="I79" s="52">
        <f t="shared" si="12"/>
        <v>0.98919824073763385</v>
      </c>
      <c r="J79" s="38">
        <f t="shared" si="14"/>
        <v>0.44767909292915453</v>
      </c>
      <c r="K79" s="35"/>
      <c r="L79" s="35"/>
      <c r="M79" s="50">
        <f t="shared" si="10"/>
        <v>0.93757781175469779</v>
      </c>
      <c r="N79" s="22">
        <f t="shared" si="6"/>
        <v>839467.96863368934</v>
      </c>
      <c r="O79" s="68">
        <f t="shared" si="7"/>
        <v>15603748.083795968</v>
      </c>
      <c r="P79" s="72">
        <f t="shared" si="8"/>
        <v>1056917266.0599309</v>
      </c>
    </row>
    <row r="80" spans="1:16" x14ac:dyDescent="0.2">
      <c r="A80" s="19">
        <f t="shared" si="13"/>
        <v>46478</v>
      </c>
      <c r="B80" s="47">
        <v>76</v>
      </c>
      <c r="C80" s="18"/>
      <c r="D80" s="35"/>
      <c r="E80" s="25">
        <v>2000000</v>
      </c>
      <c r="F80" s="27">
        <v>15000</v>
      </c>
      <c r="G80" s="37">
        <v>2000</v>
      </c>
      <c r="H80" s="28">
        <f t="shared" si="11"/>
        <v>37471768.191066138</v>
      </c>
      <c r="I80" s="52">
        <f t="shared" si="12"/>
        <v>0.98919824073763385</v>
      </c>
      <c r="J80" s="38">
        <f t="shared" si="14"/>
        <v>0.44284337114053934</v>
      </c>
      <c r="K80" s="35"/>
      <c r="L80" s="35"/>
      <c r="M80" s="50">
        <f t="shared" si="10"/>
        <v>0.93757781175469779</v>
      </c>
      <c r="N80" s="22">
        <f t="shared" si="6"/>
        <v>830400.23772804078</v>
      </c>
      <c r="O80" s="68">
        <f t="shared" si="7"/>
        <v>15558282.606975676</v>
      </c>
      <c r="P80" s="72">
        <f t="shared" si="8"/>
        <v>1072475548.6669066</v>
      </c>
    </row>
    <row r="81" spans="1:16" x14ac:dyDescent="0.2">
      <c r="A81" s="19">
        <f t="shared" si="13"/>
        <v>46508</v>
      </c>
      <c r="B81" s="47">
        <v>77</v>
      </c>
      <c r="C81" s="18"/>
      <c r="D81" s="35"/>
      <c r="E81" s="25">
        <v>2000000</v>
      </c>
      <c r="F81" s="27">
        <v>15000</v>
      </c>
      <c r="G81" s="37">
        <v>2000</v>
      </c>
      <c r="H81" s="28">
        <f t="shared" si="11"/>
        <v>37770573.33274103</v>
      </c>
      <c r="I81" s="52">
        <f t="shared" si="12"/>
        <v>0.98919824073763385</v>
      </c>
      <c r="J81" s="38">
        <f t="shared" si="14"/>
        <v>0.43805988365454457</v>
      </c>
      <c r="K81" s="35"/>
      <c r="L81" s="35"/>
      <c r="M81" s="50">
        <f t="shared" si="10"/>
        <v>0.93757781175469779</v>
      </c>
      <c r="N81" s="22">
        <f t="shared" si="6"/>
        <v>821430.4542686909</v>
      </c>
      <c r="O81" s="68">
        <f t="shared" si="7"/>
        <v>15512949.605351182</v>
      </c>
      <c r="P81" s="72">
        <f t="shared" si="8"/>
        <v>1087988498.2722578</v>
      </c>
    </row>
    <row r="82" spans="1:16" x14ac:dyDescent="0.2">
      <c r="A82" s="19">
        <f t="shared" si="13"/>
        <v>46539</v>
      </c>
      <c r="B82" s="47">
        <v>78</v>
      </c>
      <c r="C82" s="18"/>
      <c r="D82" s="35"/>
      <c r="E82" s="25">
        <v>2000000</v>
      </c>
      <c r="F82" s="27">
        <v>15000</v>
      </c>
      <c r="G82" s="37">
        <v>2000</v>
      </c>
      <c r="H82" s="28">
        <f t="shared" si="11"/>
        <v>38071761.188576505</v>
      </c>
      <c r="I82" s="52">
        <f t="shared" si="12"/>
        <v>0.98919824073763385</v>
      </c>
      <c r="J82" s="38">
        <f t="shared" si="14"/>
        <v>0.43332806624880804</v>
      </c>
      <c r="K82" s="35"/>
      <c r="L82" s="35"/>
      <c r="M82" s="50">
        <f t="shared" si="10"/>
        <v>0.93757781175469779</v>
      </c>
      <c r="N82" s="22">
        <f t="shared" si="6"/>
        <v>812557.56025090429</v>
      </c>
      <c r="O82" s="68">
        <f t="shared" si="7"/>
        <v>15467748.692922397</v>
      </c>
      <c r="P82" s="72">
        <f t="shared" si="8"/>
        <v>1103456246.9651802</v>
      </c>
    </row>
    <row r="83" spans="1:16" x14ac:dyDescent="0.2">
      <c r="A83" s="19">
        <f t="shared" si="13"/>
        <v>46569</v>
      </c>
      <c r="B83" s="47">
        <v>79</v>
      </c>
      <c r="C83" s="18"/>
      <c r="D83" s="35"/>
      <c r="E83" s="25">
        <v>2000000</v>
      </c>
      <c r="F83" s="27">
        <v>15000</v>
      </c>
      <c r="G83" s="37">
        <v>2000</v>
      </c>
      <c r="H83" s="28">
        <f t="shared" si="11"/>
        <v>38375350.758669905</v>
      </c>
      <c r="I83" s="52">
        <f t="shared" si="12"/>
        <v>0.98919824073763385</v>
      </c>
      <c r="J83" s="38">
        <f t="shared" si="14"/>
        <v>0.42864736079556176</v>
      </c>
      <c r="K83" s="35"/>
      <c r="L83" s="35"/>
      <c r="M83" s="50">
        <f t="shared" si="10"/>
        <v>0.93757781175469779</v>
      </c>
      <c r="N83" s="22">
        <f t="shared" si="6"/>
        <v>803780.50909825845</v>
      </c>
      <c r="O83" s="68">
        <f t="shared" si="7"/>
        <v>15422679.484813968</v>
      </c>
      <c r="P83" s="72">
        <f t="shared" si="8"/>
        <v>1118878926.4499941</v>
      </c>
    </row>
    <row r="84" spans="1:16" x14ac:dyDescent="0.2">
      <c r="A84" s="19">
        <f t="shared" si="13"/>
        <v>46600</v>
      </c>
      <c r="B84" s="47">
        <v>80</v>
      </c>
      <c r="C84" s="18"/>
      <c r="D84" s="35"/>
      <c r="E84" s="25">
        <v>2000000</v>
      </c>
      <c r="F84" s="27">
        <v>15000</v>
      </c>
      <c r="G84" s="37">
        <v>2000</v>
      </c>
      <c r="H84" s="28">
        <f t="shared" si="11"/>
        <v>38681361.194627978</v>
      </c>
      <c r="I84" s="52">
        <f t="shared" si="12"/>
        <v>0.98919824073763385</v>
      </c>
      <c r="J84" s="38">
        <f t="shared" si="14"/>
        <v>0.42401721519579949</v>
      </c>
      <c r="K84" s="35"/>
      <c r="L84" s="35"/>
      <c r="M84" s="50">
        <f t="shared" si="10"/>
        <v>0.93757781175469779</v>
      </c>
      <c r="N84" s="22">
        <f t="shared" si="6"/>
        <v>795098.2655391969</v>
      </c>
      <c r="O84" s="68">
        <f t="shared" si="7"/>
        <v>15377741.597271951</v>
      </c>
      <c r="P84" s="72">
        <f t="shared" si="8"/>
        <v>1134256668.047266</v>
      </c>
    </row>
    <row r="85" spans="1:16" x14ac:dyDescent="0.2">
      <c r="A85" s="19">
        <f t="shared" si="13"/>
        <v>46631</v>
      </c>
      <c r="B85" s="47">
        <v>81</v>
      </c>
      <c r="C85" s="18"/>
      <c r="D85" s="35"/>
      <c r="E85" s="25">
        <v>2000000</v>
      </c>
      <c r="F85" s="27">
        <v>15000</v>
      </c>
      <c r="G85" s="37">
        <v>2000</v>
      </c>
      <c r="H85" s="28">
        <f t="shared" si="11"/>
        <v>38989811.800775088</v>
      </c>
      <c r="I85" s="52">
        <f t="shared" si="12"/>
        <v>0.98919824073763385</v>
      </c>
      <c r="J85" s="38">
        <f t="shared" si="14"/>
        <v>0.41943708331415558</v>
      </c>
      <c r="K85" s="35"/>
      <c r="L85" s="35"/>
      <c r="M85" s="50">
        <f t="shared" ref="M85:M116" si="15">((i/(1+i))/LN(1+i))</f>
        <v>0.93757781175469779</v>
      </c>
      <c r="N85" s="22">
        <f t="shared" si="6"/>
        <v>786509.80548491771</v>
      </c>
      <c r="O85" s="68">
        <f t="shared" si="7"/>
        <v>15332934.647660581</v>
      </c>
      <c r="P85" s="72">
        <f t="shared" si="8"/>
        <v>1149589602.6949265</v>
      </c>
    </row>
    <row r="86" spans="1:16" x14ac:dyDescent="0.2">
      <c r="A86" s="19">
        <f t="shared" si="13"/>
        <v>46661</v>
      </c>
      <c r="B86" s="47">
        <v>82</v>
      </c>
      <c r="C86" s="18"/>
      <c r="D86" s="35"/>
      <c r="E86" s="25">
        <v>2000000</v>
      </c>
      <c r="F86" s="27">
        <v>15000</v>
      </c>
      <c r="G86" s="37">
        <v>2000</v>
      </c>
      <c r="H86" s="28">
        <f t="shared" si="11"/>
        <v>39300722.035370991</v>
      </c>
      <c r="I86" s="52">
        <f t="shared" si="12"/>
        <v>0.98919824073763385</v>
      </c>
      <c r="J86" s="38">
        <f t="shared" si="14"/>
        <v>0.41490642491448704</v>
      </c>
      <c r="K86" s="35"/>
      <c r="L86" s="35"/>
      <c r="M86" s="50">
        <f t="shared" si="15"/>
        <v>0.93757781175469779</v>
      </c>
      <c r="N86" s="22">
        <f t="shared" ref="N86:N148" si="16">E86*J86*M86</f>
        <v>778014.1159085792</v>
      </c>
      <c r="O86" s="68">
        <f t="shared" ref="O86:O148" si="17">H86*J86*M86</f>
        <v>15288258.254458988</v>
      </c>
      <c r="P86" s="72">
        <f t="shared" si="8"/>
        <v>1164877860.9493854</v>
      </c>
    </row>
    <row r="87" spans="1:16" x14ac:dyDescent="0.2">
      <c r="A87" s="19">
        <f t="shared" si="13"/>
        <v>46692</v>
      </c>
      <c r="B87" s="47">
        <v>83</v>
      </c>
      <c r="C87" s="18"/>
      <c r="D87" s="35"/>
      <c r="E87" s="25">
        <v>2000000</v>
      </c>
      <c r="F87" s="27">
        <v>15000</v>
      </c>
      <c r="G87" s="37">
        <v>2000</v>
      </c>
      <c r="H87" s="28">
        <f t="shared" si="11"/>
        <v>39614111.511838354</v>
      </c>
      <c r="I87" s="52">
        <f t="shared" si="12"/>
        <v>0.98919824073763385</v>
      </c>
      <c r="J87" s="38">
        <f t="shared" si="14"/>
        <v>0.41042470559615174</v>
      </c>
      <c r="K87" s="35"/>
      <c r="L87" s="35"/>
      <c r="M87" s="50">
        <f t="shared" si="15"/>
        <v>0.93757781175469779</v>
      </c>
      <c r="N87" s="22">
        <f t="shared" si="16"/>
        <v>769610.19472581206</v>
      </c>
      <c r="O87" s="68">
        <f t="shared" si="17"/>
        <v>15243712.037257973</v>
      </c>
      <c r="P87" s="72">
        <f t="shared" ref="P87:P148" si="18">P86+O87</f>
        <v>1180121572.9866433</v>
      </c>
    </row>
    <row r="88" spans="1:16" x14ac:dyDescent="0.2">
      <c r="A88" s="19">
        <f t="shared" si="13"/>
        <v>46722</v>
      </c>
      <c r="B88" s="47">
        <v>84</v>
      </c>
      <c r="C88" s="18"/>
      <c r="D88" s="35"/>
      <c r="E88" s="25">
        <v>2000000</v>
      </c>
      <c r="F88" s="27">
        <v>15000</v>
      </c>
      <c r="G88" s="37">
        <v>2000</v>
      </c>
      <c r="H88" s="28">
        <f t="shared" si="11"/>
        <v>39930000.000000015</v>
      </c>
      <c r="I88" s="52">
        <f t="shared" si="12"/>
        <v>0.98919824073763385</v>
      </c>
      <c r="J88" s="38">
        <f t="shared" si="14"/>
        <v>0.40599139673097462</v>
      </c>
      <c r="K88" s="35"/>
      <c r="L88" s="35"/>
      <c r="M88" s="50">
        <f t="shared" si="15"/>
        <v>0.93757781175469779</v>
      </c>
      <c r="N88" s="22">
        <f t="shared" si="16"/>
        <v>761297.05067652103</v>
      </c>
      <c r="O88" s="68">
        <f t="shared" si="17"/>
        <v>15199295.61675675</v>
      </c>
      <c r="P88" s="72">
        <f t="shared" si="18"/>
        <v>1195320868.6034</v>
      </c>
    </row>
    <row r="89" spans="1:16" x14ac:dyDescent="0.2">
      <c r="A89" s="19">
        <f t="shared" si="13"/>
        <v>46753</v>
      </c>
      <c r="B89" s="47">
        <v>85</v>
      </c>
      <c r="C89" s="18"/>
      <c r="D89" s="35"/>
      <c r="E89" s="25">
        <v>2000000</v>
      </c>
      <c r="F89" s="27">
        <v>15000</v>
      </c>
      <c r="G89" s="37">
        <v>2000</v>
      </c>
      <c r="H89" s="28">
        <f t="shared" si="11"/>
        <v>40248407.427326135</v>
      </c>
      <c r="I89" s="52">
        <f t="shared" si="12"/>
        <v>0.98919824073763385</v>
      </c>
      <c r="J89" s="38">
        <f t="shared" si="14"/>
        <v>0.40160597540089482</v>
      </c>
      <c r="K89" s="35"/>
      <c r="L89" s="35"/>
      <c r="M89" s="50">
        <f t="shared" si="15"/>
        <v>0.93757781175469779</v>
      </c>
      <c r="N89" s="22">
        <f t="shared" si="16"/>
        <v>753073.70320796396</v>
      </c>
      <c r="O89" s="68">
        <f t="shared" si="17"/>
        <v>15155008.614759706</v>
      </c>
      <c r="P89" s="72">
        <f t="shared" si="18"/>
        <v>1210475877.2181597</v>
      </c>
    </row>
    <row r="90" spans="1:16" x14ac:dyDescent="0.2">
      <c r="A90" s="19">
        <f t="shared" si="13"/>
        <v>46784</v>
      </c>
      <c r="B90" s="47">
        <v>86</v>
      </c>
      <c r="C90" s="18"/>
      <c r="D90" s="35"/>
      <c r="E90" s="25">
        <v>2000000</v>
      </c>
      <c r="F90" s="27">
        <v>15000</v>
      </c>
      <c r="G90" s="37">
        <v>2000</v>
      </c>
      <c r="H90" s="28">
        <f t="shared" si="11"/>
        <v>40569353.880191363</v>
      </c>
      <c r="I90" s="52">
        <f t="shared" si="12"/>
        <v>0.98919824073763385</v>
      </c>
      <c r="J90" s="38">
        <f t="shared" si="14"/>
        <v>0.3972679243362866</v>
      </c>
      <c r="K90" s="35"/>
      <c r="L90" s="35"/>
      <c r="M90" s="50">
        <f t="shared" si="15"/>
        <v>0.93757781175469779</v>
      </c>
      <c r="N90" s="22">
        <f t="shared" si="16"/>
        <v>744939.18235909287</v>
      </c>
      <c r="O90" s="68">
        <f t="shared" si="17"/>
        <v>15110850.654173223</v>
      </c>
      <c r="P90" s="72">
        <f t="shared" si="18"/>
        <v>1225586727.8723328</v>
      </c>
    </row>
    <row r="91" spans="1:16" x14ac:dyDescent="0.2">
      <c r="A91" s="19">
        <f t="shared" si="13"/>
        <v>46813</v>
      </c>
      <c r="B91" s="47">
        <v>87</v>
      </c>
      <c r="C91" s="18"/>
      <c r="D91" s="35"/>
      <c r="E91" s="25">
        <v>2000000</v>
      </c>
      <c r="F91" s="27">
        <v>15000</v>
      </c>
      <c r="G91" s="37">
        <v>2000</v>
      </c>
      <c r="H91" s="28">
        <f t="shared" si="11"/>
        <v>40892859.605141908</v>
      </c>
      <c r="I91" s="52">
        <f t="shared" si="12"/>
        <v>0.98919824073763385</v>
      </c>
      <c r="J91" s="38">
        <f t="shared" si="14"/>
        <v>0.39297673185494614</v>
      </c>
      <c r="K91" s="35"/>
      <c r="L91" s="35"/>
      <c r="M91" s="50">
        <f t="shared" si="15"/>
        <v>0.93757781175469779</v>
      </c>
      <c r="N91" s="22">
        <f t="shared" si="16"/>
        <v>736892.52864614606</v>
      </c>
      <c r="O91" s="68">
        <f t="shared" si="17"/>
        <v>15066821.359002432</v>
      </c>
      <c r="P91" s="72">
        <f t="shared" si="18"/>
        <v>1240653549.2313352</v>
      </c>
    </row>
    <row r="92" spans="1:16" x14ac:dyDescent="0.2">
      <c r="A92" s="19">
        <f t="shared" si="13"/>
        <v>46844</v>
      </c>
      <c r="B92" s="47">
        <v>88</v>
      </c>
      <c r="C92" s="18"/>
      <c r="D92" s="35"/>
      <c r="E92" s="25">
        <v>2000000</v>
      </c>
      <c r="F92" s="27">
        <v>15000</v>
      </c>
      <c r="G92" s="37">
        <v>2000</v>
      </c>
      <c r="H92" s="28">
        <f t="shared" si="11"/>
        <v>41218945.010172755</v>
      </c>
      <c r="I92" s="52">
        <f t="shared" si="12"/>
        <v>0.98919824073763385</v>
      </c>
      <c r="J92" s="38">
        <f t="shared" si="14"/>
        <v>0.38873189180173762</v>
      </c>
      <c r="K92" s="35"/>
      <c r="L92" s="35"/>
      <c r="M92" s="50">
        <f t="shared" si="15"/>
        <v>0.93757781175469779</v>
      </c>
      <c r="N92" s="22">
        <f t="shared" si="16"/>
        <v>728932.79294947418</v>
      </c>
      <c r="O92" s="68">
        <f t="shared" si="17"/>
        <v>15022920.354348011</v>
      </c>
      <c r="P92" s="72">
        <f t="shared" si="18"/>
        <v>1255676469.5856831</v>
      </c>
    </row>
    <row r="93" spans="1:16" x14ac:dyDescent="0.2">
      <c r="A93" s="19">
        <f t="shared" si="13"/>
        <v>46874</v>
      </c>
      <c r="B93" s="47">
        <v>89</v>
      </c>
      <c r="C93" s="18"/>
      <c r="D93" s="35"/>
      <c r="E93" s="25">
        <v>2000000</v>
      </c>
      <c r="F93" s="27">
        <v>15000</v>
      </c>
      <c r="G93" s="37">
        <v>2000</v>
      </c>
      <c r="H93" s="28">
        <f t="shared" si="11"/>
        <v>41547630.666015133</v>
      </c>
      <c r="I93" s="52">
        <f t="shared" si="12"/>
        <v>0.98919824073763385</v>
      </c>
      <c r="J93" s="38">
        <f t="shared" si="14"/>
        <v>0.38453290348889108</v>
      </c>
      <c r="K93" s="35"/>
      <c r="L93" s="35"/>
      <c r="M93" s="50">
        <f t="shared" si="15"/>
        <v>0.93757781175469779</v>
      </c>
      <c r="N93" s="22">
        <f t="shared" si="16"/>
        <v>721059.03640158975</v>
      </c>
      <c r="O93" s="68">
        <f t="shared" si="17"/>
        <v>14979147.266403006</v>
      </c>
      <c r="P93" s="72">
        <f t="shared" si="18"/>
        <v>1270655616.8520861</v>
      </c>
    </row>
    <row r="94" spans="1:16" x14ac:dyDescent="0.2">
      <c r="A94" s="19">
        <f t="shared" si="13"/>
        <v>46905</v>
      </c>
      <c r="B94" s="47">
        <v>90</v>
      </c>
      <c r="C94" s="18"/>
      <c r="D94" s="35"/>
      <c r="E94" s="25">
        <v>2000000</v>
      </c>
      <c r="F94" s="27">
        <v>15000</v>
      </c>
      <c r="G94" s="37">
        <v>2000</v>
      </c>
      <c r="H94" s="28">
        <f t="shared" si="11"/>
        <v>41878937.307434157</v>
      </c>
      <c r="I94" s="52">
        <f t="shared" si="12"/>
        <v>0.98919824073763385</v>
      </c>
      <c r="J94" s="38">
        <f t="shared" si="14"/>
        <v>0.3803792716369454</v>
      </c>
      <c r="K94" s="35"/>
      <c r="L94" s="35"/>
      <c r="M94" s="50">
        <f t="shared" si="15"/>
        <v>0.93757781175469779</v>
      </c>
      <c r="N94" s="22">
        <f t="shared" si="16"/>
        <v>713270.33027642616</v>
      </c>
      <c r="O94" s="68">
        <f t="shared" si="17"/>
        <v>14935501.722449653</v>
      </c>
      <c r="P94" s="72">
        <f t="shared" si="18"/>
        <v>1285591118.5745356</v>
      </c>
    </row>
    <row r="95" spans="1:16" x14ac:dyDescent="0.2">
      <c r="A95" s="19">
        <f t="shared" si="13"/>
        <v>46935</v>
      </c>
      <c r="B95" s="47">
        <v>91</v>
      </c>
      <c r="C95" s="18"/>
      <c r="D95" s="35"/>
      <c r="E95" s="25">
        <v>2000000</v>
      </c>
      <c r="F95" s="27">
        <v>15000</v>
      </c>
      <c r="G95" s="37">
        <v>2000</v>
      </c>
      <c r="H95" s="28">
        <f t="shared" si="11"/>
        <v>42212885.834536895</v>
      </c>
      <c r="I95" s="52">
        <f t="shared" si="12"/>
        <v>0.98919824073763385</v>
      </c>
      <c r="J95" s="38">
        <f t="shared" si="14"/>
        <v>0.37627050631632891</v>
      </c>
      <c r="K95" s="35"/>
      <c r="L95" s="35"/>
      <c r="M95" s="50">
        <f t="shared" si="15"/>
        <v>0.93757781175469779</v>
      </c>
      <c r="N95" s="22">
        <f t="shared" si="16"/>
        <v>705565.75587979169</v>
      </c>
      <c r="O95" s="68">
        <f t="shared" si="17"/>
        <v>14891983.350856189</v>
      </c>
      <c r="P95" s="72">
        <f t="shared" si="18"/>
        <v>1300483101.9253919</v>
      </c>
    </row>
    <row r="96" spans="1:16" x14ac:dyDescent="0.2">
      <c r="A96" s="19">
        <f t="shared" si="13"/>
        <v>46966</v>
      </c>
      <c r="B96" s="47">
        <v>92</v>
      </c>
      <c r="C96" s="18"/>
      <c r="D96" s="35"/>
      <c r="E96" s="25">
        <v>2000000</v>
      </c>
      <c r="F96" s="27">
        <v>15000</v>
      </c>
      <c r="G96" s="37">
        <v>2000</v>
      </c>
      <c r="H96" s="28">
        <f t="shared" si="11"/>
        <v>42549497.314090781</v>
      </c>
      <c r="I96" s="52">
        <f t="shared" si="12"/>
        <v>0.98919824073763385</v>
      </c>
      <c r="J96" s="38">
        <f t="shared" si="14"/>
        <v>0.37220612288957128</v>
      </c>
      <c r="K96" s="35"/>
      <c r="L96" s="35"/>
      <c r="M96" s="50">
        <f t="shared" si="15"/>
        <v>0.93757781175469779</v>
      </c>
      <c r="N96" s="22">
        <f t="shared" si="16"/>
        <v>697944.40444100881</v>
      </c>
      <c r="O96" s="68">
        <f t="shared" si="17"/>
        <v>14848591.781073695</v>
      </c>
      <c r="P96" s="72">
        <f t="shared" si="18"/>
        <v>1315331693.7064657</v>
      </c>
    </row>
    <row r="97" spans="1:16" x14ac:dyDescent="0.2">
      <c r="A97" s="19">
        <f t="shared" si="13"/>
        <v>46997</v>
      </c>
      <c r="B97" s="47">
        <v>93</v>
      </c>
      <c r="C97" s="18"/>
      <c r="D97" s="35"/>
      <c r="E97" s="25">
        <v>2000000</v>
      </c>
      <c r="F97" s="27">
        <v>15000</v>
      </c>
      <c r="G97" s="37">
        <v>2000</v>
      </c>
      <c r="H97" s="28">
        <f t="shared" si="11"/>
        <v>42888792.980852604</v>
      </c>
      <c r="I97" s="52">
        <f t="shared" si="12"/>
        <v>0.98919824073763385</v>
      </c>
      <c r="J97" s="38">
        <f t="shared" si="14"/>
        <v>0.36818564195413944</v>
      </c>
      <c r="K97" s="35"/>
      <c r="L97" s="35"/>
      <c r="M97" s="50">
        <f t="shared" si="15"/>
        <v>0.93757781175469779</v>
      </c>
      <c r="N97" s="22">
        <f t="shared" si="16"/>
        <v>690405.37700572144</v>
      </c>
      <c r="O97" s="68">
        <f t="shared" si="17"/>
        <v>14805326.643632941</v>
      </c>
      <c r="P97" s="72">
        <f t="shared" si="18"/>
        <v>1330137020.3500986</v>
      </c>
    </row>
    <row r="98" spans="1:16" x14ac:dyDescent="0.2">
      <c r="A98" s="19">
        <f t="shared" si="13"/>
        <v>47027</v>
      </c>
      <c r="B98" s="47">
        <v>94</v>
      </c>
      <c r="C98" s="18"/>
      <c r="D98" s="35"/>
      <c r="E98" s="25">
        <v>2000000</v>
      </c>
      <c r="F98" s="27">
        <v>15000</v>
      </c>
      <c r="G98" s="37">
        <v>2000</v>
      </c>
      <c r="H98" s="28">
        <f t="shared" si="11"/>
        <v>43230794.238908097</v>
      </c>
      <c r="I98" s="52">
        <f t="shared" si="12"/>
        <v>0.98919824073763385</v>
      </c>
      <c r="J98" s="38">
        <f t="shared" si="14"/>
        <v>0.36420858928589112</v>
      </c>
      <c r="K98" s="35"/>
      <c r="L98" s="35"/>
      <c r="M98" s="50">
        <f t="shared" si="15"/>
        <v>0.93757781175469779</v>
      </c>
      <c r="N98" s="22">
        <f t="shared" si="16"/>
        <v>682947.78432986245</v>
      </c>
      <c r="O98" s="68">
        <f t="shared" si="17"/>
        <v>14762187.570141234</v>
      </c>
      <c r="P98" s="72">
        <f t="shared" si="18"/>
        <v>1344899207.9202399</v>
      </c>
    </row>
    <row r="99" spans="1:16" x14ac:dyDescent="0.2">
      <c r="A99" s="19">
        <f t="shared" si="13"/>
        <v>47058</v>
      </c>
      <c r="B99" s="47">
        <v>95</v>
      </c>
      <c r="C99" s="18"/>
      <c r="D99" s="35"/>
      <c r="E99" s="25">
        <v>2000000</v>
      </c>
      <c r="F99" s="27">
        <v>15000</v>
      </c>
      <c r="G99" s="37">
        <v>2000</v>
      </c>
      <c r="H99" s="28">
        <f t="shared" si="11"/>
        <v>43575522.663022198</v>
      </c>
      <c r="I99" s="52">
        <f t="shared" si="12"/>
        <v>0.98919824073763385</v>
      </c>
      <c r="J99" s="38">
        <f t="shared" si="14"/>
        <v>0.36027449578313891</v>
      </c>
      <c r="K99" s="35"/>
      <c r="L99" s="35"/>
      <c r="M99" s="50">
        <f t="shared" si="15"/>
        <v>0.93757781175469779</v>
      </c>
      <c r="N99" s="22">
        <f t="shared" si="16"/>
        <v>675570.74677476496</v>
      </c>
      <c r="O99" s="68">
        <f t="shared" si="17"/>
        <v>14719174.1932793</v>
      </c>
      <c r="P99" s="72">
        <f t="shared" si="18"/>
        <v>1359618382.1135192</v>
      </c>
    </row>
    <row r="100" spans="1:16" x14ac:dyDescent="0.2">
      <c r="A100" s="19">
        <f t="shared" si="13"/>
        <v>47088</v>
      </c>
      <c r="B100" s="47">
        <v>96</v>
      </c>
      <c r="C100" s="18"/>
      <c r="D100" s="35"/>
      <c r="E100" s="25">
        <v>2000000</v>
      </c>
      <c r="F100" s="27">
        <v>15000</v>
      </c>
      <c r="G100" s="37">
        <v>2000</v>
      </c>
      <c r="H100" s="28">
        <f t="shared" si="11"/>
        <v>43923000.000000015</v>
      </c>
      <c r="I100" s="52">
        <f t="shared" si="12"/>
        <v>0.98919824073763385</v>
      </c>
      <c r="J100" s="38">
        <f t="shared" si="14"/>
        <v>0.35638289741131912</v>
      </c>
      <c r="K100" s="35"/>
      <c r="L100" s="35"/>
      <c r="M100" s="50">
        <f t="shared" si="15"/>
        <v>0.93757781175469779</v>
      </c>
      <c r="N100" s="22">
        <f t="shared" si="16"/>
        <v>668273.39420340711</v>
      </c>
      <c r="O100" s="68">
        <f t="shared" si="17"/>
        <v>14676286.146798128</v>
      </c>
      <c r="P100" s="72">
        <f t="shared" si="18"/>
        <v>1374294668.2603173</v>
      </c>
    </row>
    <row r="101" spans="1:16" x14ac:dyDescent="0.2">
      <c r="A101" s="19">
        <f t="shared" si="13"/>
        <v>47119</v>
      </c>
      <c r="B101" s="47">
        <v>97</v>
      </c>
      <c r="C101" s="18"/>
      <c r="D101" s="35"/>
      <c r="E101" s="25">
        <v>2000000</v>
      </c>
      <c r="F101" s="27">
        <v>15000</v>
      </c>
      <c r="G101" s="37">
        <v>2000</v>
      </c>
      <c r="H101" s="28">
        <f t="shared" si="11"/>
        <v>44273248.17005875</v>
      </c>
      <c r="I101" s="52">
        <f t="shared" si="12"/>
        <v>0.98919824073763385</v>
      </c>
      <c r="J101" s="38">
        <f t="shared" si="14"/>
        <v>0.35253333514825752</v>
      </c>
      <c r="K101" s="35"/>
      <c r="L101" s="35"/>
      <c r="M101" s="50">
        <f t="shared" si="15"/>
        <v>0.93757781175469779</v>
      </c>
      <c r="N101" s="22">
        <f t="shared" si="16"/>
        <v>661054.86587777745</v>
      </c>
      <c r="O101" s="68">
        <f t="shared" si="17"/>
        <v>14633523.065515874</v>
      </c>
      <c r="P101" s="72">
        <f t="shared" si="18"/>
        <v>1388928191.3258331</v>
      </c>
    </row>
    <row r="102" spans="1:16" x14ac:dyDescent="0.2">
      <c r="A102" s="19">
        <f t="shared" si="13"/>
        <v>47150</v>
      </c>
      <c r="B102" s="47">
        <v>98</v>
      </c>
      <c r="C102" s="18"/>
      <c r="D102" s="35"/>
      <c r="E102" s="25">
        <v>2000000</v>
      </c>
      <c r="F102" s="27">
        <v>15000</v>
      </c>
      <c r="G102" s="37">
        <v>2000</v>
      </c>
      <c r="H102" s="28">
        <f t="shared" si="11"/>
        <v>44626289.268210508</v>
      </c>
      <c r="I102" s="52">
        <f t="shared" ref="I102:I133" si="19">(1/(1+i))^(1/12)</f>
        <v>0.98919824073763385</v>
      </c>
      <c r="J102" s="38">
        <f t="shared" si="14"/>
        <v>0.34872535493002699</v>
      </c>
      <c r="K102" s="35"/>
      <c r="L102" s="35"/>
      <c r="M102" s="50">
        <f t="shared" si="15"/>
        <v>0.93757781175469779</v>
      </c>
      <c r="N102" s="22">
        <f t="shared" si="16"/>
        <v>653914.31035735004</v>
      </c>
      <c r="O102" s="68">
        <f t="shared" si="17"/>
        <v>14590884.585314743</v>
      </c>
      <c r="P102" s="72">
        <f t="shared" si="18"/>
        <v>1403519075.9111478</v>
      </c>
    </row>
    <row r="103" spans="1:16" x14ac:dyDescent="0.2">
      <c r="A103" s="19">
        <f t="shared" si="13"/>
        <v>47178</v>
      </c>
      <c r="B103" s="47">
        <v>99</v>
      </c>
      <c r="C103" s="18"/>
      <c r="D103" s="35"/>
      <c r="E103" s="25">
        <v>2000000</v>
      </c>
      <c r="F103" s="27">
        <v>15000</v>
      </c>
      <c r="G103" s="37">
        <v>2000</v>
      </c>
      <c r="H103" s="28">
        <f t="shared" si="11"/>
        <v>44982145.565656096</v>
      </c>
      <c r="I103" s="52">
        <f t="shared" si="19"/>
        <v>0.98919824073763385</v>
      </c>
      <c r="J103" s="38">
        <f t="shared" si="14"/>
        <v>0.34495850759738966</v>
      </c>
      <c r="K103" s="35"/>
      <c r="L103" s="35"/>
      <c r="M103" s="50">
        <f t="shared" si="15"/>
        <v>0.93757781175469779</v>
      </c>
      <c r="N103" s="22">
        <f t="shared" si="16"/>
        <v>646850.8853986538</v>
      </c>
      <c r="O103" s="68">
        <f t="shared" si="17"/>
        <v>14548370.343137888</v>
      </c>
      <c r="P103" s="72">
        <f t="shared" si="18"/>
        <v>1418067446.2542858</v>
      </c>
    </row>
    <row r="104" spans="1:16" x14ac:dyDescent="0.2">
      <c r="A104" s="19">
        <f t="shared" si="13"/>
        <v>47209</v>
      </c>
      <c r="B104" s="47">
        <v>100</v>
      </c>
      <c r="C104" s="18"/>
      <c r="D104" s="35"/>
      <c r="E104" s="25">
        <v>2000000</v>
      </c>
      <c r="F104" s="27">
        <v>15000</v>
      </c>
      <c r="G104" s="37">
        <v>2000</v>
      </c>
      <c r="H104" s="28">
        <f t="shared" si="11"/>
        <v>45340839.511190027</v>
      </c>
      <c r="I104" s="52">
        <f t="shared" si="19"/>
        <v>0.98919824073763385</v>
      </c>
      <c r="J104" s="38">
        <f t="shared" si="14"/>
        <v>0.34123234884281756</v>
      </c>
      <c r="K104" s="35"/>
      <c r="L104" s="35"/>
      <c r="M104" s="50">
        <f t="shared" si="15"/>
        <v>0.93757781175469779</v>
      </c>
      <c r="N104" s="22">
        <f t="shared" si="16"/>
        <v>639863.75785592909</v>
      </c>
      <c r="O104" s="68">
        <f t="shared" si="17"/>
        <v>14505979.976986321</v>
      </c>
      <c r="P104" s="72">
        <f t="shared" si="18"/>
        <v>1432573426.2312722</v>
      </c>
    </row>
    <row r="105" spans="1:16" x14ac:dyDescent="0.2">
      <c r="A105" s="19">
        <f t="shared" si="13"/>
        <v>47239</v>
      </c>
      <c r="B105" s="47">
        <v>101</v>
      </c>
      <c r="C105" s="18"/>
      <c r="D105" s="35"/>
      <c r="E105" s="25">
        <v>2000000</v>
      </c>
      <c r="F105" s="27">
        <v>15000</v>
      </c>
      <c r="G105" s="37">
        <v>2000</v>
      </c>
      <c r="H105" s="28">
        <f t="shared" si="11"/>
        <v>45702393.732616648</v>
      </c>
      <c r="I105" s="52">
        <f t="shared" si="19"/>
        <v>0.98919824073763385</v>
      </c>
      <c r="J105" s="38">
        <f t="shared" si="14"/>
        <v>0.33754643915808569</v>
      </c>
      <c r="K105" s="35"/>
      <c r="L105" s="35"/>
      <c r="M105" s="50">
        <f t="shared" si="15"/>
        <v>0.93757781175469779</v>
      </c>
      <c r="N105" s="22">
        <f t="shared" si="16"/>
        <v>632952.10358285636</v>
      </c>
      <c r="O105" s="68">
        <f t="shared" si="17"/>
        <v>14463713.125915831</v>
      </c>
      <c r="P105" s="72">
        <f t="shared" si="18"/>
        <v>1447037139.357188</v>
      </c>
    </row>
    <row r="106" spans="1:16" x14ac:dyDescent="0.2">
      <c r="A106" s="19">
        <f t="shared" si="13"/>
        <v>47270</v>
      </c>
      <c r="B106" s="47">
        <v>102</v>
      </c>
      <c r="C106" s="18"/>
      <c r="D106" s="35"/>
      <c r="E106" s="25">
        <v>2000000</v>
      </c>
      <c r="F106" s="27">
        <v>15000</v>
      </c>
      <c r="G106" s="37">
        <v>2000</v>
      </c>
      <c r="H106" s="28">
        <f t="shared" si="11"/>
        <v>46066831.03817758</v>
      </c>
      <c r="I106" s="52">
        <f t="shared" si="19"/>
        <v>0.98919824073763385</v>
      </c>
      <c r="J106" s="38">
        <f t="shared" si="14"/>
        <v>0.33390034378243111</v>
      </c>
      <c r="K106" s="35"/>
      <c r="L106" s="35"/>
      <c r="M106" s="50">
        <f t="shared" si="15"/>
        <v>0.93757781175469779</v>
      </c>
      <c r="N106" s="22">
        <f t="shared" si="16"/>
        <v>626115.10733534617</v>
      </c>
      <c r="O106" s="68">
        <f t="shared" si="17"/>
        <v>14421569.430033905</v>
      </c>
      <c r="P106" s="72">
        <f t="shared" si="18"/>
        <v>1461458708.7872219</v>
      </c>
    </row>
    <row r="107" spans="1:16" x14ac:dyDescent="0.2">
      <c r="A107" s="19">
        <f t="shared" si="13"/>
        <v>47300</v>
      </c>
      <c r="B107" s="47">
        <v>103</v>
      </c>
      <c r="C107" s="18"/>
      <c r="D107" s="35"/>
      <c r="E107" s="25">
        <v>2000000</v>
      </c>
      <c r="F107" s="27">
        <v>15000</v>
      </c>
      <c r="G107" s="37">
        <v>2000</v>
      </c>
      <c r="H107" s="28">
        <f t="shared" si="11"/>
        <v>46434174.417990595</v>
      </c>
      <c r="I107" s="52">
        <f t="shared" si="19"/>
        <v>0.98919824073763385</v>
      </c>
      <c r="J107" s="38">
        <f t="shared" si="14"/>
        <v>0.33029363265127198</v>
      </c>
      <c r="K107" s="35"/>
      <c r="L107" s="35"/>
      <c r="M107" s="50">
        <f t="shared" si="15"/>
        <v>0.93757781175469779</v>
      </c>
      <c r="N107" s="22">
        <f t="shared" si="16"/>
        <v>619351.96267537924</v>
      </c>
      <c r="O107" s="68">
        <f t="shared" si="17"/>
        <v>14379548.530496679</v>
      </c>
      <c r="P107" s="72">
        <f t="shared" si="18"/>
        <v>1475838257.3177185</v>
      </c>
    </row>
    <row r="108" spans="1:16" x14ac:dyDescent="0.2">
      <c r="A108" s="19">
        <f t="shared" si="13"/>
        <v>47331</v>
      </c>
      <c r="B108" s="47">
        <v>104</v>
      </c>
      <c r="C108" s="18"/>
      <c r="D108" s="35"/>
      <c r="E108" s="25">
        <v>2000000</v>
      </c>
      <c r="F108" s="27">
        <v>15000</v>
      </c>
      <c r="G108" s="37">
        <v>2000</v>
      </c>
      <c r="H108" s="28">
        <f t="shared" si="11"/>
        <v>46804447.045499861</v>
      </c>
      <c r="I108" s="52">
        <f t="shared" si="19"/>
        <v>0.98919824073763385</v>
      </c>
      <c r="J108" s="38">
        <f t="shared" si="14"/>
        <v>0.32672588034548056</v>
      </c>
      <c r="K108" s="35"/>
      <c r="L108" s="35"/>
      <c r="M108" s="50">
        <f t="shared" si="15"/>
        <v>0.93757781175469779</v>
      </c>
      <c r="N108" s="22">
        <f t="shared" si="16"/>
        <v>612661.87187588576</v>
      </c>
      <c r="O108" s="68">
        <f t="shared" si="17"/>
        <v>14337650.069505857</v>
      </c>
      <c r="P108" s="72">
        <f t="shared" si="18"/>
        <v>1490175907.3872244</v>
      </c>
    </row>
    <row r="109" spans="1:16" x14ac:dyDescent="0.2">
      <c r="A109" s="19">
        <f t="shared" si="13"/>
        <v>47362</v>
      </c>
      <c r="B109" s="47">
        <v>105</v>
      </c>
      <c r="C109" s="18"/>
      <c r="D109" s="35"/>
      <c r="E109" s="25">
        <v>2000000</v>
      </c>
      <c r="F109" s="27">
        <v>15000</v>
      </c>
      <c r="G109" s="37">
        <v>2000</v>
      </c>
      <c r="H109" s="28">
        <f t="shared" si="11"/>
        <v>47177672.278937869</v>
      </c>
      <c r="I109" s="52">
        <f t="shared" si="19"/>
        <v>0.98919824073763385</v>
      </c>
      <c r="J109" s="38">
        <f t="shared" si="14"/>
        <v>0.32319666604120401</v>
      </c>
      <c r="K109" s="35"/>
      <c r="L109" s="35"/>
      <c r="M109" s="50">
        <f t="shared" si="15"/>
        <v>0.93757781175469779</v>
      </c>
      <c r="N109" s="22">
        <f t="shared" si="16"/>
        <v>606044.04582665174</v>
      </c>
      <c r="O109" s="68">
        <f t="shared" si="17"/>
        <v>14295873.690305691</v>
      </c>
      <c r="P109" s="72">
        <f t="shared" si="18"/>
        <v>1504471781.0775301</v>
      </c>
    </row>
    <row r="110" spans="1:16" x14ac:dyDescent="0.2">
      <c r="A110" s="19">
        <f t="shared" si="13"/>
        <v>47392</v>
      </c>
      <c r="B110" s="47">
        <v>106</v>
      </c>
      <c r="C110" s="18"/>
      <c r="D110" s="35"/>
      <c r="E110" s="25">
        <v>2000000</v>
      </c>
      <c r="F110" s="27">
        <v>15000</v>
      </c>
      <c r="G110" s="37">
        <v>2000</v>
      </c>
      <c r="H110" s="28">
        <f t="shared" si="11"/>
        <v>47553873.662798911</v>
      </c>
      <c r="I110" s="52">
        <f t="shared" si="19"/>
        <v>0.98919824073763385</v>
      </c>
      <c r="J110" s="38">
        <f t="shared" si="14"/>
        <v>0.31970557346022754</v>
      </c>
      <c r="K110" s="35"/>
      <c r="L110" s="35"/>
      <c r="M110" s="50">
        <f t="shared" si="15"/>
        <v>0.93757781175469779</v>
      </c>
      <c r="N110" s="22">
        <f t="shared" si="16"/>
        <v>599497.70394124184</v>
      </c>
      <c r="O110" s="68">
        <f t="shared" si="17"/>
        <v>14254219.037179919</v>
      </c>
      <c r="P110" s="72">
        <f t="shared" si="18"/>
        <v>1518726000.1147101</v>
      </c>
    </row>
    <row r="111" spans="1:16" x14ac:dyDescent="0.2">
      <c r="A111" s="19">
        <f t="shared" si="13"/>
        <v>47423</v>
      </c>
      <c r="B111" s="47">
        <v>107</v>
      </c>
      <c r="C111" s="18"/>
      <c r="D111" s="35"/>
      <c r="E111" s="25">
        <v>2000000</v>
      </c>
      <c r="F111" s="27">
        <v>15000</v>
      </c>
      <c r="G111" s="37">
        <v>2000</v>
      </c>
      <c r="H111" s="28">
        <f t="shared" si="11"/>
        <v>47933074.929324418</v>
      </c>
      <c r="I111" s="52">
        <f t="shared" si="19"/>
        <v>0.98919824073763385</v>
      </c>
      <c r="J111" s="38">
        <f t="shared" si="14"/>
        <v>0.31625219082087347</v>
      </c>
      <c r="K111" s="35"/>
      <c r="L111" s="35"/>
      <c r="M111" s="50">
        <f t="shared" si="15"/>
        <v>0.93757781175469779</v>
      </c>
      <c r="N111" s="22">
        <f t="shared" si="16"/>
        <v>593022.07406492741</v>
      </c>
      <c r="O111" s="68">
        <f t="shared" si="17"/>
        <v>14212685.755448768</v>
      </c>
      <c r="P111" s="72">
        <f t="shared" si="18"/>
        <v>1532938685.8701589</v>
      </c>
    </row>
    <row r="112" spans="1:16" x14ac:dyDescent="0.2">
      <c r="A112" s="19">
        <f t="shared" si="13"/>
        <v>47453</v>
      </c>
      <c r="B112" s="47">
        <v>108</v>
      </c>
      <c r="C112" s="18"/>
      <c r="D112" s="35"/>
      <c r="E112" s="25">
        <v>2000000</v>
      </c>
      <c r="F112" s="27">
        <v>15000</v>
      </c>
      <c r="G112" s="37">
        <v>2000</v>
      </c>
      <c r="H112" s="28">
        <f t="shared" si="11"/>
        <v>48315300.000000015</v>
      </c>
      <c r="I112" s="52">
        <f t="shared" si="19"/>
        <v>0.98919824073763385</v>
      </c>
      <c r="J112" s="38">
        <f t="shared" si="14"/>
        <v>0.31283611078943052</v>
      </c>
      <c r="K112" s="35"/>
      <c r="L112" s="35"/>
      <c r="M112" s="50">
        <f t="shared" si="15"/>
        <v>0.93757781175469779</v>
      </c>
      <c r="N112" s="22">
        <f t="shared" si="16"/>
        <v>586616.39238360885</v>
      </c>
      <c r="O112" s="68">
        <f t="shared" si="17"/>
        <v>14171273.491465896</v>
      </c>
      <c r="P112" s="72">
        <f t="shared" si="18"/>
        <v>1547109959.3616247</v>
      </c>
    </row>
    <row r="113" spans="1:16" x14ac:dyDescent="0.2">
      <c r="A113" s="19">
        <f t="shared" si="13"/>
        <v>47484</v>
      </c>
      <c r="B113" s="47">
        <v>109</v>
      </c>
      <c r="C113" s="18"/>
      <c r="D113" s="35"/>
      <c r="E113" s="25">
        <v>2000000</v>
      </c>
      <c r="F113" s="27">
        <v>15000</v>
      </c>
      <c r="G113" s="37">
        <v>2000</v>
      </c>
      <c r="H113" s="28">
        <f t="shared" si="11"/>
        <v>48700572.98706463</v>
      </c>
      <c r="I113" s="52">
        <f t="shared" si="19"/>
        <v>0.98919824073763385</v>
      </c>
      <c r="J113" s="38">
        <f t="shared" si="14"/>
        <v>0.3094569304321082</v>
      </c>
      <c r="K113" s="35"/>
      <c r="L113" s="35"/>
      <c r="M113" s="50">
        <f t="shared" si="15"/>
        <v>0.93757781175469779</v>
      </c>
      <c r="N113" s="22">
        <f t="shared" si="16"/>
        <v>580279.90333372343</v>
      </c>
      <c r="O113" s="68">
        <f t="shared" si="17"/>
        <v>14129981.892615406</v>
      </c>
      <c r="P113" s="72">
        <f t="shared" si="18"/>
        <v>1561239941.25424</v>
      </c>
    </row>
    <row r="114" spans="1:16" x14ac:dyDescent="0.2">
      <c r="A114" s="19">
        <f t="shared" si="13"/>
        <v>47515</v>
      </c>
      <c r="B114" s="47">
        <v>110</v>
      </c>
      <c r="C114" s="18"/>
      <c r="D114" s="35"/>
      <c r="E114" s="25">
        <v>2000000</v>
      </c>
      <c r="F114" s="27">
        <v>15000</v>
      </c>
      <c r="G114" s="37">
        <v>2000</v>
      </c>
      <c r="H114" s="28">
        <f t="shared" si="11"/>
        <v>49088918.195031561</v>
      </c>
      <c r="I114" s="52">
        <f t="shared" si="19"/>
        <v>0.98919824073763385</v>
      </c>
      <c r="J114" s="38">
        <f t="shared" si="14"/>
        <v>0.30611425116750979</v>
      </c>
      <c r="K114" s="35"/>
      <c r="L114" s="35"/>
      <c r="M114" s="50">
        <f t="shared" si="15"/>
        <v>0.93757781175469779</v>
      </c>
      <c r="N114" s="22">
        <f t="shared" si="16"/>
        <v>574011.85951312352</v>
      </c>
      <c r="O114" s="68">
        <f t="shared" si="17"/>
        <v>14088810.607308835</v>
      </c>
      <c r="P114" s="72">
        <f t="shared" si="18"/>
        <v>1575328751.8615489</v>
      </c>
    </row>
    <row r="115" spans="1:16" x14ac:dyDescent="0.2">
      <c r="A115" s="19">
        <f t="shared" si="13"/>
        <v>47543</v>
      </c>
      <c r="B115" s="47">
        <v>111</v>
      </c>
      <c r="C115" s="18"/>
      <c r="D115" s="35"/>
      <c r="E115" s="25">
        <v>2000000</v>
      </c>
      <c r="F115" s="27">
        <v>15000</v>
      </c>
      <c r="G115" s="37">
        <v>2000</v>
      </c>
      <c r="H115" s="28">
        <f t="shared" si="11"/>
        <v>49480360.122221708</v>
      </c>
      <c r="I115" s="52">
        <f t="shared" si="19"/>
        <v>0.98919824073763385</v>
      </c>
      <c r="J115" s="38">
        <f t="shared" si="14"/>
        <v>0.30280767871961883</v>
      </c>
      <c r="K115" s="35"/>
      <c r="L115" s="35"/>
      <c r="M115" s="50">
        <f t="shared" si="15"/>
        <v>0.93757781175469779</v>
      </c>
      <c r="N115" s="22">
        <f t="shared" si="16"/>
        <v>567811.5215929196</v>
      </c>
      <c r="O115" s="68">
        <f t="shared" si="17"/>
        <v>14047759.284982163</v>
      </c>
      <c r="P115" s="72">
        <f t="shared" si="18"/>
        <v>1589376511.1465311</v>
      </c>
    </row>
    <row r="116" spans="1:16" x14ac:dyDescent="0.2">
      <c r="A116" s="19">
        <f t="shared" si="13"/>
        <v>47574</v>
      </c>
      <c r="B116" s="47">
        <v>112</v>
      </c>
      <c r="C116" s="18"/>
      <c r="D116" s="35"/>
      <c r="E116" s="25">
        <v>2000000</v>
      </c>
      <c r="F116" s="27">
        <v>15000</v>
      </c>
      <c r="G116" s="37">
        <v>2000</v>
      </c>
      <c r="H116" s="28">
        <f t="shared" si="11"/>
        <v>49874923.462309033</v>
      </c>
      <c r="I116" s="52">
        <f t="shared" si="19"/>
        <v>0.98919824073763385</v>
      </c>
      <c r="J116" s="38">
        <f t="shared" si="14"/>
        <v>0.29953682307129359</v>
      </c>
      <c r="K116" s="35"/>
      <c r="L116" s="35"/>
      <c r="M116" s="50">
        <f t="shared" si="15"/>
        <v>0.93757781175469779</v>
      </c>
      <c r="N116" s="22">
        <f t="shared" si="16"/>
        <v>561678.15823027503</v>
      </c>
      <c r="O116" s="68">
        <f t="shared" si="17"/>
        <v>14006827.576092836</v>
      </c>
      <c r="P116" s="72">
        <f t="shared" si="18"/>
        <v>1603383338.7226238</v>
      </c>
    </row>
    <row r="117" spans="1:16" x14ac:dyDescent="0.2">
      <c r="A117" s="19">
        <f t="shared" si="13"/>
        <v>47604</v>
      </c>
      <c r="B117" s="47">
        <v>113</v>
      </c>
      <c r="C117" s="18"/>
      <c r="D117" s="35"/>
      <c r="E117" s="25">
        <v>2000000</v>
      </c>
      <c r="F117" s="27">
        <v>15000</v>
      </c>
      <c r="G117" s="37">
        <v>2000</v>
      </c>
      <c r="H117" s="28">
        <f t="shared" si="11"/>
        <v>50272633.105878316</v>
      </c>
      <c r="I117" s="52">
        <f t="shared" si="19"/>
        <v>0.98919824073763385</v>
      </c>
      <c r="J117" s="38">
        <f t="shared" si="14"/>
        <v>0.29630129841826353</v>
      </c>
      <c r="K117" s="35"/>
      <c r="L117" s="35"/>
      <c r="M117" s="50">
        <f t="shared" ref="M117:M148" si="20">((i/(1+i))/LN(1+i))</f>
        <v>0.93757781175469779</v>
      </c>
      <c r="N117" s="22">
        <f t="shared" si="16"/>
        <v>555611.04598214233</v>
      </c>
      <c r="O117" s="68">
        <f t="shared" si="17"/>
        <v>13966015.132116767</v>
      </c>
      <c r="P117" s="72">
        <f t="shared" si="18"/>
        <v>1617349353.8547406</v>
      </c>
    </row>
    <row r="118" spans="1:16" x14ac:dyDescent="0.2">
      <c r="A118" s="19">
        <f t="shared" si="13"/>
        <v>47635</v>
      </c>
      <c r="B118" s="47">
        <v>114</v>
      </c>
      <c r="C118" s="18"/>
      <c r="D118" s="35"/>
      <c r="E118" s="25">
        <v>2000000</v>
      </c>
      <c r="F118" s="27">
        <v>15000</v>
      </c>
      <c r="G118" s="37">
        <v>2000</v>
      </c>
      <c r="H118" s="28">
        <f t="shared" ref="H118:H148" si="21">(G118*F118)*(($D$1)^((B118-$B$52)/12))</f>
        <v>50673514.141995341</v>
      </c>
      <c r="I118" s="52">
        <f t="shared" si="19"/>
        <v>0.98919824073763385</v>
      </c>
      <c r="J118" s="38">
        <f t="shared" si="14"/>
        <v>0.29310072312362295</v>
      </c>
      <c r="K118" s="35"/>
      <c r="L118" s="35"/>
      <c r="M118" s="50">
        <f t="shared" si="20"/>
        <v>0.93757781175469779</v>
      </c>
      <c r="N118" s="22">
        <f t="shared" si="16"/>
        <v>549609.46921993187</v>
      </c>
      <c r="O118" s="68">
        <f t="shared" si="17"/>
        <v>13925321.605545387</v>
      </c>
      <c r="P118" s="72">
        <f t="shared" si="18"/>
        <v>1631274675.4602859</v>
      </c>
    </row>
    <row r="119" spans="1:16" x14ac:dyDescent="0.2">
      <c r="A119" s="19">
        <f t="shared" si="13"/>
        <v>47665</v>
      </c>
      <c r="B119" s="47">
        <v>115</v>
      </c>
      <c r="C119" s="18"/>
      <c r="D119" s="35"/>
      <c r="E119" s="25">
        <v>2000000</v>
      </c>
      <c r="F119" s="27">
        <v>15000</v>
      </c>
      <c r="G119" s="37">
        <v>2000</v>
      </c>
      <c r="H119" s="28">
        <f t="shared" si="21"/>
        <v>51077591.859789647</v>
      </c>
      <c r="I119" s="52">
        <f t="shared" si="19"/>
        <v>0.98919824073763385</v>
      </c>
      <c r="J119" s="38">
        <f t="shared" si="14"/>
        <v>0.28993471967281614</v>
      </c>
      <c r="K119" s="35"/>
      <c r="L119" s="35"/>
      <c r="M119" s="50">
        <f t="shared" si="20"/>
        <v>0.93757781175469779</v>
      </c>
      <c r="N119" s="22">
        <f t="shared" si="16"/>
        <v>543672.72004510136</v>
      </c>
      <c r="O119" s="68">
        <f t="shared" si="17"/>
        <v>13884746.649882684</v>
      </c>
      <c r="P119" s="72">
        <f t="shared" si="18"/>
        <v>1645159422.1101687</v>
      </c>
    </row>
    <row r="120" spans="1:16" x14ac:dyDescent="0.2">
      <c r="A120" s="19">
        <f t="shared" si="13"/>
        <v>47696</v>
      </c>
      <c r="B120" s="47">
        <v>116</v>
      </c>
      <c r="C120" s="18"/>
      <c r="D120" s="35"/>
      <c r="E120" s="25">
        <v>2000000</v>
      </c>
      <c r="F120" s="27">
        <v>15000</v>
      </c>
      <c r="G120" s="37">
        <v>2000</v>
      </c>
      <c r="H120" s="28">
        <f t="shared" si="21"/>
        <v>51484891.750049852</v>
      </c>
      <c r="I120" s="52">
        <f t="shared" si="19"/>
        <v>0.98919824073763385</v>
      </c>
      <c r="J120" s="38">
        <f t="shared" si="14"/>
        <v>0.28680291462910878</v>
      </c>
      <c r="K120" s="35"/>
      <c r="L120" s="35"/>
      <c r="M120" s="50">
        <f t="shared" si="20"/>
        <v>0.93757781175469779</v>
      </c>
      <c r="N120" s="22">
        <f t="shared" si="16"/>
        <v>537800.09820565849</v>
      </c>
      <c r="O120" s="68">
        <f t="shared" si="17"/>
        <v>13844289.919642251</v>
      </c>
      <c r="P120" s="72">
        <f t="shared" si="18"/>
        <v>1659003712.0298109</v>
      </c>
    </row>
    <row r="121" spans="1:16" x14ac:dyDescent="0.2">
      <c r="A121" s="19">
        <f t="shared" si="13"/>
        <v>47727</v>
      </c>
      <c r="B121" s="47">
        <v>117</v>
      </c>
      <c r="C121" s="18"/>
      <c r="D121" s="35"/>
      <c r="E121" s="25">
        <v>2000000</v>
      </c>
      <c r="F121" s="27">
        <v>15000</v>
      </c>
      <c r="G121" s="37">
        <v>2000</v>
      </c>
      <c r="H121" s="28">
        <f t="shared" si="21"/>
        <v>51895439.506831653</v>
      </c>
      <c r="I121" s="52">
        <f t="shared" si="19"/>
        <v>0.98919824073763385</v>
      </c>
      <c r="J121" s="38">
        <f t="shared" si="14"/>
        <v>0.28370493858954021</v>
      </c>
      <c r="K121" s="35"/>
      <c r="L121" s="35"/>
      <c r="M121" s="50">
        <f t="shared" si="20"/>
        <v>0.93757781175469779</v>
      </c>
      <c r="N121" s="22">
        <f t="shared" si="16"/>
        <v>531990.91101356398</v>
      </c>
      <c r="O121" s="68">
        <f t="shared" si="17"/>
        <v>13803951.070344338</v>
      </c>
      <c r="P121" s="72">
        <f t="shared" si="18"/>
        <v>1672807663.1001554</v>
      </c>
    </row>
    <row r="122" spans="1:16" x14ac:dyDescent="0.2">
      <c r="A122" s="19">
        <f t="shared" si="13"/>
        <v>47757</v>
      </c>
      <c r="B122" s="47">
        <v>118</v>
      </c>
      <c r="C122" s="18"/>
      <c r="D122" s="35"/>
      <c r="E122" s="25">
        <v>2000000</v>
      </c>
      <c r="F122" s="27">
        <v>15000</v>
      </c>
      <c r="G122" s="37">
        <v>2000</v>
      </c>
      <c r="H122" s="28">
        <f t="shared" si="21"/>
        <v>52309261.029078804</v>
      </c>
      <c r="I122" s="52">
        <f t="shared" si="19"/>
        <v>0.98919824073763385</v>
      </c>
      <c r="J122" s="38">
        <f t="shared" si="14"/>
        <v>0.28064042614135165</v>
      </c>
      <c r="K122" s="35"/>
      <c r="L122" s="35"/>
      <c r="M122" s="50">
        <f t="shared" si="20"/>
        <v>0.93757781175469779</v>
      </c>
      <c r="N122" s="22">
        <f t="shared" si="16"/>
        <v>526244.47326302866</v>
      </c>
      <c r="O122" s="68">
        <f t="shared" si="17"/>
        <v>13763729.758512925</v>
      </c>
      <c r="P122" s="72">
        <f t="shared" si="18"/>
        <v>1686571392.8586683</v>
      </c>
    </row>
    <row r="123" spans="1:16" x14ac:dyDescent="0.2">
      <c r="A123" s="19">
        <f t="shared" si="13"/>
        <v>47788</v>
      </c>
      <c r="B123" s="47">
        <v>119</v>
      </c>
      <c r="C123" s="18"/>
      <c r="D123" s="35"/>
      <c r="E123" s="25">
        <v>2000000</v>
      </c>
      <c r="F123" s="27">
        <v>15000</v>
      </c>
      <c r="G123" s="37">
        <v>2000</v>
      </c>
      <c r="H123" s="28">
        <f t="shared" si="21"/>
        <v>52726382.422256872</v>
      </c>
      <c r="I123" s="52">
        <f t="shared" si="19"/>
        <v>0.98919824073763385</v>
      </c>
      <c r="J123" s="38">
        <f t="shared" si="14"/>
        <v>0.27760901581888492</v>
      </c>
      <c r="K123" s="35"/>
      <c r="L123" s="35"/>
      <c r="M123" s="50">
        <f t="shared" si="20"/>
        <v>0.93757781175469779</v>
      </c>
      <c r="N123" s="22">
        <f t="shared" si="16"/>
        <v>520560.10714969086</v>
      </c>
      <c r="O123" s="68">
        <f t="shared" si="17"/>
        <v>13723625.641672807</v>
      </c>
      <c r="P123" s="72">
        <f t="shared" si="18"/>
        <v>1700295018.5003412</v>
      </c>
    </row>
    <row r="124" spans="1:16" x14ac:dyDescent="0.2">
      <c r="A124" s="19">
        <f t="shared" si="13"/>
        <v>47818</v>
      </c>
      <c r="B124" s="47">
        <v>120</v>
      </c>
      <c r="C124" s="18"/>
      <c r="D124" s="35"/>
      <c r="E124" s="25">
        <v>2000000</v>
      </c>
      <c r="F124" s="27">
        <v>15000</v>
      </c>
      <c r="G124" s="37">
        <v>2000</v>
      </c>
      <c r="H124" s="28">
        <f t="shared" si="21"/>
        <v>53146830.000000022</v>
      </c>
      <c r="I124" s="52">
        <f t="shared" si="19"/>
        <v>0.98919824073763385</v>
      </c>
      <c r="J124" s="38">
        <f t="shared" si="14"/>
        <v>0.27461035006094692</v>
      </c>
      <c r="K124" s="35"/>
      <c r="L124" s="35"/>
      <c r="M124" s="50">
        <f t="shared" si="20"/>
        <v>0.93757781175469779</v>
      </c>
      <c r="N124" s="22">
        <f t="shared" si="16"/>
        <v>514937.14219066827</v>
      </c>
      <c r="O124" s="68">
        <f t="shared" si="17"/>
        <v>13683638.378346644</v>
      </c>
      <c r="P124" s="72">
        <f t="shared" si="18"/>
        <v>1713978656.8786879</v>
      </c>
    </row>
    <row r="125" spans="1:16" x14ac:dyDescent="0.2">
      <c r="A125" s="19">
        <f t="shared" si="13"/>
        <v>47849</v>
      </c>
      <c r="B125" s="47">
        <v>121</v>
      </c>
      <c r="C125" s="18"/>
      <c r="D125" s="35"/>
      <c r="E125" s="25">
        <v>2000000</v>
      </c>
      <c r="F125" s="27">
        <v>15000</v>
      </c>
      <c r="G125" s="37">
        <v>2000</v>
      </c>
      <c r="H125" s="28">
        <f t="shared" si="21"/>
        <v>53570630.285771094</v>
      </c>
      <c r="I125" s="52">
        <f t="shared" si="19"/>
        <v>0.98919824073763385</v>
      </c>
      <c r="J125" s="38">
        <f t="shared" si="14"/>
        <v>0.27164407516863448</v>
      </c>
      <c r="K125" s="35"/>
      <c r="L125" s="35"/>
      <c r="M125" s="50">
        <f t="shared" si="20"/>
        <v>0.93757781175469779</v>
      </c>
      <c r="N125" s="22">
        <f t="shared" si="16"/>
        <v>509374.9151454739</v>
      </c>
      <c r="O125" s="68">
        <f t="shared" si="17"/>
        <v>13643767.628052102</v>
      </c>
      <c r="P125" s="72">
        <f t="shared" si="18"/>
        <v>1727622424.5067399</v>
      </c>
    </row>
    <row r="126" spans="1:16" x14ac:dyDescent="0.2">
      <c r="A126" s="19">
        <f t="shared" si="13"/>
        <v>47880</v>
      </c>
      <c r="B126" s="47">
        <v>122</v>
      </c>
      <c r="C126" s="18"/>
      <c r="D126" s="35"/>
      <c r="E126" s="25">
        <v>2000000</v>
      </c>
      <c r="F126" s="27">
        <v>15000</v>
      </c>
      <c r="G126" s="37">
        <v>2000</v>
      </c>
      <c r="H126" s="28">
        <f t="shared" si="21"/>
        <v>53997810.014534719</v>
      </c>
      <c r="I126" s="52">
        <f t="shared" si="19"/>
        <v>0.98919824073763385</v>
      </c>
      <c r="J126" s="38">
        <f t="shared" si="14"/>
        <v>0.2687098412636148</v>
      </c>
      <c r="K126" s="35"/>
      <c r="L126" s="35"/>
      <c r="M126" s="50">
        <f t="shared" si="20"/>
        <v>0.93757781175469779</v>
      </c>
      <c r="N126" s="22">
        <f t="shared" si="16"/>
        <v>503872.76993778435</v>
      </c>
      <c r="O126" s="68">
        <f t="shared" si="17"/>
        <v>13604013.05129892</v>
      </c>
      <c r="P126" s="72">
        <f t="shared" si="18"/>
        <v>1741226437.5580387</v>
      </c>
    </row>
    <row r="127" spans="1:16" x14ac:dyDescent="0.2">
      <c r="A127" s="19">
        <f t="shared" si="13"/>
        <v>47908</v>
      </c>
      <c r="B127" s="47">
        <v>123</v>
      </c>
      <c r="C127" s="18"/>
      <c r="D127" s="35"/>
      <c r="E127" s="25">
        <v>2000000</v>
      </c>
      <c r="F127" s="27">
        <v>15000</v>
      </c>
      <c r="G127" s="37">
        <v>2000</v>
      </c>
      <c r="H127" s="28">
        <f t="shared" si="21"/>
        <v>54428396.134443879</v>
      </c>
      <c r="I127" s="52">
        <f t="shared" si="19"/>
        <v>0.98919824073763385</v>
      </c>
      <c r="J127" s="38">
        <f t="shared" si="14"/>
        <v>0.26580730224685661</v>
      </c>
      <c r="K127" s="35"/>
      <c r="L127" s="35"/>
      <c r="M127" s="50">
        <f t="shared" si="20"/>
        <v>0.93757781175469779</v>
      </c>
      <c r="N127" s="22">
        <f t="shared" si="16"/>
        <v>498430.05757805478</v>
      </c>
      <c r="O127" s="68">
        <f t="shared" si="17"/>
        <v>13564374.309586018</v>
      </c>
      <c r="P127" s="72">
        <f t="shared" si="18"/>
        <v>1754790811.8676248</v>
      </c>
    </row>
    <row r="128" spans="1:16" x14ac:dyDescent="0.2">
      <c r="A128" s="19">
        <f t="shared" si="13"/>
        <v>47939</v>
      </c>
      <c r="B128" s="47">
        <v>124</v>
      </c>
      <c r="C128" s="18"/>
      <c r="D128" s="35"/>
      <c r="E128" s="25">
        <v>2000000</v>
      </c>
      <c r="F128" s="27">
        <v>15000</v>
      </c>
      <c r="G128" s="37">
        <v>2000</v>
      </c>
      <c r="H128" s="28">
        <f t="shared" si="21"/>
        <v>54862415.808539949</v>
      </c>
      <c r="I128" s="52">
        <f t="shared" si="19"/>
        <v>0.98919824073763385</v>
      </c>
      <c r="J128" s="38">
        <f t="shared" si="14"/>
        <v>0.26293611575780707</v>
      </c>
      <c r="K128" s="35"/>
      <c r="L128" s="35"/>
      <c r="M128" s="50">
        <f t="shared" si="20"/>
        <v>0.93757781175469779</v>
      </c>
      <c r="N128" s="22">
        <f t="shared" si="16"/>
        <v>493046.13608696929</v>
      </c>
      <c r="O128" s="68">
        <f t="shared" si="17"/>
        <v>13524851.065398643</v>
      </c>
      <c r="P128" s="72">
        <f t="shared" si="18"/>
        <v>1768315662.9330235</v>
      </c>
    </row>
    <row r="129" spans="1:16" x14ac:dyDescent="0.2">
      <c r="A129" s="19">
        <f t="shared" si="13"/>
        <v>47969</v>
      </c>
      <c r="B129" s="47">
        <v>125</v>
      </c>
      <c r="C129" s="18"/>
      <c r="D129" s="35"/>
      <c r="E129" s="25">
        <v>2000000</v>
      </c>
      <c r="F129" s="27">
        <v>15000</v>
      </c>
      <c r="G129" s="37">
        <v>2000</v>
      </c>
      <c r="H129" s="28">
        <f t="shared" si="21"/>
        <v>55299896.416466154</v>
      </c>
      <c r="I129" s="52">
        <f t="shared" si="19"/>
        <v>0.98919824073763385</v>
      </c>
      <c r="J129" s="38">
        <f t="shared" si="14"/>
        <v>0.26009594313400958</v>
      </c>
      <c r="K129" s="35"/>
      <c r="L129" s="35"/>
      <c r="M129" s="50">
        <f t="shared" si="20"/>
        <v>0.93757781175469779</v>
      </c>
      <c r="N129" s="22">
        <f t="shared" si="16"/>
        <v>487720.37041971803</v>
      </c>
      <c r="O129" s="68">
        <f t="shared" si="17"/>
        <v>13485442.982205454</v>
      </c>
      <c r="P129" s="72">
        <f t="shared" si="18"/>
        <v>1781801105.9152288</v>
      </c>
    </row>
    <row r="130" spans="1:16" x14ac:dyDescent="0.2">
      <c r="A130" s="19">
        <f t="shared" si="13"/>
        <v>48000</v>
      </c>
      <c r="B130" s="47">
        <v>126</v>
      </c>
      <c r="C130" s="18"/>
      <c r="D130" s="35"/>
      <c r="E130" s="25">
        <v>2000000</v>
      </c>
      <c r="F130" s="27">
        <v>15000</v>
      </c>
      <c r="G130" s="37">
        <v>2000</v>
      </c>
      <c r="H130" s="28">
        <f t="shared" si="21"/>
        <v>55740865.556194879</v>
      </c>
      <c r="I130" s="52">
        <f t="shared" si="19"/>
        <v>0.98919824073763385</v>
      </c>
      <c r="J130" s="38">
        <f t="shared" si="14"/>
        <v>0.25728644937115791</v>
      </c>
      <c r="K130" s="35"/>
      <c r="L130" s="35"/>
      <c r="M130" s="50">
        <f t="shared" si="20"/>
        <v>0.93757781175469779</v>
      </c>
      <c r="N130" s="22">
        <f t="shared" si="16"/>
        <v>482452.13239109213</v>
      </c>
      <c r="O130" s="68">
        <f t="shared" si="17"/>
        <v>13446149.724455699</v>
      </c>
      <c r="P130" s="72">
        <f t="shared" si="18"/>
        <v>1795247255.6396844</v>
      </c>
    </row>
    <row r="131" spans="1:16" x14ac:dyDescent="0.2">
      <c r="A131" s="19">
        <f t="shared" si="13"/>
        <v>48030</v>
      </c>
      <c r="B131" s="47">
        <v>127</v>
      </c>
      <c r="C131" s="18"/>
      <c r="D131" s="35"/>
      <c r="E131" s="25">
        <v>2000000</v>
      </c>
      <c r="F131" s="27">
        <v>15000</v>
      </c>
      <c r="G131" s="37">
        <v>2000</v>
      </c>
      <c r="H131" s="28">
        <f t="shared" si="21"/>
        <v>56185351.045768619</v>
      </c>
      <c r="I131" s="52">
        <f t="shared" si="19"/>
        <v>0.98919824073763385</v>
      </c>
      <c r="J131" s="38">
        <f t="shared" si="14"/>
        <v>0.25450730308358172</v>
      </c>
      <c r="K131" s="35"/>
      <c r="L131" s="35"/>
      <c r="M131" s="50">
        <f t="shared" si="20"/>
        <v>0.93757781175469779</v>
      </c>
      <c r="N131" s="22">
        <f t="shared" si="16"/>
        <v>477240.80060138839</v>
      </c>
      <c r="O131" s="68">
        <f t="shared" si="17"/>
        <v>13406970.957576334</v>
      </c>
      <c r="P131" s="72">
        <f t="shared" si="18"/>
        <v>1808654226.5972607</v>
      </c>
    </row>
    <row r="132" spans="1:16" x14ac:dyDescent="0.2">
      <c r="A132" s="19">
        <f t="shared" si="13"/>
        <v>48061</v>
      </c>
      <c r="B132" s="47">
        <v>128</v>
      </c>
      <c r="C132" s="18"/>
      <c r="D132" s="35"/>
      <c r="E132" s="25">
        <v>2000000</v>
      </c>
      <c r="F132" s="27">
        <v>15000</v>
      </c>
      <c r="G132" s="37">
        <v>2000</v>
      </c>
      <c r="H132" s="28">
        <f t="shared" si="21"/>
        <v>56633380.925054833</v>
      </c>
      <c r="I132" s="52">
        <f t="shared" si="19"/>
        <v>0.98919824073763385</v>
      </c>
      <c r="J132" s="38">
        <f t="shared" si="14"/>
        <v>0.2517581764651588</v>
      </c>
      <c r="K132" s="35"/>
      <c r="L132" s="35"/>
      <c r="M132" s="50">
        <f t="shared" si="20"/>
        <v>0.93757781175469779</v>
      </c>
      <c r="N132" s="22">
        <f t="shared" si="16"/>
        <v>472085.76036311325</v>
      </c>
      <c r="O132" s="68">
        <f t="shared" si="17"/>
        <v>13367906.347969174</v>
      </c>
      <c r="P132" s="72">
        <f t="shared" si="18"/>
        <v>1822022132.94523</v>
      </c>
    </row>
    <row r="133" spans="1:16" x14ac:dyDescent="0.2">
      <c r="A133" s="19">
        <f t="shared" si="13"/>
        <v>48092</v>
      </c>
      <c r="B133" s="47">
        <v>129</v>
      </c>
      <c r="C133" s="18"/>
      <c r="D133" s="35"/>
      <c r="E133" s="25">
        <v>2000000</v>
      </c>
      <c r="F133" s="27">
        <v>15000</v>
      </c>
      <c r="G133" s="37">
        <v>2000</v>
      </c>
      <c r="H133" s="28">
        <f t="shared" si="21"/>
        <v>57084983.457514822</v>
      </c>
      <c r="I133" s="52">
        <f t="shared" si="19"/>
        <v>0.98919824073763385</v>
      </c>
      <c r="J133" s="38">
        <f t="shared" si="14"/>
        <v>0.24903874525064987</v>
      </c>
      <c r="K133" s="35"/>
      <c r="L133" s="35"/>
      <c r="M133" s="50">
        <f t="shared" si="20"/>
        <v>0.93757781175469779</v>
      </c>
      <c r="N133" s="22">
        <f t="shared" si="16"/>
        <v>466986.40362847986</v>
      </c>
      <c r="O133" s="68">
        <f t="shared" si="17"/>
        <v>13328955.563008057</v>
      </c>
      <c r="P133" s="72">
        <f t="shared" si="18"/>
        <v>1835351088.5082381</v>
      </c>
    </row>
    <row r="134" spans="1:16" x14ac:dyDescent="0.2">
      <c r="A134" s="19">
        <f t="shared" si="13"/>
        <v>48122</v>
      </c>
      <c r="B134" s="47">
        <v>130</v>
      </c>
      <c r="C134" s="18"/>
      <c r="D134" s="35"/>
      <c r="E134" s="25">
        <v>2000000</v>
      </c>
      <c r="F134" s="27">
        <v>15000</v>
      </c>
      <c r="G134" s="37">
        <v>2000</v>
      </c>
      <c r="H134" s="28">
        <f t="shared" si="21"/>
        <v>57540187.131986693</v>
      </c>
      <c r="I134" s="52">
        <f t="shared" ref="I134:I148" si="22">(1/(1+i))^(1/12)</f>
        <v>0.98919824073763385</v>
      </c>
      <c r="J134" s="38">
        <f t="shared" si="14"/>
        <v>0.24634868867745061</v>
      </c>
      <c r="K134" s="35"/>
      <c r="L134" s="35"/>
      <c r="M134" s="50">
        <f t="shared" si="20"/>
        <v>0.93757781175469779</v>
      </c>
      <c r="N134" s="22">
        <f t="shared" si="16"/>
        <v>461942.12891768687</v>
      </c>
      <c r="O134" s="68">
        <f t="shared" si="17"/>
        <v>13290118.271036012</v>
      </c>
      <c r="P134" s="72">
        <f t="shared" si="18"/>
        <v>1848641206.779274</v>
      </c>
    </row>
    <row r="135" spans="1:16" x14ac:dyDescent="0.2">
      <c r="A135" s="19">
        <f t="shared" ref="A135:A148" si="23">EDATE(A134,1)</f>
        <v>48153</v>
      </c>
      <c r="B135" s="47">
        <v>131</v>
      </c>
      <c r="C135" s="18"/>
      <c r="D135" s="35"/>
      <c r="E135" s="25">
        <v>2000000</v>
      </c>
      <c r="F135" s="27">
        <v>15000</v>
      </c>
      <c r="G135" s="37">
        <v>2000</v>
      </c>
      <c r="H135" s="28">
        <f t="shared" si="21"/>
        <v>57999020.664482556</v>
      </c>
      <c r="I135" s="52">
        <f t="shared" si="22"/>
        <v>0.98919824073763385</v>
      </c>
      <c r="J135" s="38">
        <f t="shared" si="14"/>
        <v>0.24368768944775721</v>
      </c>
      <c r="K135" s="35"/>
      <c r="L135" s="35"/>
      <c r="M135" s="50">
        <f t="shared" si="20"/>
        <v>0.93757781175469779</v>
      </c>
      <c r="N135" s="22">
        <f t="shared" si="16"/>
        <v>456952.34124797315</v>
      </c>
      <c r="O135" s="68">
        <f t="shared" si="17"/>
        <v>13251394.141362438</v>
      </c>
      <c r="P135" s="72">
        <f t="shared" si="18"/>
        <v>1861892600.9206364</v>
      </c>
    </row>
    <row r="136" spans="1:16" x14ac:dyDescent="0.2">
      <c r="A136" s="19">
        <f t="shared" si="23"/>
        <v>48183</v>
      </c>
      <c r="B136" s="47">
        <v>132</v>
      </c>
      <c r="C136" s="18"/>
      <c r="D136" s="35"/>
      <c r="E136" s="25">
        <v>2000000</v>
      </c>
      <c r="F136" s="27">
        <v>15000</v>
      </c>
      <c r="G136" s="37">
        <v>2000</v>
      </c>
      <c r="H136" s="28">
        <f t="shared" si="21"/>
        <v>58461513.000000037</v>
      </c>
      <c r="I136" s="52">
        <f t="shared" si="22"/>
        <v>0.98919824073763385</v>
      </c>
      <c r="J136" s="38">
        <f t="shared" ref="J136:J148" si="24">I136*J135</f>
        <v>0.2410554336911403</v>
      </c>
      <c r="K136" s="35"/>
      <c r="L136" s="35"/>
      <c r="M136" s="50">
        <f t="shared" si="20"/>
        <v>0.93757781175469779</v>
      </c>
      <c r="N136" s="22">
        <f t="shared" si="16"/>
        <v>452016.45206343796</v>
      </c>
      <c r="O136" s="68">
        <f t="shared" si="17"/>
        <v>13212782.844260285</v>
      </c>
      <c r="P136" s="72">
        <f t="shared" si="18"/>
        <v>1875105383.7648966</v>
      </c>
    </row>
    <row r="137" spans="1:16" x14ac:dyDescent="0.2">
      <c r="A137" s="19">
        <f t="shared" si="23"/>
        <v>48214</v>
      </c>
      <c r="B137" s="47">
        <v>133</v>
      </c>
      <c r="C137" s="18"/>
      <c r="D137" s="35"/>
      <c r="E137" s="25">
        <v>2000000</v>
      </c>
      <c r="F137" s="27">
        <v>15000</v>
      </c>
      <c r="G137" s="37">
        <v>2000</v>
      </c>
      <c r="H137" s="28">
        <f t="shared" si="21"/>
        <v>58927693.314348213</v>
      </c>
      <c r="I137" s="52">
        <f t="shared" si="22"/>
        <v>0.98919824073763385</v>
      </c>
      <c r="J137" s="38">
        <f t="shared" si="24"/>
        <v>0.23845161092752334</v>
      </c>
      <c r="K137" s="35"/>
      <c r="L137" s="35"/>
      <c r="M137" s="50">
        <f t="shared" si="20"/>
        <v>0.93757781175469779</v>
      </c>
      <c r="N137" s="22">
        <f t="shared" si="16"/>
        <v>447133.87916561984</v>
      </c>
      <c r="O137" s="68">
        <f t="shared" si="17"/>
        <v>13174284.05096324</v>
      </c>
      <c r="P137" s="72">
        <f t="shared" si="18"/>
        <v>1888279667.8158598</v>
      </c>
    </row>
    <row r="138" spans="1:16" x14ac:dyDescent="0.2">
      <c r="A138" s="19">
        <f t="shared" si="23"/>
        <v>48245</v>
      </c>
      <c r="B138" s="47">
        <v>134</v>
      </c>
      <c r="C138" s="18"/>
      <c r="D138" s="35"/>
      <c r="E138" s="25">
        <v>2000000</v>
      </c>
      <c r="F138" s="27">
        <v>15000</v>
      </c>
      <c r="G138" s="37">
        <v>2000</v>
      </c>
      <c r="H138" s="28">
        <f t="shared" si="21"/>
        <v>59397591.015988201</v>
      </c>
      <c r="I138" s="52">
        <f t="shared" si="22"/>
        <v>0.98919824073763385</v>
      </c>
      <c r="J138" s="38">
        <f t="shared" si="24"/>
        <v>0.23587591403056085</v>
      </c>
      <c r="K138" s="35"/>
      <c r="L138" s="35"/>
      <c r="M138" s="50">
        <f t="shared" si="20"/>
        <v>0.93757781175469779</v>
      </c>
      <c r="N138" s="22">
        <f t="shared" si="16"/>
        <v>442304.04664482491</v>
      </c>
      <c r="O138" s="68">
        <f t="shared" si="17"/>
        <v>13135897.43366294</v>
      </c>
      <c r="P138" s="72">
        <f t="shared" si="18"/>
        <v>1901415565.2495227</v>
      </c>
    </row>
    <row r="139" spans="1:16" x14ac:dyDescent="0.2">
      <c r="A139" s="19">
        <f t="shared" si="23"/>
        <v>48274</v>
      </c>
      <c r="B139" s="47">
        <v>135</v>
      </c>
      <c r="C139" s="18"/>
      <c r="D139" s="35"/>
      <c r="E139" s="25">
        <v>2000000</v>
      </c>
      <c r="F139" s="27">
        <v>15000</v>
      </c>
      <c r="G139" s="37">
        <v>2000</v>
      </c>
      <c r="H139" s="28">
        <f t="shared" si="21"/>
        <v>59871235.747888282</v>
      </c>
      <c r="I139" s="52">
        <f t="shared" si="22"/>
        <v>0.98919824073763385</v>
      </c>
      <c r="J139" s="38">
        <f t="shared" si="24"/>
        <v>0.23332803919141215</v>
      </c>
      <c r="K139" s="35"/>
      <c r="L139" s="35"/>
      <c r="M139" s="50">
        <f t="shared" si="20"/>
        <v>0.93757781175469779</v>
      </c>
      <c r="N139" s="22">
        <f t="shared" si="16"/>
        <v>437526.38481219712</v>
      </c>
      <c r="O139" s="68">
        <f t="shared" si="17"/>
        <v>13097622.665506171</v>
      </c>
      <c r="P139" s="72">
        <f t="shared" si="18"/>
        <v>1914513187.9150288</v>
      </c>
    </row>
    <row r="140" spans="1:16" x14ac:dyDescent="0.2">
      <c r="A140" s="19">
        <f t="shared" si="23"/>
        <v>48305</v>
      </c>
      <c r="B140" s="47">
        <v>136</v>
      </c>
      <c r="C140" s="18"/>
      <c r="D140" s="35"/>
      <c r="E140" s="25">
        <v>2000000</v>
      </c>
      <c r="F140" s="27">
        <v>15000</v>
      </c>
      <c r="G140" s="37">
        <v>2000</v>
      </c>
      <c r="H140" s="28">
        <f t="shared" si="21"/>
        <v>60348657.389393933</v>
      </c>
      <c r="I140" s="52">
        <f t="shared" si="22"/>
        <v>0.98919824073763385</v>
      </c>
      <c r="J140" s="38">
        <f t="shared" si="24"/>
        <v>0.23080768588290659</v>
      </c>
      <c r="K140" s="35"/>
      <c r="L140" s="35"/>
      <c r="M140" s="50">
        <f t="shared" si="20"/>
        <v>0.93757781175469779</v>
      </c>
      <c r="N140" s="22">
        <f t="shared" si="16"/>
        <v>432800.33013252245</v>
      </c>
      <c r="O140" s="68">
        <f t="shared" si="17"/>
        <v>13059459.420592092</v>
      </c>
      <c r="P140" s="72">
        <f t="shared" si="18"/>
        <v>1927572647.3356209</v>
      </c>
    </row>
    <row r="141" spans="1:16" x14ac:dyDescent="0.2">
      <c r="A141" s="19">
        <f t="shared" si="23"/>
        <v>48335</v>
      </c>
      <c r="B141" s="47">
        <v>137</v>
      </c>
      <c r="C141" s="18"/>
      <c r="D141" s="35"/>
      <c r="E141" s="25">
        <v>2000000</v>
      </c>
      <c r="F141" s="27">
        <v>15000</v>
      </c>
      <c r="G141" s="37">
        <v>2000</v>
      </c>
      <c r="H141" s="28">
        <f t="shared" si="21"/>
        <v>60829886.05811277</v>
      </c>
      <c r="I141" s="52">
        <f t="shared" si="22"/>
        <v>0.98919824073763385</v>
      </c>
      <c r="J141" s="38">
        <f t="shared" si="24"/>
        <v>0.2283145568240956</v>
      </c>
      <c r="K141" s="35"/>
      <c r="L141" s="35"/>
      <c r="M141" s="50">
        <f t="shared" si="20"/>
        <v>0.93757781175469779</v>
      </c>
      <c r="N141" s="22">
        <f t="shared" si="16"/>
        <v>428125.32515775831</v>
      </c>
      <c r="O141" s="68">
        <f t="shared" si="17"/>
        <v>13021407.373969458</v>
      </c>
      <c r="P141" s="72">
        <f t="shared" si="18"/>
        <v>1940594054.7095904</v>
      </c>
    </row>
    <row r="142" spans="1:16" x14ac:dyDescent="0.2">
      <c r="A142" s="19">
        <f t="shared" si="23"/>
        <v>48366</v>
      </c>
      <c r="B142" s="47">
        <v>138</v>
      </c>
      <c r="C142" s="18"/>
      <c r="D142" s="35"/>
      <c r="E142" s="25">
        <v>2000000</v>
      </c>
      <c r="F142" s="27">
        <v>15000</v>
      </c>
      <c r="G142" s="37">
        <v>2000</v>
      </c>
      <c r="H142" s="28">
        <f t="shared" si="21"/>
        <v>61314952.11181438</v>
      </c>
      <c r="I142" s="52">
        <f t="shared" si="22"/>
        <v>0.98919824073763385</v>
      </c>
      <c r="J142" s="38">
        <f t="shared" si="24"/>
        <v>0.2258483579451879</v>
      </c>
      <c r="K142" s="35"/>
      <c r="L142" s="35"/>
      <c r="M142" s="50">
        <f t="shared" si="20"/>
        <v>0.93757781175469779</v>
      </c>
      <c r="N142" s="22">
        <f t="shared" si="16"/>
        <v>423500.81846128195</v>
      </c>
      <c r="O142" s="68">
        <f t="shared" si="17"/>
        <v>12983466.20163385</v>
      </c>
      <c r="P142" s="72">
        <f t="shared" si="18"/>
        <v>1953577520.9112244</v>
      </c>
    </row>
    <row r="143" spans="1:16" x14ac:dyDescent="0.2">
      <c r="A143" s="19">
        <f t="shared" si="23"/>
        <v>48396</v>
      </c>
      <c r="B143" s="47">
        <v>139</v>
      </c>
      <c r="C143" s="18"/>
      <c r="D143" s="35"/>
      <c r="E143" s="25">
        <v>2000000</v>
      </c>
      <c r="F143" s="27">
        <v>15000</v>
      </c>
      <c r="G143" s="37">
        <v>2000</v>
      </c>
      <c r="H143" s="28">
        <f t="shared" si="21"/>
        <v>61803886.150345482</v>
      </c>
      <c r="I143" s="52">
        <f t="shared" si="22"/>
        <v>0.98919824073763385</v>
      </c>
      <c r="J143" s="38">
        <f t="shared" si="24"/>
        <v>0.22340879835286329</v>
      </c>
      <c r="K143" s="35"/>
      <c r="L143" s="35"/>
      <c r="M143" s="50">
        <f t="shared" si="20"/>
        <v>0.93757781175469779</v>
      </c>
      <c r="N143" s="22">
        <f t="shared" si="16"/>
        <v>418926.26457284822</v>
      </c>
      <c r="O143" s="68">
        <f t="shared" si="17"/>
        <v>12945635.580524908</v>
      </c>
      <c r="P143" s="72">
        <f t="shared" si="18"/>
        <v>1966523156.4917493</v>
      </c>
    </row>
    <row r="144" spans="1:16" x14ac:dyDescent="0.2">
      <c r="A144" s="19">
        <f t="shared" si="23"/>
        <v>48427</v>
      </c>
      <c r="B144" s="47">
        <v>140</v>
      </c>
      <c r="C144" s="18"/>
      <c r="D144" s="35"/>
      <c r="E144" s="25">
        <v>2000000</v>
      </c>
      <c r="F144" s="27">
        <v>15000</v>
      </c>
      <c r="G144" s="37">
        <v>2000</v>
      </c>
      <c r="H144" s="28">
        <f t="shared" si="21"/>
        <v>62296719.017560333</v>
      </c>
      <c r="I144" s="52">
        <f t="shared" si="22"/>
        <v>0.98919824073763385</v>
      </c>
      <c r="J144" s="38">
        <f t="shared" si="24"/>
        <v>0.22099559029596116</v>
      </c>
      <c r="K144" s="35"/>
      <c r="L144" s="35"/>
      <c r="M144" s="50">
        <f t="shared" si="20"/>
        <v>0.93757781175469779</v>
      </c>
      <c r="N144" s="22">
        <f t="shared" si="16"/>
        <v>414401.12391425</v>
      </c>
      <c r="O144" s="68">
        <f t="shared" si="17"/>
        <v>12907915.188523617</v>
      </c>
      <c r="P144" s="72">
        <f t="shared" si="18"/>
        <v>1979431071.6802728</v>
      </c>
    </row>
    <row r="145" spans="1:16" x14ac:dyDescent="0.2">
      <c r="A145" s="19">
        <f t="shared" si="23"/>
        <v>48458</v>
      </c>
      <c r="B145" s="47">
        <v>141</v>
      </c>
      <c r="C145" s="18"/>
      <c r="D145" s="35"/>
      <c r="E145" s="25">
        <v>2000000</v>
      </c>
      <c r="F145" s="27">
        <v>15000</v>
      </c>
      <c r="G145" s="37">
        <v>2000</v>
      </c>
      <c r="H145" s="28">
        <f t="shared" si="21"/>
        <v>62793481.803266317</v>
      </c>
      <c r="I145" s="52">
        <f t="shared" si="22"/>
        <v>0.98919824073763385</v>
      </c>
      <c r="J145" s="38">
        <f t="shared" si="24"/>
        <v>0.21860844913153968</v>
      </c>
      <c r="K145" s="35"/>
      <c r="L145" s="35"/>
      <c r="M145" s="50">
        <f t="shared" si="20"/>
        <v>0.93757781175469779</v>
      </c>
      <c r="N145" s="22">
        <f t="shared" si="16"/>
        <v>409924.86273567425</v>
      </c>
      <c r="O145" s="68">
        <f t="shared" si="17"/>
        <v>12870304.704449503</v>
      </c>
      <c r="P145" s="72">
        <f t="shared" si="18"/>
        <v>1992301376.3847222</v>
      </c>
    </row>
    <row r="146" spans="1:16" x14ac:dyDescent="0.2">
      <c r="A146" s="19">
        <f t="shared" si="23"/>
        <v>48488</v>
      </c>
      <c r="B146" s="47">
        <v>142</v>
      </c>
      <c r="C146" s="18"/>
      <c r="D146" s="35"/>
      <c r="E146" s="25">
        <v>2000000</v>
      </c>
      <c r="F146" s="27">
        <v>15000</v>
      </c>
      <c r="G146" s="37">
        <v>2000</v>
      </c>
      <c r="H146" s="28">
        <f t="shared" si="21"/>
        <v>63294205.845185377</v>
      </c>
      <c r="I146" s="52">
        <f t="shared" si="22"/>
        <v>0.98919824073763385</v>
      </c>
      <c r="J146" s="38">
        <f t="shared" si="24"/>
        <v>0.21624709329130157</v>
      </c>
      <c r="K146" s="35"/>
      <c r="L146" s="35"/>
      <c r="M146" s="50">
        <f t="shared" si="20"/>
        <v>0.93757781175469779</v>
      </c>
      <c r="N146" s="22">
        <f t="shared" si="16"/>
        <v>405496.95305274503</v>
      </c>
      <c r="O146" s="68">
        <f t="shared" si="17"/>
        <v>12832803.808057956</v>
      </c>
      <c r="P146" s="72">
        <f t="shared" si="18"/>
        <v>2005134180.1927803</v>
      </c>
    </row>
    <row r="147" spans="1:16" x14ac:dyDescent="0.2">
      <c r="A147" s="19">
        <f t="shared" si="23"/>
        <v>48519</v>
      </c>
      <c r="B147" s="47">
        <v>143</v>
      </c>
      <c r="C147" s="18"/>
      <c r="D147" s="35"/>
      <c r="E147" s="25">
        <v>2000000</v>
      </c>
      <c r="F147" s="27">
        <v>15000</v>
      </c>
      <c r="G147" s="37">
        <v>2000</v>
      </c>
      <c r="H147" s="28">
        <f t="shared" si="21"/>
        <v>63798922.73093082</v>
      </c>
      <c r="I147" s="52">
        <f t="shared" si="22"/>
        <v>0.98919824073763385</v>
      </c>
      <c r="J147" s="38">
        <f t="shared" si="24"/>
        <v>0.21391124424838248</v>
      </c>
      <c r="K147" s="35"/>
      <c r="L147" s="35"/>
      <c r="M147" s="50">
        <f t="shared" si="20"/>
        <v>0.93757781175469779</v>
      </c>
      <c r="N147" s="22">
        <f t="shared" si="16"/>
        <v>401116.87258424627</v>
      </c>
      <c r="O147" s="68">
        <f t="shared" si="17"/>
        <v>12795412.180037474</v>
      </c>
      <c r="P147" s="72">
        <f t="shared" si="18"/>
        <v>2017929592.3728178</v>
      </c>
    </row>
    <row r="148" spans="1:16" ht="15" thickBot="1" x14ac:dyDescent="0.25">
      <c r="A148" s="23">
        <f t="shared" si="23"/>
        <v>48549</v>
      </c>
      <c r="B148" s="48">
        <v>144</v>
      </c>
      <c r="C148" s="24"/>
      <c r="D148" s="41"/>
      <c r="E148" s="26">
        <v>2000000</v>
      </c>
      <c r="F148" s="29">
        <v>15000</v>
      </c>
      <c r="G148" s="42">
        <v>2000</v>
      </c>
      <c r="H148" s="30">
        <f t="shared" si="21"/>
        <v>64307664.300000034</v>
      </c>
      <c r="I148" s="53">
        <f t="shared" si="22"/>
        <v>0.98919824073763385</v>
      </c>
      <c r="J148" s="43">
        <f t="shared" si="24"/>
        <v>0.21160062648449826</v>
      </c>
      <c r="K148" s="41"/>
      <c r="L148" s="41"/>
      <c r="M148" s="90">
        <f t="shared" si="20"/>
        <v>0.93757781175469779</v>
      </c>
      <c r="N148" s="91">
        <f t="shared" si="16"/>
        <v>396784.10469051806</v>
      </c>
      <c r="O148" s="89">
        <f t="shared" si="17"/>
        <v>12758129.502006954</v>
      </c>
      <c r="P148" s="92">
        <f t="shared" si="18"/>
        <v>2030687721.8748248</v>
      </c>
    </row>
    <row r="149" spans="1:16" ht="15" thickBot="1" x14ac:dyDescent="0.25">
      <c r="A149" s="83"/>
      <c r="B149" s="84"/>
      <c r="C149" s="54"/>
      <c r="D149" s="54"/>
      <c r="E149" s="54"/>
      <c r="F149" s="54"/>
      <c r="G149" s="54"/>
      <c r="H149" s="54"/>
      <c r="I149" s="54"/>
      <c r="J149" s="54"/>
      <c r="K149" s="85">
        <f>SUM(K5)</f>
        <v>100000000</v>
      </c>
      <c r="L149" s="86">
        <f>SUM(L14:L19)</f>
        <v>264822152.86173305</v>
      </c>
      <c r="M149" s="87"/>
      <c r="N149" s="88">
        <f>SUM(N21:N148)</f>
        <v>109570518.83983563</v>
      </c>
      <c r="O149" s="89">
        <f>SUM(O21:O148)</f>
        <v>2030687721.8748248</v>
      </c>
    </row>
    <row r="150" spans="1:16" x14ac:dyDescent="0.2">
      <c r="A150" s="3"/>
      <c r="B150" s="9"/>
    </row>
    <row r="151" spans="1:16" x14ac:dyDescent="0.2">
      <c r="A151" s="3"/>
      <c r="B151" s="9"/>
    </row>
    <row r="152" spans="1:16" x14ac:dyDescent="0.2">
      <c r="A152" s="3"/>
      <c r="B152" s="9"/>
    </row>
    <row r="153" spans="1:16" x14ac:dyDescent="0.2">
      <c r="A153" s="3"/>
      <c r="B153" s="9"/>
    </row>
    <row r="154" spans="1:16" x14ac:dyDescent="0.2">
      <c r="A154" s="7"/>
    </row>
  </sheetData>
  <mergeCells count="2">
    <mergeCell ref="C3:E3"/>
    <mergeCell ref="F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DATASET</vt:lpstr>
      <vt:lpstr>PART 1</vt:lpstr>
      <vt:lpstr>PART 1 (IRR)</vt:lpstr>
      <vt:lpstr>PART 2</vt:lpstr>
      <vt:lpstr>'PART 1 (IRR)'!i</vt:lpstr>
      <vt:lpstr>'PART 2'!i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KABAALE ISA</dc:creator>
  <cp:lastModifiedBy>Susane Kiwana</cp:lastModifiedBy>
  <dcterms:created xsi:type="dcterms:W3CDTF">2015-06-05T18:17:20Z</dcterms:created>
  <dcterms:modified xsi:type="dcterms:W3CDTF">2022-07-29T18:25:15Z</dcterms:modified>
</cp:coreProperties>
</file>