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del" sheetId="1" r:id="rId4"/>
    <sheet name="macro" sheetId="2" r:id="rId5"/>
  </sheets>
</workbook>
</file>

<file path=xl/sharedStrings.xml><?xml version="1.0" encoding="utf-8"?>
<sst xmlns="http://schemas.openxmlformats.org/spreadsheetml/2006/main" uniqueCount="59">
  <si>
    <t>HIrisPlex hair &amp; eye colour prediction tool - enhanced version 1.0</t>
  </si>
  <si>
    <t>SNP ID</t>
  </si>
  <si>
    <t>Minor allele</t>
  </si>
  <si>
    <t>No.</t>
  </si>
  <si>
    <t>HAIR</t>
  </si>
  <si>
    <t>Prob</t>
  </si>
  <si>
    <t>N29insA</t>
  </si>
  <si>
    <t>A</t>
  </si>
  <si>
    <t>Brown</t>
  </si>
  <si>
    <t>rs11547464</t>
  </si>
  <si>
    <t>Red</t>
  </si>
  <si>
    <t>rs885479</t>
  </si>
  <si>
    <t>T</t>
  </si>
  <si>
    <t>Black</t>
  </si>
  <si>
    <t>rs1805008</t>
  </si>
  <si>
    <t>Blond</t>
  </si>
  <si>
    <t>rs1805005</t>
  </si>
  <si>
    <t>rs1805006</t>
  </si>
  <si>
    <t>SHADE</t>
  </si>
  <si>
    <t>rs1805007</t>
  </si>
  <si>
    <t>Light</t>
  </si>
  <si>
    <t>rs1805009</t>
  </si>
  <si>
    <t>C</t>
  </si>
  <si>
    <t>Dark</t>
  </si>
  <si>
    <t>Y152OCH</t>
  </si>
  <si>
    <t>rs2228479</t>
  </si>
  <si>
    <t>rs1110400</t>
  </si>
  <si>
    <t>EYE</t>
  </si>
  <si>
    <t>rs28777</t>
  </si>
  <si>
    <t>Blue</t>
  </si>
  <si>
    <t>rs16891982</t>
  </si>
  <si>
    <t>Int.</t>
  </si>
  <si>
    <t>rs12821256</t>
  </si>
  <si>
    <t>G</t>
  </si>
  <si>
    <t>rs4959270</t>
  </si>
  <si>
    <t>rs12203592</t>
  </si>
  <si>
    <t>rs1042602</t>
  </si>
  <si>
    <t>* Please insert the number of minor alleles:</t>
  </si>
  <si>
    <t>rs1800407</t>
  </si>
  <si>
    <t>e.g. If major allele = A, minor allele = B</t>
  </si>
  <si>
    <t>rs2402130</t>
  </si>
  <si>
    <t>If minor allele is not observed (AA) it shall remain 0</t>
  </si>
  <si>
    <t>rs12913832</t>
  </si>
  <si>
    <t>If minor allele is heterozygote (AB) insert 1</t>
  </si>
  <si>
    <t>rs2378249</t>
  </si>
  <si>
    <t>If minor allele is homozygote (BB) insert 2</t>
  </si>
  <si>
    <t>rs12896399</t>
  </si>
  <si>
    <t>rs1393350</t>
  </si>
  <si>
    <t>This sheet is protected for incident modifications</t>
  </si>
  <si>
    <t>rs683</t>
  </si>
  <si>
    <t>No password is needed to unprotect it</t>
  </si>
  <si>
    <t>SNP</t>
  </si>
  <si>
    <t>Chr</t>
  </si>
  <si>
    <t>Pos</t>
  </si>
  <si>
    <t>Eff</t>
  </si>
  <si>
    <t>BL</t>
  </si>
  <si>
    <t>Constant</t>
  </si>
  <si>
    <t>rs86insA</t>
  </si>
  <si>
    <t>rsC456A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</si>
</sst>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2">
    <font>
      <sz val="12"/>
      <color indexed="8"/>
      <name val="Calibri"/>
    </font>
    <font>
      <sz val="11"/>
      <color indexed="8"/>
      <name val="Helvetica"/>
    </font>
    <font>
      <sz val="15"/>
      <color indexed="8"/>
      <name val="Calibri"/>
    </font>
    <font>
      <b val="1"/>
      <sz val="16"/>
      <color indexed="8"/>
      <name val="Cambria"/>
    </font>
    <font>
      <b val="1"/>
      <sz val="10"/>
      <color indexed="8"/>
      <name val="Cambria"/>
    </font>
    <font>
      <b val="1"/>
      <sz val="10"/>
      <color indexed="8"/>
      <name val="Arial"/>
    </font>
    <font>
      <sz val="12"/>
      <color indexed="8"/>
      <name val="Cambria"/>
    </font>
    <font>
      <b val="1"/>
      <sz val="12"/>
      <color indexed="8"/>
      <name val="Cambria"/>
    </font>
    <font>
      <b val="1"/>
      <sz val="12"/>
      <color indexed="9"/>
      <name val="Cambria"/>
    </font>
    <font>
      <sz val="12"/>
      <color indexed="8"/>
      <name val="Times New Roman"/>
    </font>
    <font>
      <sz val="10"/>
      <color indexed="8"/>
      <name val="Arial"/>
    </font>
    <font>
      <sz val="11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horizontal="right" vertical="bottom"/>
    </xf>
    <xf numFmtId="0" fontId="4" fillId="3" borderId="4" applyNumberFormat="1" applyFont="1" applyFill="1" applyBorder="1" applyAlignment="1" applyProtection="0">
      <alignment horizontal="left" vertical="bottom"/>
    </xf>
    <xf numFmtId="0" fontId="5" fillId="3" borderId="4" applyNumberFormat="1" applyFont="1" applyFill="1" applyBorder="1" applyAlignment="1" applyProtection="0">
      <alignment horizontal="left" vertical="bottom"/>
    </xf>
    <xf numFmtId="0" fontId="0" fillId="2" borderId="5" applyNumberFormat="0" applyFont="1" applyFill="1" applyBorder="1" applyAlignment="1" applyProtection="0">
      <alignment vertical="bottom"/>
    </xf>
    <xf numFmtId="0" fontId="6" fillId="3" borderId="3" applyNumberFormat="1" applyFont="1" applyFill="1" applyBorder="1" applyAlignment="1" applyProtection="0">
      <alignment vertical="bottom"/>
    </xf>
    <xf numFmtId="0" fontId="4" fillId="3" borderId="6" applyNumberFormat="1" applyFont="1" applyFill="1" applyBorder="1" applyAlignment="1" applyProtection="0">
      <alignment horizontal="left" vertical="bottom"/>
    </xf>
    <xf numFmtId="49" fontId="4" fillId="3" borderId="4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horizontal="center" vertical="bottom"/>
    </xf>
    <xf numFmtId="0" fontId="4" fillId="3" borderId="7" applyNumberFormat="1" applyFont="1" applyFill="1" applyBorder="1" applyAlignment="1" applyProtection="0">
      <alignment vertical="bottom"/>
    </xf>
    <xf numFmtId="49" fontId="7" fillId="3" borderId="8" applyNumberFormat="1" applyFont="1" applyFill="1" applyBorder="1" applyAlignment="1" applyProtection="0">
      <alignment horizontal="left" vertical="bottom"/>
    </xf>
    <xf numFmtId="0" fontId="5" fillId="3" borderId="9" applyNumberFormat="1" applyFont="1" applyFill="1" applyBorder="1" applyAlignment="1" applyProtection="0">
      <alignment horizontal="left" vertical="bottom"/>
    </xf>
    <xf numFmtId="49" fontId="6" fillId="3" borderId="4" applyNumberFormat="1" applyFont="1" applyFill="1" applyBorder="1" applyAlignment="1" applyProtection="0">
      <alignment vertical="bottom"/>
    </xf>
    <xf numFmtId="0" fontId="6" fillId="3" borderId="4" applyNumberFormat="1" applyFont="1" applyFill="1" applyBorder="1" applyAlignment="1" applyProtection="0">
      <alignment horizontal="right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vertical="bottom"/>
    </xf>
    <xf numFmtId="0" fontId="6" fillId="3" borderId="7" applyNumberFormat="1" applyFont="1" applyFill="1" applyBorder="1" applyAlignment="1" applyProtection="0">
      <alignment vertical="bottom"/>
    </xf>
    <xf numFmtId="49" fontId="8" fillId="4" borderId="8" applyNumberFormat="1" applyFont="1" applyFill="1" applyBorder="1" applyAlignment="1" applyProtection="0">
      <alignment horizontal="left" vertical="bottom"/>
    </xf>
    <xf numFmtId="59" fontId="6" fillId="3" borderId="8" applyNumberFormat="1" applyFont="1" applyFill="1" applyBorder="1" applyAlignment="1" applyProtection="0">
      <alignment horizontal="center" vertical="bottom"/>
    </xf>
    <xf numFmtId="0" fontId="0" fillId="3" borderId="9" applyNumberFormat="1" applyFont="1" applyFill="1" applyBorder="1" applyAlignment="1" applyProtection="0">
      <alignment horizontal="left" vertical="bottom"/>
    </xf>
    <xf numFmtId="0" fontId="0" fillId="2" borderId="11" applyNumberFormat="1" applyFont="1" applyFill="1" applyBorder="1" applyAlignment="1" applyProtection="0">
      <alignment vertical="bottom"/>
    </xf>
    <xf numFmtId="49" fontId="8" fillId="5" borderId="8" applyNumberFormat="1" applyFont="1" applyFill="1" applyBorder="1" applyAlignment="1" applyProtection="0">
      <alignment horizontal="left" vertical="bottom"/>
    </xf>
    <xf numFmtId="49" fontId="8" fillId="6" borderId="8" applyNumberFormat="1" applyFont="1" applyFill="1" applyBorder="1" applyAlignment="1" applyProtection="0">
      <alignment horizontal="left" vertical="bottom"/>
    </xf>
    <xf numFmtId="49" fontId="7" fillId="7" borderId="8" applyNumberFormat="1" applyFont="1" applyFill="1" applyBorder="1" applyAlignment="1" applyProtection="0">
      <alignment horizontal="left" vertical="bottom"/>
    </xf>
    <xf numFmtId="0" fontId="6" fillId="3" borderId="4" applyNumberFormat="1" applyFont="1" applyFill="1" applyBorder="1" applyAlignment="1" applyProtection="0">
      <alignment vertical="bottom"/>
    </xf>
    <xf numFmtId="0" fontId="6" fillId="3" borderId="12" applyNumberFormat="1" applyFont="1" applyFill="1" applyBorder="1" applyAlignment="1" applyProtection="0">
      <alignment horizontal="left" vertical="bottom"/>
    </xf>
    <xf numFmtId="0" fontId="0" fillId="3" borderId="4" applyNumberFormat="1" applyFont="1" applyFill="1" applyBorder="1" applyAlignment="1" applyProtection="0">
      <alignment horizontal="left" vertical="bottom"/>
    </xf>
    <xf numFmtId="0" fontId="9" fillId="2" borderId="5" applyNumberFormat="1" applyFont="1" applyFill="1" applyBorder="1" applyAlignment="1" applyProtection="0">
      <alignment vertical="bottom"/>
    </xf>
    <xf numFmtId="0" fontId="10" fillId="2" borderId="2" applyNumberFormat="1" applyFont="1" applyFill="1" applyBorder="1" applyAlignment="1" applyProtection="0">
      <alignment vertical="bottom"/>
    </xf>
    <xf numFmtId="49" fontId="7" fillId="8" borderId="8" applyNumberFormat="1" applyFont="1" applyFill="1" applyBorder="1" applyAlignment="1" applyProtection="0">
      <alignment horizontal="left" vertical="bottom"/>
    </xf>
    <xf numFmtId="49" fontId="8" fillId="9" borderId="8" applyNumberFormat="1" applyFont="1" applyFill="1" applyBorder="1" applyAlignment="1" applyProtection="0">
      <alignment horizontal="left" vertical="bottom"/>
    </xf>
    <xf numFmtId="0" fontId="6" fillId="3" borderId="13" applyNumberFormat="1" applyFont="1" applyFill="1" applyBorder="1" applyAlignment="1" applyProtection="0">
      <alignment horizontal="left" vertical="bottom"/>
    </xf>
    <xf numFmtId="0" fontId="6" fillId="3" borderId="6" applyNumberFormat="1" applyFont="1" applyFill="1" applyBorder="1" applyAlignment="1" applyProtection="0">
      <alignment horizontal="left" vertical="bottom"/>
    </xf>
    <xf numFmtId="49" fontId="7" fillId="3" borderId="14" applyNumberFormat="1" applyFont="1" applyFill="1" applyBorder="1" applyAlignment="1" applyProtection="0">
      <alignment horizontal="left" vertical="bottom"/>
    </xf>
    <xf numFmtId="49" fontId="7" fillId="3" borderId="15" applyNumberFormat="1" applyFont="1" applyFill="1" applyBorder="1" applyAlignment="1" applyProtection="0">
      <alignment horizontal="left" vertical="bottom"/>
    </xf>
    <xf numFmtId="49" fontId="8" fillId="10" borderId="8" applyNumberFormat="1" applyFont="1" applyFill="1" applyBorder="1" applyAlignment="1" applyProtection="0">
      <alignment horizontal="left" vertical="bottom"/>
    </xf>
    <xf numFmtId="49" fontId="7" fillId="11" borderId="8" applyNumberFormat="1" applyFont="1" applyFill="1" applyBorder="1" applyAlignment="1" applyProtection="0">
      <alignment horizontal="left" vertical="bottom"/>
    </xf>
    <xf numFmtId="0" fontId="6" fillId="3" borderId="4" applyNumberFormat="1" applyFont="1" applyFill="1" applyBorder="1" applyAlignment="1" applyProtection="0">
      <alignment horizontal="left" vertical="bottom"/>
    </xf>
    <xf numFmtId="49" fontId="10" fillId="3" borderId="4" applyNumberFormat="1" applyFont="1" applyFill="1" applyBorder="1" applyAlignment="1" applyProtection="0">
      <alignment horizontal="left" vertical="bottom"/>
    </xf>
    <xf numFmtId="0" fontId="10" fillId="3" borderId="4" applyNumberFormat="1" applyFont="1" applyFill="1" applyBorder="1" applyAlignment="1" applyProtection="0">
      <alignment horizontal="left" vertical="bottom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11" fontId="0" fillId="2" borderId="2" applyNumberFormat="1" applyFont="1" applyFill="1" applyBorder="1" applyAlignment="1" applyProtection="0">
      <alignment vertical="bottom"/>
    </xf>
    <xf numFmtId="49" fontId="10" fillId="2" borderId="2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49" fontId="11" fillId="8" borderId="4" applyNumberFormat="1" applyFont="1" applyFill="1" applyBorder="1" applyAlignment="1" applyProtection="0">
      <alignment vertical="bottom"/>
    </xf>
    <xf numFmtId="2" fontId="11" fillId="8" borderId="4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59" fontId="11" fillId="12" borderId="4" applyNumberFormat="1" applyFont="1" applyFill="1" applyBorder="1" applyAlignment="1" applyProtection="0">
      <alignment horizontal="center" vertical="bottom"/>
    </xf>
    <xf numFmtId="59" fontId="11" fillId="4" borderId="4" applyNumberFormat="1" applyFont="1" applyFill="1" applyBorder="1" applyAlignment="1" applyProtection="0">
      <alignment horizontal="center" vertical="bottom"/>
    </xf>
    <xf numFmtId="59" fontId="11" fillId="13" borderId="4" applyNumberFormat="1" applyFont="1" applyFill="1" applyBorder="1" applyAlignment="1" applyProtection="0">
      <alignment horizontal="center" vertical="bottom"/>
    </xf>
    <xf numFmtId="11" fontId="0" fillId="2" borderId="17" applyNumberFormat="1" applyFont="1" applyFill="1" applyBorder="1" applyAlignment="1" applyProtection="0">
      <alignment vertical="bottom"/>
    </xf>
    <xf numFmtId="49" fontId="11" fillId="8" borderId="10" applyNumberFormat="1" applyFont="1" applyFill="1" applyBorder="1" applyAlignment="1" applyProtection="0">
      <alignment vertical="bottom"/>
    </xf>
    <xf numFmtId="2" fontId="11" fillId="8" borderId="1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cc99"/>
      <rgbColor rgb="ff993300"/>
      <rgbColor rgb="ffdd0806"/>
      <rgbColor rgb="fffcf305"/>
      <rgbColor rgb="ffc0c0c0"/>
      <rgbColor rgb="ff333333"/>
      <rgbColor rgb="ff3366ff"/>
      <rgbColor rgb="ff90713a"/>
      <rgbColor rgb="ff006411"/>
      <rgbColor rgb="ff33cc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31"/>
  <sheetViews>
    <sheetView workbookViewId="0" showGridLines="0" defaultGridColor="1"/>
  </sheetViews>
  <sheetFormatPr defaultColWidth="8.85714" defaultRowHeight="15" customHeight="1" outlineLevelRow="0" outlineLevelCol="0"/>
  <cols>
    <col min="1" max="1" width="8.86719" style="1" customWidth="1"/>
    <col min="2" max="2" width="12" style="1" customWidth="1"/>
    <col min="3" max="3" width="5.57812" style="1" customWidth="1"/>
    <col min="4" max="4" width="10.2891" style="1" customWidth="1"/>
    <col min="5" max="5" width="5.57812" style="1" customWidth="1"/>
    <col min="6" max="6" width="2" style="1" customWidth="1"/>
    <col min="7" max="7" width="7.73438" style="1" customWidth="1"/>
    <col min="8" max="8" width="6.15625" style="1" customWidth="1"/>
    <col min="9" max="9" width="2" style="1" customWidth="1"/>
    <col min="10" max="10" width="8.86719" style="1" customWidth="1"/>
    <col min="11" max="11" width="8.86719" style="1" customWidth="1"/>
    <col min="12" max="12" width="8.86719" style="1" customWidth="1"/>
    <col min="13" max="13" width="8.86719" style="1" customWidth="1"/>
    <col min="14" max="14" width="8.86719" style="1" customWidth="1"/>
    <col min="15" max="15" width="8.86719" style="1" customWidth="1"/>
    <col min="16" max="16" width="8.86719" style="1" customWidth="1"/>
    <col min="17" max="17" width="8.86719" style="1" customWidth="1"/>
    <col min="18" max="256" width="8.86719" style="1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</row>
    <row r="2" ht="20.3" customHeight="1">
      <c r="A2" t="s" s="4">
        <v>0</v>
      </c>
      <c r="B2" s="5"/>
      <c r="C2" s="6"/>
      <c r="D2" s="5"/>
      <c r="E2" s="5"/>
      <c r="F2" s="5"/>
      <c r="G2" s="7"/>
      <c r="H2" s="7"/>
      <c r="I2" s="8"/>
      <c r="J2" s="8"/>
      <c r="K2" s="8"/>
      <c r="L2" s="8"/>
      <c r="M2" s="9"/>
      <c r="N2" s="3"/>
      <c r="O2" s="3"/>
      <c r="P2" s="3"/>
      <c r="Q2" s="3"/>
    </row>
    <row r="3" ht="17.45" customHeight="1">
      <c r="A3" s="10"/>
      <c r="B3" s="5"/>
      <c r="C3" s="6"/>
      <c r="D3" s="5"/>
      <c r="E3" s="5"/>
      <c r="F3" s="5"/>
      <c r="G3" s="11"/>
      <c r="H3" s="11"/>
      <c r="I3" s="8"/>
      <c r="J3" s="8"/>
      <c r="K3" s="8"/>
      <c r="L3" s="8"/>
      <c r="M3" s="9"/>
      <c r="N3" s="3"/>
      <c r="O3" s="3"/>
      <c r="P3" s="3"/>
      <c r="Q3" s="3"/>
    </row>
    <row r="4" ht="17.45" customHeight="1">
      <c r="A4" s="10"/>
      <c r="B4" t="s" s="12">
        <v>1</v>
      </c>
      <c r="C4" s="6"/>
      <c r="D4" t="s" s="13">
        <v>2</v>
      </c>
      <c r="E4" t="s" s="13">
        <v>3</v>
      </c>
      <c r="F4" s="14"/>
      <c r="G4" t="s" s="15">
        <v>4</v>
      </c>
      <c r="H4" t="s" s="15">
        <v>5</v>
      </c>
      <c r="I4" s="16"/>
      <c r="J4" s="8"/>
      <c r="K4" s="8"/>
      <c r="L4" s="8"/>
      <c r="M4" s="9"/>
      <c r="N4" s="3"/>
      <c r="O4" s="3"/>
      <c r="P4" s="3"/>
      <c r="Q4" s="3"/>
    </row>
    <row r="5" ht="17.45" customHeight="1">
      <c r="A5" s="10">
        <v>1</v>
      </c>
      <c r="B5" t="s" s="17">
        <v>6</v>
      </c>
      <c r="C5" s="18"/>
      <c r="D5" t="s" s="19">
        <v>7</v>
      </c>
      <c r="E5" s="20">
        <v>0</v>
      </c>
      <c r="F5" s="21"/>
      <c r="G5" t="s" s="22">
        <v>8</v>
      </c>
      <c r="H5" s="23">
        <f>'macro'!$N$3</f>
        <v>9.062516373138836e-09</v>
      </c>
      <c r="I5" s="24"/>
      <c r="J5" s="8"/>
      <c r="K5" s="8"/>
      <c r="L5" s="8"/>
      <c r="M5" s="9"/>
      <c r="N5" s="3"/>
      <c r="O5" s="3"/>
      <c r="P5" s="3"/>
      <c r="Q5" s="3"/>
    </row>
    <row r="6" ht="17.45" customHeight="1">
      <c r="A6" s="10">
        <v>2</v>
      </c>
      <c r="B6" t="s" s="17">
        <v>9</v>
      </c>
      <c r="C6" s="18"/>
      <c r="D6" t="s" s="19">
        <v>7</v>
      </c>
      <c r="E6" s="25">
        <v>1</v>
      </c>
      <c r="F6" s="21"/>
      <c r="G6" t="s" s="26">
        <v>10</v>
      </c>
      <c r="H6" s="23">
        <f>'macro'!$O$3</f>
        <v>0.9999999899239359</v>
      </c>
      <c r="I6" s="24"/>
      <c r="J6" s="8"/>
      <c r="K6" s="8"/>
      <c r="L6" s="8"/>
      <c r="M6" s="9"/>
      <c r="N6" s="3"/>
      <c r="O6" s="3"/>
      <c r="P6" s="3"/>
      <c r="Q6" s="3"/>
    </row>
    <row r="7" ht="17.45" customHeight="1">
      <c r="A7" s="10">
        <v>3</v>
      </c>
      <c r="B7" t="s" s="17">
        <v>11</v>
      </c>
      <c r="C7" s="18"/>
      <c r="D7" t="s" s="19">
        <v>12</v>
      </c>
      <c r="E7" s="25">
        <v>0</v>
      </c>
      <c r="F7" s="21"/>
      <c r="G7" t="s" s="27">
        <v>13</v>
      </c>
      <c r="H7" s="23">
        <f>'macro'!$P$3</f>
        <v>7.32685572281794e-18</v>
      </c>
      <c r="I7" s="24"/>
      <c r="J7" s="8"/>
      <c r="K7" s="8"/>
      <c r="L7" s="8"/>
      <c r="M7" s="9"/>
      <c r="N7" s="3"/>
      <c r="O7" s="3"/>
      <c r="P7" s="3"/>
      <c r="Q7" s="3"/>
    </row>
    <row r="8" ht="17.45" customHeight="1">
      <c r="A8" s="10">
        <v>4</v>
      </c>
      <c r="B8" t="s" s="17">
        <v>14</v>
      </c>
      <c r="C8" s="18"/>
      <c r="D8" t="s" s="19">
        <v>12</v>
      </c>
      <c r="E8" s="25">
        <v>2</v>
      </c>
      <c r="F8" s="21"/>
      <c r="G8" t="s" s="28">
        <v>15</v>
      </c>
      <c r="H8" s="23">
        <f>'macro'!$Q$3</f>
        <v>1.013547690220662e-09</v>
      </c>
      <c r="I8" s="24"/>
      <c r="J8" s="8"/>
      <c r="K8" s="8"/>
      <c r="L8" s="8"/>
      <c r="M8" s="9"/>
      <c r="N8" s="3"/>
      <c r="O8" s="3"/>
      <c r="P8" s="3"/>
      <c r="Q8" s="3"/>
    </row>
    <row r="9" ht="17.45" customHeight="1">
      <c r="A9" s="10">
        <v>5</v>
      </c>
      <c r="B9" t="s" s="17">
        <v>16</v>
      </c>
      <c r="C9" s="18"/>
      <c r="D9" t="s" s="19">
        <v>12</v>
      </c>
      <c r="E9" s="25">
        <v>2</v>
      </c>
      <c r="F9" s="29"/>
      <c r="G9" s="30"/>
      <c r="H9" s="30"/>
      <c r="I9" s="31"/>
      <c r="J9" s="8"/>
      <c r="K9" s="8"/>
      <c r="L9" s="8"/>
      <c r="M9" s="32"/>
      <c r="N9" s="3"/>
      <c r="O9" s="3"/>
      <c r="P9" s="3"/>
      <c r="Q9" s="3"/>
    </row>
    <row r="10" ht="17.45" customHeight="1">
      <c r="A10" s="10">
        <v>6</v>
      </c>
      <c r="B10" t="s" s="17">
        <v>17</v>
      </c>
      <c r="C10" s="18"/>
      <c r="D10" t="s" s="19">
        <v>7</v>
      </c>
      <c r="E10" s="25">
        <v>2</v>
      </c>
      <c r="F10" s="21"/>
      <c r="G10" t="s" s="15">
        <v>18</v>
      </c>
      <c r="H10" t="s" s="15">
        <v>5</v>
      </c>
      <c r="I10" s="24"/>
      <c r="J10" s="8"/>
      <c r="K10" s="8"/>
      <c r="L10" s="8"/>
      <c r="M10" s="9"/>
      <c r="N10" s="3"/>
      <c r="O10" s="33"/>
      <c r="P10" s="33"/>
      <c r="Q10" s="33"/>
    </row>
    <row r="11" ht="17.45" customHeight="1">
      <c r="A11" s="10">
        <v>7</v>
      </c>
      <c r="B11" t="s" s="17">
        <v>19</v>
      </c>
      <c r="C11" s="18"/>
      <c r="D11" t="s" s="19">
        <v>12</v>
      </c>
      <c r="E11" s="25">
        <v>1</v>
      </c>
      <c r="F11" s="21"/>
      <c r="G11" t="s" s="34">
        <v>20</v>
      </c>
      <c r="H11" s="23">
        <f>'macro'!L28</f>
        <v>0.9999999987797719</v>
      </c>
      <c r="I11" s="24"/>
      <c r="J11" s="8"/>
      <c r="K11" s="8"/>
      <c r="L11" s="8"/>
      <c r="M11" s="9"/>
      <c r="N11" s="3"/>
      <c r="O11" s="3"/>
      <c r="P11" s="3"/>
      <c r="Q11" s="3"/>
    </row>
    <row r="12" ht="17.45" customHeight="1">
      <c r="A12" s="10">
        <v>8</v>
      </c>
      <c r="B12" t="s" s="17">
        <v>21</v>
      </c>
      <c r="C12" s="18"/>
      <c r="D12" t="s" s="19">
        <v>22</v>
      </c>
      <c r="E12" s="25">
        <v>0</v>
      </c>
      <c r="F12" s="21"/>
      <c r="G12" t="s" s="35">
        <v>23</v>
      </c>
      <c r="H12" s="23">
        <f>'macro'!K28</f>
        <v>1.220228133244013e-09</v>
      </c>
      <c r="I12" s="24"/>
      <c r="J12" s="8"/>
      <c r="K12" s="8"/>
      <c r="L12" s="8"/>
      <c r="M12" s="9"/>
      <c r="N12" s="3"/>
      <c r="O12" s="3"/>
      <c r="P12" s="3"/>
      <c r="Q12" s="3"/>
    </row>
    <row r="13" ht="17.45" customHeight="1">
      <c r="A13" s="10">
        <v>9</v>
      </c>
      <c r="B13" t="s" s="17">
        <v>24</v>
      </c>
      <c r="C13" s="18"/>
      <c r="D13" t="s" s="19">
        <v>7</v>
      </c>
      <c r="E13" s="25">
        <v>0</v>
      </c>
      <c r="F13" s="29"/>
      <c r="G13" s="36"/>
      <c r="H13" s="36"/>
      <c r="I13" s="31"/>
      <c r="J13" s="8"/>
      <c r="K13" s="8"/>
      <c r="L13" s="8"/>
      <c r="M13" s="9"/>
      <c r="N13" s="3"/>
      <c r="O13" s="3"/>
      <c r="P13" s="3"/>
      <c r="Q13" s="3"/>
    </row>
    <row r="14" ht="17.45" customHeight="1">
      <c r="A14" s="10">
        <v>10</v>
      </c>
      <c r="B14" t="s" s="17">
        <v>25</v>
      </c>
      <c r="C14" s="18"/>
      <c r="D14" t="s" s="19">
        <v>7</v>
      </c>
      <c r="E14" s="25">
        <v>2</v>
      </c>
      <c r="F14" s="29"/>
      <c r="G14" s="37"/>
      <c r="H14" s="37"/>
      <c r="I14" s="31"/>
      <c r="J14" s="8"/>
      <c r="K14" s="8"/>
      <c r="L14" s="8"/>
      <c r="M14" s="9"/>
      <c r="N14" s="3"/>
      <c r="O14" s="3"/>
      <c r="P14" s="3"/>
      <c r="Q14" s="3"/>
    </row>
    <row r="15" ht="17.45" customHeight="1">
      <c r="A15" s="10">
        <v>11</v>
      </c>
      <c r="B15" t="s" s="17">
        <v>26</v>
      </c>
      <c r="C15" s="18"/>
      <c r="D15" t="s" s="19">
        <v>22</v>
      </c>
      <c r="E15" s="25">
        <v>1</v>
      </c>
      <c r="F15" s="21"/>
      <c r="G15" t="s" s="38">
        <v>27</v>
      </c>
      <c r="H15" t="s" s="39">
        <v>5</v>
      </c>
      <c r="I15" s="24"/>
      <c r="J15" s="8"/>
      <c r="K15" s="8"/>
      <c r="L15" s="8"/>
      <c r="M15" s="9"/>
      <c r="N15" s="3"/>
      <c r="O15" s="3"/>
      <c r="P15" s="3"/>
      <c r="Q15" s="3"/>
    </row>
    <row r="16" ht="17.45" customHeight="1">
      <c r="A16" s="10">
        <v>12</v>
      </c>
      <c r="B16" t="s" s="17">
        <v>28</v>
      </c>
      <c r="C16" s="18"/>
      <c r="D16" t="s" s="19">
        <v>22</v>
      </c>
      <c r="E16" s="25">
        <v>1</v>
      </c>
      <c r="F16" s="21"/>
      <c r="G16" t="s" s="40">
        <v>29</v>
      </c>
      <c r="H16" s="23">
        <f>'macro'!$P$51</f>
        <v>0.2589995476835456</v>
      </c>
      <c r="I16" s="24"/>
      <c r="J16" s="8"/>
      <c r="K16" s="8"/>
      <c r="L16" s="8"/>
      <c r="M16" s="9"/>
      <c r="N16" s="3"/>
      <c r="O16" s="3"/>
      <c r="P16" s="3"/>
      <c r="Q16" s="3"/>
    </row>
    <row r="17" ht="17.45" customHeight="1">
      <c r="A17" s="10">
        <v>13</v>
      </c>
      <c r="B17" t="s" s="17">
        <v>30</v>
      </c>
      <c r="C17" s="18"/>
      <c r="D17" t="s" s="19">
        <v>22</v>
      </c>
      <c r="E17" s="25">
        <v>0</v>
      </c>
      <c r="F17" s="21"/>
      <c r="G17" t="s" s="41">
        <v>31</v>
      </c>
      <c r="H17" s="23">
        <f>'macro'!$N$51</f>
        <v>0.2352221096693073</v>
      </c>
      <c r="I17" s="24"/>
      <c r="J17" s="8"/>
      <c r="K17" s="8"/>
      <c r="L17" s="8"/>
      <c r="M17" s="9"/>
      <c r="N17" s="3"/>
      <c r="O17" s="3"/>
      <c r="P17" s="3"/>
      <c r="Q17" s="3"/>
    </row>
    <row r="18" ht="17.45" customHeight="1">
      <c r="A18" s="10">
        <v>14</v>
      </c>
      <c r="B18" t="s" s="17">
        <v>32</v>
      </c>
      <c r="C18" s="18"/>
      <c r="D18" t="s" s="19">
        <v>33</v>
      </c>
      <c r="E18" s="25">
        <v>0</v>
      </c>
      <c r="F18" s="21"/>
      <c r="G18" t="s" s="22">
        <v>8</v>
      </c>
      <c r="H18" s="23">
        <f>'macro'!$O$51</f>
        <v>0.5057783426471472</v>
      </c>
      <c r="I18" s="24"/>
      <c r="J18" s="8"/>
      <c r="K18" s="8"/>
      <c r="L18" s="8"/>
      <c r="M18" s="9"/>
      <c r="N18" s="3"/>
      <c r="O18" s="3"/>
      <c r="P18" s="3"/>
      <c r="Q18" s="3"/>
    </row>
    <row r="19" ht="17.45" customHeight="1">
      <c r="A19" s="10">
        <v>15</v>
      </c>
      <c r="B19" t="s" s="17">
        <v>34</v>
      </c>
      <c r="C19" s="18"/>
      <c r="D19" t="s" s="19">
        <v>7</v>
      </c>
      <c r="E19" s="25">
        <v>1</v>
      </c>
      <c r="F19" s="29"/>
      <c r="G19" s="36"/>
      <c r="H19" s="36"/>
      <c r="I19" s="31"/>
      <c r="J19" s="8"/>
      <c r="K19" s="8"/>
      <c r="L19" s="8"/>
      <c r="M19" s="9"/>
      <c r="N19" s="3"/>
      <c r="O19" s="3"/>
      <c r="P19" s="3"/>
      <c r="Q19" s="3"/>
    </row>
    <row r="20" ht="17.45" customHeight="1">
      <c r="A20" s="10">
        <v>16</v>
      </c>
      <c r="B20" t="s" s="17">
        <v>35</v>
      </c>
      <c r="C20" s="18"/>
      <c r="D20" t="s" s="19">
        <v>12</v>
      </c>
      <c r="E20" s="25">
        <v>0</v>
      </c>
      <c r="F20" s="29"/>
      <c r="G20" s="42"/>
      <c r="H20" s="42"/>
      <c r="I20" s="31"/>
      <c r="J20" s="8"/>
      <c r="K20" s="8"/>
      <c r="L20" s="8"/>
      <c r="M20" s="9"/>
      <c r="N20" s="3"/>
      <c r="O20" s="3"/>
      <c r="P20" s="3"/>
      <c r="Q20" s="3"/>
    </row>
    <row r="21" ht="17.45" customHeight="1">
      <c r="A21" s="10">
        <v>17</v>
      </c>
      <c r="B21" t="s" s="17">
        <v>36</v>
      </c>
      <c r="C21" s="18"/>
      <c r="D21" t="s" s="19">
        <v>12</v>
      </c>
      <c r="E21" s="25">
        <v>1</v>
      </c>
      <c r="F21" s="29"/>
      <c r="G21" t="s" s="43">
        <v>37</v>
      </c>
      <c r="H21" s="42"/>
      <c r="I21" s="31"/>
      <c r="J21" s="8"/>
      <c r="K21" s="8"/>
      <c r="L21" s="8"/>
      <c r="M21" s="9"/>
      <c r="N21" s="3"/>
      <c r="O21" s="3"/>
      <c r="P21" s="3"/>
      <c r="Q21" s="3"/>
    </row>
    <row r="22" ht="17.45" customHeight="1">
      <c r="A22" s="10">
        <v>18</v>
      </c>
      <c r="B22" t="s" s="17">
        <v>38</v>
      </c>
      <c r="C22" s="18"/>
      <c r="D22" t="s" s="19">
        <v>7</v>
      </c>
      <c r="E22" s="25">
        <v>1</v>
      </c>
      <c r="F22" s="29"/>
      <c r="G22" t="s" s="43">
        <v>39</v>
      </c>
      <c r="H22" s="42"/>
      <c r="I22" s="31"/>
      <c r="J22" s="8"/>
      <c r="K22" s="8"/>
      <c r="L22" s="8"/>
      <c r="M22" s="9"/>
      <c r="N22" s="3"/>
      <c r="O22" s="3"/>
      <c r="P22" s="3"/>
      <c r="Q22" s="3"/>
    </row>
    <row r="23" ht="17.45" customHeight="1">
      <c r="A23" s="10">
        <v>19</v>
      </c>
      <c r="B23" t="s" s="17">
        <v>40</v>
      </c>
      <c r="C23" s="18"/>
      <c r="D23" t="s" s="19">
        <v>33</v>
      </c>
      <c r="E23" s="25">
        <v>1</v>
      </c>
      <c r="F23" s="29"/>
      <c r="G23" t="s" s="43">
        <v>41</v>
      </c>
      <c r="H23" s="42"/>
      <c r="I23" s="31"/>
      <c r="J23" s="8"/>
      <c r="K23" s="8"/>
      <c r="L23" s="8"/>
      <c r="M23" s="9"/>
      <c r="N23" s="3"/>
      <c r="O23" s="3"/>
      <c r="P23" s="3"/>
      <c r="Q23" s="3"/>
    </row>
    <row r="24" ht="17.45" customHeight="1">
      <c r="A24" s="10">
        <v>20</v>
      </c>
      <c r="B24" t="s" s="17">
        <v>42</v>
      </c>
      <c r="C24" s="18"/>
      <c r="D24" t="s" s="19">
        <v>12</v>
      </c>
      <c r="E24" s="25">
        <v>1</v>
      </c>
      <c r="F24" s="29"/>
      <c r="G24" t="s" s="43">
        <v>43</v>
      </c>
      <c r="H24" s="42"/>
      <c r="I24" s="31"/>
      <c r="J24" s="8"/>
      <c r="K24" s="8"/>
      <c r="L24" s="8"/>
      <c r="M24" s="9"/>
      <c r="N24" s="3"/>
      <c r="O24" s="3"/>
      <c r="P24" s="3"/>
      <c r="Q24" s="3"/>
    </row>
    <row r="25" ht="17.45" customHeight="1">
      <c r="A25" s="10">
        <v>21</v>
      </c>
      <c r="B25" t="s" s="17">
        <v>44</v>
      </c>
      <c r="C25" s="18"/>
      <c r="D25" t="s" s="19">
        <v>22</v>
      </c>
      <c r="E25" s="25">
        <v>1</v>
      </c>
      <c r="F25" s="29"/>
      <c r="G25" t="s" s="43">
        <v>45</v>
      </c>
      <c r="H25" s="42"/>
      <c r="I25" s="31"/>
      <c r="J25" s="8"/>
      <c r="K25" s="8"/>
      <c r="L25" s="8"/>
      <c r="M25" s="9"/>
      <c r="N25" s="3"/>
      <c r="O25" s="3"/>
      <c r="P25" s="3"/>
      <c r="Q25" s="3"/>
    </row>
    <row r="26" ht="17.45" customHeight="1">
      <c r="A26" s="10">
        <v>22</v>
      </c>
      <c r="B26" t="s" s="17">
        <v>46</v>
      </c>
      <c r="C26" s="18"/>
      <c r="D26" t="s" s="19">
        <v>12</v>
      </c>
      <c r="E26" s="25">
        <v>1</v>
      </c>
      <c r="F26" s="29"/>
      <c r="G26" s="44"/>
      <c r="H26" s="42"/>
      <c r="I26" s="31"/>
      <c r="J26" s="8"/>
      <c r="K26" s="8"/>
      <c r="L26" s="8"/>
      <c r="M26" s="9"/>
      <c r="N26" s="3"/>
      <c r="O26" s="3"/>
      <c r="P26" s="3"/>
      <c r="Q26" s="3"/>
    </row>
    <row r="27" ht="17.45" customHeight="1">
      <c r="A27" s="10">
        <v>23</v>
      </c>
      <c r="B27" t="s" s="17">
        <v>47</v>
      </c>
      <c r="C27" s="18"/>
      <c r="D27" t="s" s="19">
        <v>12</v>
      </c>
      <c r="E27" s="25">
        <v>0</v>
      </c>
      <c r="F27" s="29"/>
      <c r="G27" t="s" s="43">
        <v>48</v>
      </c>
      <c r="H27" s="42"/>
      <c r="I27" s="31"/>
      <c r="J27" s="8"/>
      <c r="K27" s="8"/>
      <c r="L27" s="8"/>
      <c r="M27" s="9"/>
      <c r="N27" s="3"/>
      <c r="O27" s="3"/>
      <c r="P27" s="3"/>
      <c r="Q27" s="3"/>
    </row>
    <row r="28" ht="17.45" customHeight="1">
      <c r="A28" s="10">
        <v>24</v>
      </c>
      <c r="B28" t="s" s="17">
        <v>49</v>
      </c>
      <c r="C28" s="18"/>
      <c r="D28" t="s" s="19">
        <v>33</v>
      </c>
      <c r="E28" s="45">
        <v>0</v>
      </c>
      <c r="F28" s="29"/>
      <c r="G28" t="s" s="43">
        <v>50</v>
      </c>
      <c r="H28" s="42"/>
      <c r="I28" s="31"/>
      <c r="J28" s="8"/>
      <c r="K28" s="8"/>
      <c r="L28" s="8"/>
      <c r="M28" s="9"/>
      <c r="N28" s="3"/>
      <c r="O28" s="3"/>
      <c r="P28" s="3"/>
      <c r="Q28" s="3"/>
    </row>
    <row r="29" ht="17.45" customHeight="1">
      <c r="A29" s="10"/>
      <c r="B29" s="29"/>
      <c r="C29" s="18"/>
      <c r="D29" s="29"/>
      <c r="E29" s="29"/>
      <c r="F29" s="29"/>
      <c r="G29" s="42"/>
      <c r="H29" s="42"/>
      <c r="I29" s="31"/>
      <c r="J29" s="8"/>
      <c r="K29" s="8"/>
      <c r="L29" s="8"/>
      <c r="M29" s="9"/>
      <c r="N29" s="3"/>
      <c r="O29" s="3"/>
      <c r="P29" s="3"/>
      <c r="Q29" s="3"/>
    </row>
    <row r="30" ht="17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3"/>
      <c r="N30" s="3"/>
      <c r="O30" s="3"/>
      <c r="P30" s="3"/>
      <c r="Q30" s="3"/>
    </row>
    <row r="31" ht="17" customHeight="1">
      <c r="A31" s="3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57"/>
  <sheetViews>
    <sheetView workbookViewId="0" showGridLines="0" defaultGridColor="1"/>
  </sheetViews>
  <sheetFormatPr defaultColWidth="11" defaultRowHeight="15" customHeight="1" outlineLevelRow="0" outlineLevelCol="0"/>
  <cols>
    <col min="1" max="1" width="11" style="48" customWidth="1"/>
    <col min="2" max="2" width="11" style="48" customWidth="1"/>
    <col min="3" max="3" width="11" style="48" customWidth="1"/>
    <col min="4" max="4" width="11" style="48" customWidth="1"/>
    <col min="5" max="5" width="11" style="48" customWidth="1"/>
    <col min="6" max="6" width="11" style="48" customWidth="1"/>
    <col min="7" max="7" width="11" style="48" customWidth="1"/>
    <col min="8" max="8" width="11" style="48" customWidth="1"/>
    <col min="9" max="9" width="11" style="48" customWidth="1"/>
    <col min="10" max="10" width="11" style="48" customWidth="1"/>
    <col min="11" max="11" width="11" style="48" customWidth="1"/>
    <col min="12" max="12" width="11" style="48" customWidth="1"/>
    <col min="13" max="13" width="11" style="48" customWidth="1"/>
    <col min="14" max="14" width="11" style="48" customWidth="1"/>
    <col min="15" max="15" width="11" style="48" customWidth="1"/>
    <col min="16" max="16" width="11" style="48" customWidth="1"/>
    <col min="17" max="17" width="11" style="48" customWidth="1"/>
    <col min="18" max="18" width="11" style="48" customWidth="1"/>
    <col min="19" max="19" width="11" style="48" customWidth="1"/>
    <col min="20" max="256" width="11" style="48" customWidth="1"/>
  </cols>
  <sheetData>
    <row r="1" ht="17" customHeight="1">
      <c r="A1" s="3"/>
      <c r="B1" s="3"/>
      <c r="C1" s="3"/>
      <c r="D1" s="3"/>
      <c r="E1" s="3"/>
      <c r="F1" s="3"/>
      <c r="G1" t="s" s="49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7" customHeight="1">
      <c r="A2" s="3"/>
      <c r="B2" t="s" s="49">
        <v>51</v>
      </c>
      <c r="C2" t="s" s="49">
        <v>52</v>
      </c>
      <c r="D2" t="s" s="49">
        <v>53</v>
      </c>
      <c r="E2" t="s" s="49">
        <v>54</v>
      </c>
      <c r="F2" s="3"/>
      <c r="G2" s="3"/>
      <c r="H2" s="3"/>
      <c r="I2" s="3"/>
      <c r="J2" s="3"/>
      <c r="K2" s="3"/>
      <c r="L2" s="3"/>
      <c r="M2" s="3"/>
      <c r="N2" t="s" s="49">
        <v>8</v>
      </c>
      <c r="O2" t="s" s="49">
        <v>10</v>
      </c>
      <c r="P2" t="s" s="49">
        <v>13</v>
      </c>
      <c r="Q2" t="s" s="49">
        <v>55</v>
      </c>
      <c r="R2" s="3"/>
      <c r="S2" s="3"/>
    </row>
    <row r="3" ht="17" customHeight="1">
      <c r="A3" s="3"/>
      <c r="B3" t="s" s="49">
        <v>56</v>
      </c>
      <c r="C3" s="3"/>
      <c r="D3" s="3"/>
      <c r="E3" s="3"/>
      <c r="F3" s="3"/>
      <c r="G3" s="50">
        <v>-1.2275</v>
      </c>
      <c r="H3" s="50">
        <v>-5.9653</v>
      </c>
      <c r="I3" s="50">
        <v>-2.972</v>
      </c>
      <c r="J3" s="3"/>
      <c r="K3" s="50">
        <f>EXP(G3+SUM(K4:K25))</f>
        <v>8.941380539264669</v>
      </c>
      <c r="L3" s="50">
        <f>EXP(H3+SUM(L4:L25))</f>
        <v>986633301.5047414</v>
      </c>
      <c r="M3" s="50">
        <f>EXP(I3+SUM(M4:M25))</f>
        <v>7.228919924291834e-09</v>
      </c>
      <c r="N3" s="50">
        <f>K3/(1+SUM($K$3:$M$3))</f>
        <v>9.062516373138836e-09</v>
      </c>
      <c r="O3" s="50">
        <f>L3/(1+SUM($K$3:$M$3))</f>
        <v>0.9999999899239359</v>
      </c>
      <c r="P3" s="50">
        <f>M3/(1+SUM($K$3:$M$3))</f>
        <v>7.32685572281794e-18</v>
      </c>
      <c r="Q3" s="50">
        <f>1-SUM(N3:P3)</f>
        <v>1.013547690220662e-09</v>
      </c>
      <c r="R3" s="3"/>
      <c r="S3" s="3"/>
    </row>
    <row r="4" ht="17" customHeight="1">
      <c r="A4" s="3"/>
      <c r="B4" t="s" s="49">
        <v>57</v>
      </c>
      <c r="C4" s="3"/>
      <c r="D4" s="3"/>
      <c r="E4" t="s" s="49">
        <v>7</v>
      </c>
      <c r="F4" s="3"/>
      <c r="G4" s="50">
        <v>0.9745</v>
      </c>
      <c r="H4" s="50">
        <v>24.098</v>
      </c>
      <c r="I4" s="50">
        <v>3.1276</v>
      </c>
      <c r="J4" s="3"/>
      <c r="K4" s="50">
        <f>G4*'model'!$E5</f>
        <v>0</v>
      </c>
      <c r="L4" s="50">
        <f>H4*'model'!$E5</f>
        <v>0</v>
      </c>
      <c r="M4" s="50">
        <f>I4*'model'!$E5</f>
        <v>0</v>
      </c>
      <c r="N4" s="3"/>
      <c r="O4" s="3"/>
      <c r="P4" s="3"/>
      <c r="Q4" s="3"/>
      <c r="R4" s="3"/>
      <c r="S4" s="3"/>
    </row>
    <row r="5" ht="17" customHeight="1">
      <c r="A5" s="3"/>
      <c r="B5" t="s" s="49">
        <v>9</v>
      </c>
      <c r="C5" s="3"/>
      <c r="D5" s="3"/>
      <c r="E5" t="s" s="49">
        <v>7</v>
      </c>
      <c r="F5" s="3"/>
      <c r="G5" s="50">
        <v>-0.7821</v>
      </c>
      <c r="H5" s="50">
        <v>2.5642</v>
      </c>
      <c r="I5" s="50">
        <v>-15.762</v>
      </c>
      <c r="J5" s="3"/>
      <c r="K5" s="50">
        <f>G5*'model'!$E6</f>
        <v>-0.7821</v>
      </c>
      <c r="L5" s="50">
        <f>H5*'model'!$E6</f>
        <v>2.5642</v>
      </c>
      <c r="M5" s="50">
        <f>I5*'model'!$E6</f>
        <v>-15.762</v>
      </c>
      <c r="N5" s="3"/>
      <c r="O5" s="3"/>
      <c r="P5" s="3"/>
      <c r="Q5" s="3"/>
      <c r="R5" s="3"/>
      <c r="S5" s="3"/>
    </row>
    <row r="6" ht="17" customHeight="1">
      <c r="A6" s="3"/>
      <c r="B6" t="s" s="49">
        <v>11</v>
      </c>
      <c r="C6" s="3"/>
      <c r="D6" s="3"/>
      <c r="E6" t="s" s="49">
        <v>12</v>
      </c>
      <c r="F6" s="3"/>
      <c r="G6" s="50">
        <v>0.031283</v>
      </c>
      <c r="H6" s="50">
        <v>-0.18387</v>
      </c>
      <c r="I6" s="50">
        <v>0.69088</v>
      </c>
      <c r="J6" s="3"/>
      <c r="K6" s="50">
        <f>G6*'model'!$E7</f>
        <v>0</v>
      </c>
      <c r="L6" s="50">
        <f>H6*'model'!$E7</f>
        <v>0</v>
      </c>
      <c r="M6" s="50">
        <f>I6*'model'!$E7</f>
        <v>0</v>
      </c>
      <c r="N6" s="3"/>
      <c r="O6" s="3"/>
      <c r="P6" s="3"/>
      <c r="Q6" s="3"/>
      <c r="R6" s="3"/>
      <c r="S6" s="3"/>
    </row>
    <row r="7" ht="17" customHeight="1">
      <c r="A7" s="3"/>
      <c r="B7" t="s" s="49">
        <v>14</v>
      </c>
      <c r="C7" s="3"/>
      <c r="D7" s="3"/>
      <c r="E7" t="s" s="49">
        <v>12</v>
      </c>
      <c r="F7" s="3"/>
      <c r="G7" s="50">
        <v>-0.52101</v>
      </c>
      <c r="H7" s="50">
        <v>3.017</v>
      </c>
      <c r="I7" s="50">
        <v>-0.90313</v>
      </c>
      <c r="J7" s="3"/>
      <c r="K7" s="50">
        <f>G7*'model'!$E8</f>
        <v>-1.04202</v>
      </c>
      <c r="L7" s="50">
        <f>H7*'model'!$E8</f>
        <v>6.034</v>
      </c>
      <c r="M7" s="50">
        <f>I7*'model'!$E8</f>
        <v>-1.80626</v>
      </c>
      <c r="N7" s="3"/>
      <c r="O7" s="3"/>
      <c r="P7" s="3"/>
      <c r="Q7" s="3"/>
      <c r="R7" s="3"/>
      <c r="S7" s="3"/>
    </row>
    <row r="8" ht="17" customHeight="1">
      <c r="A8" s="3"/>
      <c r="B8" t="s" s="49">
        <v>16</v>
      </c>
      <c r="C8" s="3"/>
      <c r="D8" s="3"/>
      <c r="E8" t="s" s="49">
        <v>12</v>
      </c>
      <c r="F8" s="3"/>
      <c r="G8" s="50">
        <v>0.2947</v>
      </c>
      <c r="H8" s="50">
        <v>0.94412</v>
      </c>
      <c r="I8" s="50">
        <v>-0.14105</v>
      </c>
      <c r="J8" s="3"/>
      <c r="K8" s="50">
        <f>G8*'model'!$E9</f>
        <v>0.5894</v>
      </c>
      <c r="L8" s="50">
        <f>H8*'model'!$E9</f>
        <v>1.88824</v>
      </c>
      <c r="M8" s="50">
        <f>I8*'model'!$E9</f>
        <v>-0.2821</v>
      </c>
      <c r="N8" s="3"/>
      <c r="O8" s="3"/>
      <c r="P8" s="3"/>
      <c r="Q8" s="3"/>
      <c r="R8" s="3"/>
      <c r="S8" s="3"/>
    </row>
    <row r="9" ht="17" customHeight="1">
      <c r="A9" s="3"/>
      <c r="B9" t="s" s="49">
        <v>17</v>
      </c>
      <c r="C9" s="3"/>
      <c r="D9" s="3"/>
      <c r="E9" t="s" s="49">
        <v>7</v>
      </c>
      <c r="F9" s="3"/>
      <c r="G9" s="50">
        <v>2.0302</v>
      </c>
      <c r="H9" s="50">
        <v>3.9033</v>
      </c>
      <c r="I9" s="50">
        <v>0.79123</v>
      </c>
      <c r="J9" s="3"/>
      <c r="K9" s="50">
        <f>G9*'model'!$E10</f>
        <v>4.0604</v>
      </c>
      <c r="L9" s="50">
        <f>H9*'model'!$E10</f>
        <v>7.8066</v>
      </c>
      <c r="M9" s="50">
        <f>I9*'model'!$E10</f>
        <v>1.58246</v>
      </c>
      <c r="N9" s="3"/>
      <c r="O9" s="3"/>
      <c r="P9" s="3"/>
      <c r="Q9" s="3"/>
      <c r="R9" s="3"/>
      <c r="S9" s="3"/>
    </row>
    <row r="10" ht="17" customHeight="1">
      <c r="A10" s="3"/>
      <c r="B10" t="s" s="49">
        <v>19</v>
      </c>
      <c r="C10" s="3"/>
      <c r="D10" s="3"/>
      <c r="E10" t="s" s="49">
        <v>12</v>
      </c>
      <c r="F10" s="3"/>
      <c r="G10" s="50">
        <v>-0.28482</v>
      </c>
      <c r="H10" s="50">
        <v>3.5827</v>
      </c>
      <c r="I10" s="50">
        <v>-1.6596</v>
      </c>
      <c r="J10" s="3"/>
      <c r="K10" s="50">
        <f>G10*'model'!$E11</f>
        <v>-0.28482</v>
      </c>
      <c r="L10" s="50">
        <f>H10*'model'!$E11</f>
        <v>3.5827</v>
      </c>
      <c r="M10" s="50">
        <f>I10*'model'!$E11</f>
        <v>-1.6596</v>
      </c>
      <c r="N10" s="3"/>
      <c r="O10" s="3"/>
      <c r="P10" s="3"/>
      <c r="Q10" s="3"/>
      <c r="R10" s="3"/>
      <c r="S10" s="3"/>
    </row>
    <row r="11" ht="17" customHeight="1">
      <c r="A11" s="3"/>
      <c r="B11" t="s" s="49">
        <v>21</v>
      </c>
      <c r="C11" s="3"/>
      <c r="D11" s="3"/>
      <c r="E11" t="s" s="49">
        <v>22</v>
      </c>
      <c r="F11" s="3"/>
      <c r="G11" s="50">
        <v>0.76262</v>
      </c>
      <c r="H11" s="50">
        <v>5.1241</v>
      </c>
      <c r="I11" s="50">
        <v>-0.18774</v>
      </c>
      <c r="J11" s="3"/>
      <c r="K11" s="50">
        <f>G11*'model'!$E12</f>
        <v>0</v>
      </c>
      <c r="L11" s="50">
        <f>H11*'model'!$E12</f>
        <v>0</v>
      </c>
      <c r="M11" s="50">
        <f>I11*'model'!$E12</f>
        <v>0</v>
      </c>
      <c r="N11" s="3"/>
      <c r="O11" s="3"/>
      <c r="P11" s="3"/>
      <c r="Q11" s="3"/>
      <c r="R11" s="3"/>
      <c r="S11" s="3"/>
    </row>
    <row r="12" ht="17" customHeight="1">
      <c r="A12" s="3"/>
      <c r="B12" t="s" s="49">
        <v>58</v>
      </c>
      <c r="C12" s="3"/>
      <c r="D12" s="3"/>
      <c r="E12" t="s" s="49">
        <v>7</v>
      </c>
      <c r="F12" s="3"/>
      <c r="G12" s="50">
        <v>0.6826</v>
      </c>
      <c r="H12" s="50">
        <v>21.084</v>
      </c>
      <c r="I12" s="50">
        <v>4.5059</v>
      </c>
      <c r="J12" s="3"/>
      <c r="K12" s="50">
        <f>G12*'model'!$E13</f>
        <v>0</v>
      </c>
      <c r="L12" s="50">
        <f>H12*'model'!$E13</f>
        <v>0</v>
      </c>
      <c r="M12" s="50">
        <f>I12*'model'!$E13</f>
        <v>0</v>
      </c>
      <c r="N12" s="3"/>
      <c r="O12" s="3"/>
      <c r="P12" s="3"/>
      <c r="Q12" s="3"/>
      <c r="R12" s="3"/>
      <c r="S12" s="3"/>
    </row>
    <row r="13" ht="17" customHeight="1">
      <c r="A13" s="3"/>
      <c r="B13" t="s" s="49">
        <v>25</v>
      </c>
      <c r="C13" s="3"/>
      <c r="D13" s="3"/>
      <c r="E13" t="s" s="49">
        <v>7</v>
      </c>
      <c r="F13" s="3"/>
      <c r="G13" s="50">
        <v>-0.15472</v>
      </c>
      <c r="H13" s="50">
        <v>0.48015</v>
      </c>
      <c r="I13" s="50">
        <v>0.27994</v>
      </c>
      <c r="J13" s="3"/>
      <c r="K13" s="50">
        <f>G13*'model'!$E14</f>
        <v>-0.30944</v>
      </c>
      <c r="L13" s="50">
        <f>H13*'model'!$E14</f>
        <v>0.9603</v>
      </c>
      <c r="M13" s="50">
        <f>I13*'model'!$E14</f>
        <v>0.55988</v>
      </c>
      <c r="N13" s="3"/>
      <c r="O13" s="3"/>
      <c r="P13" s="3"/>
      <c r="Q13" s="3"/>
      <c r="R13" s="3"/>
      <c r="S13" s="3"/>
    </row>
    <row r="14" ht="17" customHeight="1">
      <c r="A14" s="3"/>
      <c r="B14" t="s" s="49">
        <v>26</v>
      </c>
      <c r="C14" s="3"/>
      <c r="D14" s="3"/>
      <c r="E14" t="s" s="49">
        <v>22</v>
      </c>
      <c r="F14" s="3"/>
      <c r="G14" s="50">
        <v>-0.47929</v>
      </c>
      <c r="H14" s="50">
        <v>1.8179</v>
      </c>
      <c r="I14" s="50">
        <v>-0.047461</v>
      </c>
      <c r="J14" s="3"/>
      <c r="K14" s="50">
        <f>G14*'model'!$E15</f>
        <v>-0.47929</v>
      </c>
      <c r="L14" s="50">
        <f>H14*'model'!$E15</f>
        <v>1.8179</v>
      </c>
      <c r="M14" s="50">
        <f>I14*'model'!$E15</f>
        <v>-0.047461</v>
      </c>
      <c r="N14" s="3"/>
      <c r="O14" s="3"/>
      <c r="P14" s="3"/>
      <c r="Q14" s="3"/>
      <c r="R14" s="3"/>
      <c r="S14" s="3"/>
    </row>
    <row r="15" ht="17" customHeight="1">
      <c r="A15" s="3"/>
      <c r="B15" t="s" s="49">
        <v>28</v>
      </c>
      <c r="C15" s="3"/>
      <c r="D15" s="3"/>
      <c r="E15" t="s" s="49">
        <v>22</v>
      </c>
      <c r="F15" s="3"/>
      <c r="G15" s="50">
        <v>0.34385</v>
      </c>
      <c r="H15" s="50">
        <v>0.53517</v>
      </c>
      <c r="I15" s="50">
        <v>0.43956</v>
      </c>
      <c r="J15" s="3"/>
      <c r="K15" s="50">
        <f>G15*'model'!$E16</f>
        <v>0.34385</v>
      </c>
      <c r="L15" s="50">
        <f>H15*'model'!$E16</f>
        <v>0.53517</v>
      </c>
      <c r="M15" s="50">
        <f>I15*'model'!$E16</f>
        <v>0.43956</v>
      </c>
      <c r="N15" s="3"/>
      <c r="O15" s="3"/>
      <c r="P15" s="3"/>
      <c r="Q15" s="3"/>
      <c r="R15" s="3"/>
      <c r="S15" s="3"/>
    </row>
    <row r="16" ht="17" customHeight="1">
      <c r="A16" s="3"/>
      <c r="B16" t="s" s="49">
        <v>30</v>
      </c>
      <c r="C16" s="3"/>
      <c r="D16" s="3"/>
      <c r="E16" t="s" s="49">
        <v>22</v>
      </c>
      <c r="F16" s="3"/>
      <c r="G16" s="50">
        <v>0.84312</v>
      </c>
      <c r="H16" s="50">
        <v>-0.3908</v>
      </c>
      <c r="I16" s="50">
        <v>1.6652</v>
      </c>
      <c r="J16" s="3"/>
      <c r="K16" s="50">
        <f>G16*'model'!$E17</f>
        <v>0</v>
      </c>
      <c r="L16" s="50">
        <f>H16*'model'!$E17</f>
        <v>0</v>
      </c>
      <c r="M16" s="50">
        <f>I16*'model'!$E17</f>
        <v>0</v>
      </c>
      <c r="N16" s="3"/>
      <c r="O16" s="3"/>
      <c r="P16" s="3"/>
      <c r="Q16" s="3"/>
      <c r="R16" s="3"/>
      <c r="S16" s="3"/>
    </row>
    <row r="17" ht="17" customHeight="1">
      <c r="A17" s="3"/>
      <c r="B17" t="s" s="49">
        <v>32</v>
      </c>
      <c r="C17" s="3"/>
      <c r="D17" s="3"/>
      <c r="E17" t="s" s="49">
        <v>33</v>
      </c>
      <c r="F17" s="3"/>
      <c r="G17" s="50">
        <v>-0.35289</v>
      </c>
      <c r="H17" s="50">
        <v>-0.23622</v>
      </c>
      <c r="I17" s="50">
        <v>-1.1131</v>
      </c>
      <c r="J17" s="3"/>
      <c r="K17" s="50">
        <f>G17*'model'!$E18</f>
        <v>0</v>
      </c>
      <c r="L17" s="50">
        <f>H17*'model'!$E18</f>
        <v>0</v>
      </c>
      <c r="M17" s="50">
        <f>I17*'model'!$E18</f>
        <v>0</v>
      </c>
      <c r="N17" s="3"/>
      <c r="O17" s="3"/>
      <c r="P17" s="3"/>
      <c r="Q17" s="3"/>
      <c r="R17" s="3"/>
      <c r="S17" s="3"/>
    </row>
    <row r="18" ht="17" customHeight="1">
      <c r="A18" s="3"/>
      <c r="B18" t="s" s="49">
        <v>34</v>
      </c>
      <c r="C18" s="3"/>
      <c r="D18" s="3"/>
      <c r="E18" t="s" s="49">
        <v>7</v>
      </c>
      <c r="F18" s="3"/>
      <c r="G18" s="50">
        <v>-0.15777</v>
      </c>
      <c r="H18" s="50">
        <v>0.34898</v>
      </c>
      <c r="I18" s="50">
        <v>-0.21798</v>
      </c>
      <c r="J18" s="3"/>
      <c r="K18" s="50">
        <f>G18*'model'!$E19</f>
        <v>-0.15777</v>
      </c>
      <c r="L18" s="50">
        <f>H18*'model'!$E19</f>
        <v>0.34898</v>
      </c>
      <c r="M18" s="50">
        <f>I18*'model'!$E19</f>
        <v>-0.21798</v>
      </c>
      <c r="N18" s="3"/>
      <c r="O18" s="3"/>
      <c r="P18" s="3"/>
      <c r="Q18" s="3"/>
      <c r="R18" s="3"/>
      <c r="S18" s="3"/>
    </row>
    <row r="19" ht="17" customHeight="1">
      <c r="A19" s="3"/>
      <c r="B19" t="s" s="49">
        <v>35</v>
      </c>
      <c r="C19" s="3"/>
      <c r="D19" s="3"/>
      <c r="E19" t="s" s="49">
        <v>12</v>
      </c>
      <c r="F19" s="3"/>
      <c r="G19" s="50">
        <v>1.6112</v>
      </c>
      <c r="H19" s="50">
        <v>0.88769</v>
      </c>
      <c r="I19" s="50">
        <v>1.8617</v>
      </c>
      <c r="J19" s="3"/>
      <c r="K19" s="50">
        <f>G19*'model'!$E20</f>
        <v>0</v>
      </c>
      <c r="L19" s="50">
        <f>H19*'model'!$E20</f>
        <v>0</v>
      </c>
      <c r="M19" s="50">
        <f>I19*'model'!$E20</f>
        <v>0</v>
      </c>
      <c r="N19" s="3"/>
      <c r="O19" s="3"/>
      <c r="P19" s="3"/>
      <c r="Q19" s="3"/>
      <c r="R19" s="3"/>
      <c r="S19" s="3"/>
    </row>
    <row r="20" ht="17" customHeight="1">
      <c r="A20" s="3"/>
      <c r="B20" t="s" s="49">
        <v>36</v>
      </c>
      <c r="C20" s="3"/>
      <c r="D20" s="3"/>
      <c r="E20" t="s" s="49">
        <v>12</v>
      </c>
      <c r="F20" s="3"/>
      <c r="G20" s="50">
        <v>0.15199</v>
      </c>
      <c r="H20" s="50">
        <v>0.32197</v>
      </c>
      <c r="I20" s="50">
        <v>-0.21476</v>
      </c>
      <c r="J20" s="3"/>
      <c r="K20" s="50">
        <f>G20*'model'!$E21</f>
        <v>0.15199</v>
      </c>
      <c r="L20" s="50">
        <f>H20*'model'!$E21</f>
        <v>0.32197</v>
      </c>
      <c r="M20" s="50">
        <f>I20*'model'!$E21</f>
        <v>-0.21476</v>
      </c>
      <c r="N20" s="3"/>
      <c r="O20" s="3"/>
      <c r="P20" s="3"/>
      <c r="Q20" s="3"/>
      <c r="R20" s="3"/>
      <c r="S20" s="3"/>
    </row>
    <row r="21" ht="17" customHeight="1">
      <c r="A21" s="3"/>
      <c r="B21" t="s" s="49">
        <v>38</v>
      </c>
      <c r="C21" s="3"/>
      <c r="D21" s="3"/>
      <c r="E21" t="s" s="49">
        <v>7</v>
      </c>
      <c r="F21" s="3"/>
      <c r="G21" s="50">
        <v>-0.32432</v>
      </c>
      <c r="H21" s="50">
        <v>-0.17931</v>
      </c>
      <c r="I21" s="50">
        <v>-0.54689</v>
      </c>
      <c r="J21" s="3"/>
      <c r="K21" s="50">
        <f>G21*'model'!$E22</f>
        <v>-0.32432</v>
      </c>
      <c r="L21" s="50">
        <f>H21*'model'!$E22</f>
        <v>-0.17931</v>
      </c>
      <c r="M21" s="50">
        <f>I21*'model'!$E22</f>
        <v>-0.54689</v>
      </c>
      <c r="N21" s="3"/>
      <c r="O21" s="3"/>
      <c r="P21" s="3"/>
      <c r="Q21" s="3"/>
      <c r="R21" s="3"/>
      <c r="S21" s="3"/>
    </row>
    <row r="22" ht="17" customHeight="1">
      <c r="A22" s="3"/>
      <c r="B22" t="s" s="49">
        <v>40</v>
      </c>
      <c r="C22" s="3"/>
      <c r="D22" s="3"/>
      <c r="E22" t="s" s="49">
        <v>33</v>
      </c>
      <c r="F22" s="3"/>
      <c r="G22" s="50">
        <v>0.26138</v>
      </c>
      <c r="H22" s="50">
        <v>0.25178</v>
      </c>
      <c r="I22" s="50">
        <v>0.22181</v>
      </c>
      <c r="J22" s="3"/>
      <c r="K22" s="50">
        <f>G22*'model'!$E23</f>
        <v>0.26138</v>
      </c>
      <c r="L22" s="50">
        <f>H22*'model'!$E23</f>
        <v>0.25178</v>
      </c>
      <c r="M22" s="50">
        <f>I22*'model'!$E23</f>
        <v>0.22181</v>
      </c>
      <c r="N22" s="3"/>
      <c r="O22" s="3"/>
      <c r="P22" s="3"/>
      <c r="Q22" s="3"/>
      <c r="R22" s="3"/>
      <c r="S22" s="3"/>
    </row>
    <row r="23" ht="17" customHeight="1">
      <c r="A23" s="3"/>
      <c r="B23" t="s" s="49">
        <v>42</v>
      </c>
      <c r="C23" s="3"/>
      <c r="D23" s="3"/>
      <c r="E23" t="s" s="49">
        <v>12</v>
      </c>
      <c r="F23" s="3"/>
      <c r="G23" s="50">
        <v>1.2021</v>
      </c>
      <c r="H23" s="50">
        <v>-0.031621</v>
      </c>
      <c r="I23" s="50">
        <v>1.9684</v>
      </c>
      <c r="J23" s="3"/>
      <c r="K23" s="50">
        <f>G23*'model'!$E24</f>
        <v>1.2021</v>
      </c>
      <c r="L23" s="50">
        <f>H23*'model'!$E24</f>
        <v>-0.031621</v>
      </c>
      <c r="M23" s="50">
        <f>I23*'model'!$E24</f>
        <v>1.9684</v>
      </c>
      <c r="N23" s="3"/>
      <c r="O23" s="3"/>
      <c r="P23" s="3"/>
      <c r="Q23" s="3"/>
      <c r="R23" s="3"/>
      <c r="S23" s="3"/>
    </row>
    <row r="24" ht="17" customHeight="1">
      <c r="A24" s="3"/>
      <c r="B24" t="s" s="49">
        <v>44</v>
      </c>
      <c r="C24" s="3"/>
      <c r="D24" s="3"/>
      <c r="E24" t="s" s="49">
        <v>22</v>
      </c>
      <c r="F24" s="3"/>
      <c r="G24" s="50">
        <v>0.18883</v>
      </c>
      <c r="H24" s="50">
        <v>0.7742</v>
      </c>
      <c r="I24" s="50">
        <v>-0.0082352</v>
      </c>
      <c r="J24" s="3"/>
      <c r="K24" s="50">
        <f>G24*'model'!$E25</f>
        <v>0.18883</v>
      </c>
      <c r="L24" s="50">
        <f>H24*'model'!$E25</f>
        <v>0.7742</v>
      </c>
      <c r="M24" s="50">
        <f>I24*'model'!$E25</f>
        <v>-0.0082352</v>
      </c>
      <c r="N24" s="3"/>
      <c r="O24" s="3"/>
      <c r="P24" s="3"/>
      <c r="Q24" s="3"/>
      <c r="R24" s="3"/>
      <c r="S24" s="3"/>
    </row>
    <row r="25" ht="17" customHeight="1">
      <c r="A25" s="3"/>
      <c r="B25" t="s" s="49">
        <v>49</v>
      </c>
      <c r="C25" s="3"/>
      <c r="D25" s="3"/>
      <c r="E25" t="s" s="49">
        <v>33</v>
      </c>
      <c r="F25" s="3"/>
      <c r="G25" s="50">
        <v>0.19403</v>
      </c>
      <c r="H25" s="50">
        <v>0.018458</v>
      </c>
      <c r="I25" s="50">
        <v>0.27699</v>
      </c>
      <c r="J25" s="3"/>
      <c r="K25" s="50">
        <f>G25*'model'!$E28</f>
        <v>0</v>
      </c>
      <c r="L25" s="50">
        <f>H25*'model'!$E28</f>
        <v>0</v>
      </c>
      <c r="M25" s="50">
        <f>I25*'model'!$E28</f>
        <v>0</v>
      </c>
      <c r="N25" s="3"/>
      <c r="O25" s="3"/>
      <c r="P25" s="3"/>
      <c r="Q25" s="3"/>
      <c r="R25" s="3"/>
      <c r="S25" s="3"/>
    </row>
    <row r="26" ht="17" customHeight="1">
      <c r="A26" s="3"/>
      <c r="B26" s="3"/>
      <c r="C26" s="3"/>
      <c r="D26" s="3"/>
      <c r="E26" s="3"/>
      <c r="F26" s="3"/>
      <c r="G26" s="47"/>
      <c r="H26" s="47"/>
      <c r="I26" s="47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7" customHeight="1">
      <c r="A27" s="3"/>
      <c r="B27" t="s" s="49">
        <v>51</v>
      </c>
      <c r="C27" t="s" s="49">
        <v>52</v>
      </c>
      <c r="D27" t="s" s="49">
        <v>53</v>
      </c>
      <c r="E27" t="s" s="49">
        <v>54</v>
      </c>
      <c r="F27" t="s" s="51">
        <v>23</v>
      </c>
      <c r="G27" s="47"/>
      <c r="H27" s="47"/>
      <c r="I27" s="3"/>
      <c r="J27" s="3"/>
      <c r="K27" t="s" s="49">
        <v>23</v>
      </c>
      <c r="L27" t="s" s="49">
        <v>20</v>
      </c>
      <c r="M27" s="3"/>
      <c r="N27" s="3"/>
      <c r="O27" s="3"/>
      <c r="P27" s="3"/>
      <c r="Q27" s="3"/>
      <c r="R27" s="3"/>
      <c r="S27" s="3"/>
    </row>
    <row r="28" ht="17" customHeight="1">
      <c r="A28" s="3"/>
      <c r="B28" t="s" s="49">
        <v>56</v>
      </c>
      <c r="C28" s="47"/>
      <c r="D28" s="47"/>
      <c r="E28" s="47"/>
      <c r="F28" s="47">
        <v>-2.92672</v>
      </c>
      <c r="G28" s="47"/>
      <c r="H28" s="47"/>
      <c r="I28" s="47">
        <f>EXP($F$28+SUM(I29:I48))</f>
        <v>1.22022813473297e-09</v>
      </c>
      <c r="J28" s="3"/>
      <c r="K28" s="47">
        <f>I28/(1+SUM($I$28:$J$28))</f>
        <v>1.220228133244013e-09</v>
      </c>
      <c r="L28" s="47">
        <f>1-SUM(K28)</f>
        <v>0.9999999987797719</v>
      </c>
      <c r="M28" s="3"/>
      <c r="N28" s="3"/>
      <c r="O28" s="3"/>
      <c r="P28" s="3"/>
      <c r="Q28" s="3"/>
      <c r="R28" s="3"/>
      <c r="S28" s="3"/>
    </row>
    <row r="29" ht="17" customHeight="1">
      <c r="A29" s="3"/>
      <c r="B29" t="s" s="49">
        <v>9</v>
      </c>
      <c r="C29" s="47"/>
      <c r="D29" s="47"/>
      <c r="E29" t="s" s="49">
        <v>7</v>
      </c>
      <c r="F29" s="47">
        <v>-16.398606</v>
      </c>
      <c r="G29" s="47"/>
      <c r="H29" s="47"/>
      <c r="I29" s="47">
        <f>F29*'model'!$E6</f>
        <v>-16.398606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7" customHeight="1">
      <c r="A30" s="3"/>
      <c r="B30" t="s" s="49">
        <v>11</v>
      </c>
      <c r="C30" s="47"/>
      <c r="D30" s="47"/>
      <c r="E30" t="s" s="49">
        <v>12</v>
      </c>
      <c r="F30" s="47">
        <v>0.361192</v>
      </c>
      <c r="G30" s="47"/>
      <c r="H30" s="47"/>
      <c r="I30" s="47">
        <f>F30*'model'!$E7</f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7" customHeight="1">
      <c r="A31" s="3"/>
      <c r="B31" t="s" s="49">
        <v>14</v>
      </c>
      <c r="C31" s="47"/>
      <c r="D31" s="47"/>
      <c r="E31" t="s" s="49">
        <v>12</v>
      </c>
      <c r="F31" s="47">
        <v>-0.9663119999999999</v>
      </c>
      <c r="G31" s="47"/>
      <c r="H31" s="47"/>
      <c r="I31" s="47">
        <f>F31*'model'!$E8</f>
        <v>-1.932624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7" customHeight="1">
      <c r="A32" s="3"/>
      <c r="B32" t="s" s="49">
        <v>16</v>
      </c>
      <c r="C32" s="47"/>
      <c r="D32" s="47"/>
      <c r="E32" t="s" s="49">
        <v>12</v>
      </c>
      <c r="F32" s="47">
        <v>-0.308546</v>
      </c>
      <c r="G32" s="47"/>
      <c r="H32" s="47"/>
      <c r="I32" s="47">
        <f>F32*'model'!$E9</f>
        <v>-0.617092</v>
      </c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7" customHeight="1">
      <c r="A33" s="3"/>
      <c r="B33" t="s" s="49">
        <v>17</v>
      </c>
      <c r="C33" s="47"/>
      <c r="D33" s="47"/>
      <c r="E33" t="s" s="49">
        <v>7</v>
      </c>
      <c r="F33" s="47">
        <v>0.599586</v>
      </c>
      <c r="G33" s="47"/>
      <c r="H33" s="47"/>
      <c r="I33" s="47">
        <f>F33*'model'!$E10</f>
        <v>1.199172</v>
      </c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7" customHeight="1">
      <c r="A34" s="3"/>
      <c r="B34" t="s" s="49">
        <v>19</v>
      </c>
      <c r="C34" s="47"/>
      <c r="D34" s="47"/>
      <c r="E34" t="s" s="49">
        <v>12</v>
      </c>
      <c r="F34" s="47">
        <v>-2.096863</v>
      </c>
      <c r="G34" s="47"/>
      <c r="H34" s="47"/>
      <c r="I34" s="47">
        <f>F34*'model'!$E11</f>
        <v>-2.096863</v>
      </c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7" customHeight="1">
      <c r="A35" s="3"/>
      <c r="B35" t="s" s="49">
        <v>21</v>
      </c>
      <c r="C35" s="47"/>
      <c r="D35" s="47"/>
      <c r="E35" t="s" s="49">
        <v>22</v>
      </c>
      <c r="F35" s="47">
        <v>-0.389276</v>
      </c>
      <c r="G35" s="47"/>
      <c r="H35" s="47"/>
      <c r="I35" s="47">
        <f>F35*'model'!$E12</f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7" customHeight="1">
      <c r="A36" s="3"/>
      <c r="B36" t="s" s="49">
        <v>25</v>
      </c>
      <c r="C36" s="47"/>
      <c r="D36" s="47"/>
      <c r="E36" t="s" s="49">
        <v>7</v>
      </c>
      <c r="F36" s="47">
        <v>0.130257</v>
      </c>
      <c r="G36" s="47"/>
      <c r="H36" s="47"/>
      <c r="I36" s="47">
        <f>F36*'model'!$E14</f>
        <v>0.260514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7" customHeight="1">
      <c r="A37" s="3"/>
      <c r="B37" t="s" s="49">
        <v>26</v>
      </c>
      <c r="C37" s="47"/>
      <c r="D37" s="47"/>
      <c r="E37" t="s" s="49">
        <v>22</v>
      </c>
      <c r="F37" s="47">
        <v>-0.367406</v>
      </c>
      <c r="G37" s="47"/>
      <c r="H37" s="47"/>
      <c r="I37" s="47">
        <f>F37*'model'!$E15</f>
        <v>-0.367406</v>
      </c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7" customHeight="1">
      <c r="A38" s="3"/>
      <c r="B38" t="s" s="49">
        <v>28</v>
      </c>
      <c r="C38" s="47"/>
      <c r="D38" s="47"/>
      <c r="E38" t="s" s="49">
        <v>22</v>
      </c>
      <c r="F38" s="47">
        <v>0.79092</v>
      </c>
      <c r="G38" s="47"/>
      <c r="H38" s="47"/>
      <c r="I38" s="47">
        <f>F38*'model'!$E16</f>
        <v>0.79092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7" customHeight="1">
      <c r="A39" s="3"/>
      <c r="B39" t="s" s="49">
        <v>30</v>
      </c>
      <c r="C39" s="47"/>
      <c r="D39" s="47"/>
      <c r="E39" t="s" s="49">
        <v>22</v>
      </c>
      <c r="F39" s="47">
        <v>1.283312</v>
      </c>
      <c r="G39" s="47"/>
      <c r="H39" s="47"/>
      <c r="I39" s="47">
        <f>F39*'model'!$E17</f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7" customHeight="1">
      <c r="A40" s="3"/>
      <c r="B40" t="s" s="49">
        <v>32</v>
      </c>
      <c r="C40" s="47"/>
      <c r="D40" s="47"/>
      <c r="E40" t="s" s="49">
        <v>33</v>
      </c>
      <c r="F40" s="47">
        <v>-0.9791530000000001</v>
      </c>
      <c r="G40" s="47"/>
      <c r="H40" s="47"/>
      <c r="I40" s="47">
        <f>F40*'model'!$E18</f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7" customHeight="1">
      <c r="A41" s="3"/>
      <c r="B41" t="s" s="49">
        <v>34</v>
      </c>
      <c r="C41" s="47"/>
      <c r="D41" s="47"/>
      <c r="E41" t="s" s="49">
        <v>7</v>
      </c>
      <c r="F41" s="47">
        <v>-0.305218</v>
      </c>
      <c r="G41" s="47"/>
      <c r="H41" s="47"/>
      <c r="I41" s="47">
        <f>F41*'model'!$E19</f>
        <v>-0.305218</v>
      </c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7" customHeight="1">
      <c r="A42" s="3"/>
      <c r="B42" t="s" s="49">
        <v>35</v>
      </c>
      <c r="C42" s="47"/>
      <c r="D42" s="47"/>
      <c r="E42" t="s" s="49">
        <v>12</v>
      </c>
      <c r="F42" s="47">
        <v>1.825051</v>
      </c>
      <c r="G42" s="47"/>
      <c r="H42" s="47"/>
      <c r="I42" s="47">
        <f>F42*'model'!$E20</f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7" customHeight="1">
      <c r="A43" s="3"/>
      <c r="B43" t="s" s="49">
        <v>36</v>
      </c>
      <c r="C43" s="47"/>
      <c r="D43" s="47"/>
      <c r="E43" t="s" s="49">
        <v>12</v>
      </c>
      <c r="F43" s="47">
        <v>-0.088753</v>
      </c>
      <c r="G43" s="47"/>
      <c r="H43" s="47"/>
      <c r="I43" s="47">
        <f>F43*'model'!$E21</f>
        <v>-0.088753</v>
      </c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7" customHeight="1">
      <c r="A44" s="3"/>
      <c r="B44" t="s" s="49">
        <v>38</v>
      </c>
      <c r="C44" s="47"/>
      <c r="D44" s="47"/>
      <c r="E44" t="s" s="49">
        <v>7</v>
      </c>
      <c r="F44" s="47">
        <v>-0.550484</v>
      </c>
      <c r="G44" s="47"/>
      <c r="H44" s="47"/>
      <c r="I44" s="47">
        <f>F44*'model'!$E22</f>
        <v>-0.550484</v>
      </c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7" customHeight="1">
      <c r="A45" s="3"/>
      <c r="B45" t="s" s="49">
        <v>40</v>
      </c>
      <c r="C45" s="47"/>
      <c r="D45" s="47"/>
      <c r="E45" t="s" s="49">
        <v>33</v>
      </c>
      <c r="F45" s="47">
        <v>0.339137</v>
      </c>
      <c r="G45" s="47"/>
      <c r="H45" s="47"/>
      <c r="I45" s="47">
        <f>F45*'model'!$E23</f>
        <v>0.339137</v>
      </c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7" customHeight="1">
      <c r="A46" s="3"/>
      <c r="B46" t="s" s="49">
        <v>42</v>
      </c>
      <c r="C46" s="47"/>
      <c r="D46" s="47"/>
      <c r="E46" t="s" s="49">
        <v>12</v>
      </c>
      <c r="F46" s="47">
        <v>1.97673</v>
      </c>
      <c r="G46" s="47"/>
      <c r="H46" s="47"/>
      <c r="I46" s="47">
        <f>F46*'model'!$E24</f>
        <v>1.97673</v>
      </c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7" customHeight="1">
      <c r="A47" s="3"/>
      <c r="B47" t="s" s="49">
        <v>44</v>
      </c>
      <c r="C47" s="47"/>
      <c r="D47" s="47"/>
      <c r="E47" t="s" s="49">
        <v>22</v>
      </c>
      <c r="F47" s="47">
        <v>0.193065</v>
      </c>
      <c r="G47" s="47"/>
      <c r="H47" s="47"/>
      <c r="I47" s="47">
        <f>F47*'model'!$E25</f>
        <v>0.193065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7" customHeight="1">
      <c r="A48" s="3"/>
      <c r="B48" t="s" s="49">
        <v>49</v>
      </c>
      <c r="C48" s="47"/>
      <c r="D48" s="47"/>
      <c r="E48" t="s" s="49">
        <v>33</v>
      </c>
      <c r="F48" s="47">
        <v>0.286858</v>
      </c>
      <c r="G48" s="47"/>
      <c r="H48" s="47"/>
      <c r="I48" s="47">
        <f>F48*'model'!$E28</f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7" customHeight="1">
      <c r="A49" s="3"/>
      <c r="B49" s="3"/>
      <c r="C49" s="3"/>
      <c r="D49" s="3"/>
      <c r="E49" s="3"/>
      <c r="F49" s="3"/>
      <c r="G49" s="47"/>
      <c r="H49" s="47"/>
      <c r="I49" s="47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7" customHeight="1">
      <c r="A50" s="3"/>
      <c r="B50" s="2"/>
      <c r="C50" s="3"/>
      <c r="D50" s="3"/>
      <c r="E50" s="3"/>
      <c r="F50" s="3"/>
      <c r="G50" s="3"/>
      <c r="H50" s="3"/>
      <c r="I50" s="3"/>
      <c r="J50" s="3"/>
      <c r="K50" s="2"/>
      <c r="L50" s="2"/>
      <c r="M50" s="3"/>
      <c r="N50" s="2"/>
      <c r="O50" s="2"/>
      <c r="P50" s="2"/>
      <c r="Q50" s="3"/>
      <c r="R50" s="3"/>
      <c r="S50" s="3"/>
    </row>
    <row r="51" ht="17" customHeight="1">
      <c r="A51" s="52"/>
      <c r="B51" t="s" s="53">
        <v>56</v>
      </c>
      <c r="C51" s="9"/>
      <c r="D51" s="3"/>
      <c r="E51" s="3"/>
      <c r="F51" s="3"/>
      <c r="G51" s="47">
        <v>-2.3640093</v>
      </c>
      <c r="H51" s="47">
        <v>-2.6415884</v>
      </c>
      <c r="I51" s="3"/>
      <c r="J51" s="52"/>
      <c r="K51" s="54">
        <f>EXP($G$51+SUM(K52:K57))</f>
        <v>0.9081950596945044</v>
      </c>
      <c r="L51" s="54">
        <f>EXP($H$51+SUM(L52:L57))</f>
        <v>1.952815544161199</v>
      </c>
      <c r="M51" s="55"/>
      <c r="N51" s="56">
        <f>K51/(1+K51+L51)</f>
        <v>0.2352221096693073</v>
      </c>
      <c r="O51" s="57">
        <f>L51/(1+K51+L51)</f>
        <v>0.5057783426471472</v>
      </c>
      <c r="P51" s="58">
        <f>1-SUM(O51,N51)</f>
        <v>0.2589995476835456</v>
      </c>
      <c r="Q51" s="9"/>
      <c r="R51" s="3"/>
      <c r="S51" s="3"/>
    </row>
    <row r="52" ht="17" customHeight="1">
      <c r="A52" s="52"/>
      <c r="B52" t="s" s="53">
        <v>42</v>
      </c>
      <c r="C52" s="9"/>
      <c r="D52" s="3"/>
      <c r="E52" s="3"/>
      <c r="F52" s="3"/>
      <c r="G52" s="47">
        <v>3.1627512</v>
      </c>
      <c r="H52" s="47">
        <v>5.412669</v>
      </c>
      <c r="I52" s="3"/>
      <c r="J52" s="52"/>
      <c r="K52" s="54">
        <f>G52*'model'!E24</f>
        <v>3.1627512</v>
      </c>
      <c r="L52" s="54">
        <f>H52*'model'!E24</f>
        <v>5.412669</v>
      </c>
      <c r="M52" s="9"/>
      <c r="N52" s="59">
        <f>K3/(1+SUM($K$3:$M$3))</f>
        <v>9.062516373138836e-09</v>
      </c>
      <c r="O52" s="46"/>
      <c r="P52" s="46"/>
      <c r="Q52" s="3"/>
      <c r="R52" s="3"/>
      <c r="S52" s="3"/>
    </row>
    <row r="53" ht="17" customHeight="1">
      <c r="A53" s="52"/>
      <c r="B53" t="s" s="53">
        <v>38</v>
      </c>
      <c r="C53" s="9"/>
      <c r="D53" s="3"/>
      <c r="E53" s="3"/>
      <c r="F53" s="3"/>
      <c r="G53" s="47">
        <v>-0.3869865</v>
      </c>
      <c r="H53" s="47">
        <v>-1.3480642</v>
      </c>
      <c r="I53" s="3"/>
      <c r="J53" s="52"/>
      <c r="K53" s="54">
        <f>G53*'model'!E22</f>
        <v>-0.3869865</v>
      </c>
      <c r="L53" s="54">
        <f>H53*'model'!E22</f>
        <v>-1.3480642</v>
      </c>
      <c r="M53" s="9"/>
      <c r="N53" s="3"/>
      <c r="O53" s="3"/>
      <c r="P53" s="3"/>
      <c r="Q53" s="3"/>
      <c r="R53" s="3"/>
      <c r="S53" s="3"/>
    </row>
    <row r="54" ht="17" customHeight="1">
      <c r="A54" s="52"/>
      <c r="B54" t="s" s="53">
        <v>46</v>
      </c>
      <c r="C54" s="9"/>
      <c r="D54" s="3"/>
      <c r="E54" s="3"/>
      <c r="F54" s="3"/>
      <c r="G54" s="47">
        <v>-0.5080515</v>
      </c>
      <c r="H54" s="47">
        <v>-0.7537442</v>
      </c>
      <c r="I54" s="3"/>
      <c r="J54" s="52"/>
      <c r="K54" s="54">
        <f>G54*'model'!E26</f>
        <v>-0.5080515</v>
      </c>
      <c r="L54" s="54">
        <f>H54*'model'!E26</f>
        <v>-0.7537442</v>
      </c>
      <c r="M54" s="9"/>
      <c r="N54" s="3"/>
      <c r="O54" s="3"/>
      <c r="P54" s="3"/>
      <c r="Q54" s="3"/>
      <c r="R54" s="3"/>
      <c r="S54" s="3"/>
    </row>
    <row r="55" ht="17" customHeight="1">
      <c r="A55" s="52"/>
      <c r="B55" t="s" s="53">
        <v>30</v>
      </c>
      <c r="C55" s="9"/>
      <c r="D55" s="3"/>
      <c r="E55" s="3"/>
      <c r="F55" s="3"/>
      <c r="G55" s="47">
        <v>0.5304902</v>
      </c>
      <c r="H55" s="47">
        <v>1.464204</v>
      </c>
      <c r="I55" s="3"/>
      <c r="J55" s="52"/>
      <c r="K55" s="54">
        <f>G55*'model'!E17</f>
        <v>0</v>
      </c>
      <c r="L55" s="54">
        <f>H55*'model'!E17</f>
        <v>0</v>
      </c>
      <c r="M55" s="9"/>
      <c r="N55" s="3"/>
      <c r="O55" s="3"/>
      <c r="P55" s="3"/>
      <c r="Q55" s="3"/>
      <c r="R55" s="3"/>
      <c r="S55" s="3"/>
    </row>
    <row r="56" ht="17" customHeight="1">
      <c r="A56" s="52"/>
      <c r="B56" t="s" s="53">
        <v>47</v>
      </c>
      <c r="C56" s="9"/>
      <c r="D56" s="3"/>
      <c r="E56" s="3"/>
      <c r="F56" s="3"/>
      <c r="G56" s="47">
        <v>-0.2088037</v>
      </c>
      <c r="H56" s="47">
        <v>-0.4246789</v>
      </c>
      <c r="I56" s="3"/>
      <c r="J56" s="52"/>
      <c r="K56" s="54">
        <f>G56*'model'!E27</f>
        <v>0</v>
      </c>
      <c r="L56" s="54">
        <f>H56*'model'!E27</f>
        <v>0</v>
      </c>
      <c r="M56" s="9"/>
      <c r="N56" s="3"/>
      <c r="O56" s="3"/>
      <c r="P56" s="3"/>
      <c r="Q56" s="3"/>
      <c r="R56" s="3"/>
      <c r="S56" s="3"/>
    </row>
    <row r="57" ht="17" customHeight="1">
      <c r="A57" s="52"/>
      <c r="B57" t="s" s="60">
        <v>35</v>
      </c>
      <c r="C57" s="9"/>
      <c r="D57" s="3"/>
      <c r="E57" s="3"/>
      <c r="F57" s="3"/>
      <c r="G57" s="47">
        <v>-0.0019755</v>
      </c>
      <c r="H57" s="47">
        <v>-0.6515579</v>
      </c>
      <c r="I57" s="3"/>
      <c r="J57" s="52"/>
      <c r="K57" s="61">
        <f>G57*'model'!E20</f>
        <v>0</v>
      </c>
      <c r="L57" s="61">
        <f>H57*'model'!E20</f>
        <v>0</v>
      </c>
      <c r="M57" s="9"/>
      <c r="N57" s="3"/>
      <c r="O57" s="3"/>
      <c r="P57" s="3"/>
      <c r="Q57" s="3"/>
      <c r="R57" s="3"/>
      <c r="S5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