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8722"/>
  <workbookPr/>
  <mc:AlternateContent xmlns:mc="http://schemas.openxmlformats.org/markup-compatibility/2006">
    <mc:Choice Requires="x15">
      <x15ac:absPath xmlns:x15ac="http://schemas.microsoft.com/office/spreadsheetml/2010/11/ac" url="C:\Users\swapna\Downloads\"/>
    </mc:Choice>
  </mc:AlternateContent>
  <xr:revisionPtr revIDLastSave="7" documentId="45C3C036B2E95768BA5EBD3D1C4309B218EEC128" xr6:coauthVersionLast="25" xr6:coauthVersionMax="25" xr10:uidLastSave="{E3D91345-E07D-49FA-A6FD-D9153F6050DE}"/>
  <bookViews>
    <workbookView xWindow="0" yWindow="0" windowWidth="13035" windowHeight="7065" firstSheet="1" activeTab="1" xr2:uid="{00000000-000D-0000-FFFF-FFFF00000000}"/>
  </bookViews>
  <sheets>
    <sheet name="Introduction" sheetId="6" r:id="rId1"/>
    <sheet name="MS-Share Defects" sheetId="4" r:id="rId2"/>
    <sheet name="list" sheetId="7" r:id="rId3"/>
  </sheets>
  <definedNames>
    <definedName name="_xlnm._FilterDatabase" localSheetId="1" hidden="1">'MS-Share Defects'!$L$2:$P$5</definedName>
    <definedName name="_xlnm.Print_Area" localSheetId="1">'MS-Share Defects'!$A$1:$P$70</definedName>
    <definedName name="_xlnm.Print_Titles" localSheetId="1">'MS-Share Defects'!$8:$8</definedName>
    <definedName name="Type">'MS-Share Defects'!$Z$2:$Z$5</definedName>
  </definedNames>
  <calcPr calcId="171026"/>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D5" i="4" l="1"/>
  <c r="D4" i="4"/>
  <c r="D3" i="4"/>
  <c r="D2" i="4"/>
  <c r="C5" i="4"/>
  <c r="C4" i="4"/>
  <c r="C3" i="4"/>
  <c r="B5" i="4"/>
  <c r="B4" i="4"/>
  <c r="B3" i="4"/>
  <c r="A5" i="4"/>
  <c r="A4" i="4"/>
  <c r="A3" i="4"/>
  <c r="C135" i="4"/>
  <c r="C2" i="4"/>
  <c r="B2" i="4"/>
  <c r="A2" i="4"/>
  <c r="E5" i="4"/>
  <c r="E4" i="4"/>
  <c r="E3" i="4"/>
  <c r="E2" i="4"/>
  <c r="F3" i="4"/>
  <c r="F4" i="4"/>
  <c r="F5" i="4"/>
  <c r="F2" i="4"/>
  <c r="H2" i="4"/>
  <c r="H3" i="4"/>
  <c r="H4" i="4"/>
  <c r="H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Lehman</author>
  </authors>
  <commentList>
    <comment ref="C8" authorId="0" shapeId="0" xr:uid="{00000000-0006-0000-0100-000001000000}">
      <text>
        <r>
          <rPr>
            <sz val="9"/>
            <color indexed="81"/>
            <rFont val="Tahoma"/>
            <family val="2"/>
          </rPr>
          <t xml:space="preserve">Mike 11/11 added "Spec Mismatch" to defect type (column C), added "Develop 'Fix Release, Date' (column L). </t>
        </r>
        <r>
          <rPr>
            <b/>
            <sz val="9"/>
            <color indexed="81"/>
            <rFont val="Tahoma"/>
            <family val="2"/>
          </rPr>
          <t xml:space="preserve">
</t>
        </r>
        <r>
          <rPr>
            <sz val="9"/>
            <color indexed="81"/>
            <rFont val="Tahoma"/>
            <family val="2"/>
          </rPr>
          <t xml:space="preserve">
</t>
        </r>
      </text>
    </comment>
    <comment ref="K8" authorId="0" shapeId="0" xr:uid="{00000000-0006-0000-0100-000002000000}">
      <text>
        <r>
          <rPr>
            <sz val="9"/>
            <color indexed="81"/>
            <rFont val="Tahoma"/>
            <family val="2"/>
          </rPr>
          <t>Release:  
Find Release in 'Code Drop and Test Schedule.xlsx' 
… in Freedcamp Project Mgt folder</t>
        </r>
        <r>
          <rPr>
            <sz val="9"/>
            <color indexed="81"/>
            <rFont val="Tahoma"/>
            <family val="2"/>
          </rPr>
          <t xml:space="preserve">
</t>
        </r>
      </text>
    </comment>
    <comment ref="M20" authorId="0" shapeId="0" xr:uid="{00000000-0006-0000-0100-000003000000}">
      <text>
        <r>
          <rPr>
            <sz val="8"/>
            <color indexed="81"/>
            <rFont val="Tahoma"/>
            <family val="2"/>
          </rPr>
          <t>see comments</t>
        </r>
      </text>
    </comment>
  </commentList>
</comments>
</file>

<file path=xl/sharedStrings.xml><?xml version="1.0" encoding="utf-8"?>
<sst xmlns="http://schemas.openxmlformats.org/spreadsheetml/2006/main" count="873" uniqueCount="387">
  <si>
    <t>Root Causes</t>
  </si>
  <si>
    <t>Definition</t>
  </si>
  <si>
    <t>Vendor Bug</t>
  </si>
  <si>
    <t>Netwoven or Ascentiant coding or incomplete testing resulted in function or interface not working.</t>
  </si>
  <si>
    <t>Sutter RDD Bug</t>
  </si>
  <si>
    <t>RDD Development coding or incomplete testing resulted in function or interface not working.</t>
  </si>
  <si>
    <t>Data Reality Check</t>
  </si>
  <si>
    <t>Production data revealed surprises, creating a different user experience than anticipated.</t>
  </si>
  <si>
    <t>Missed Requirement</t>
  </si>
  <si>
    <t>Product did not include requirement that was in documented scope and requirements documentation.</t>
  </si>
  <si>
    <t>Missed Specification</t>
  </si>
  <si>
    <t>Product functional specification does not align with need of customer and/or documented requirement.</t>
  </si>
  <si>
    <t>Missed Analysis</t>
  </si>
  <si>
    <t>Product does not function as defined by requirement.</t>
  </si>
  <si>
    <t>Infrastructure</t>
  </si>
  <si>
    <t>Data movement between source and component, transition of dashboard and other related ability not working as planned, designed or required.</t>
  </si>
  <si>
    <t>New Requirement/Spec</t>
  </si>
  <si>
    <t>Customer has identified a new requirement and/or specification.</t>
  </si>
  <si>
    <t>Categories</t>
  </si>
  <si>
    <t>Defects</t>
  </si>
  <si>
    <t>Product feature, function does not work as designed per requirements.</t>
  </si>
  <si>
    <t>Enhancements</t>
  </si>
  <si>
    <t>Product feature does not exist in current scope and customer would like change and/or add this to product.</t>
  </si>
  <si>
    <t>Integration</t>
  </si>
  <si>
    <t>This includes all interfaces, API and data sourcing activities.  If issues arise in these areas "Integration" is to be used.</t>
  </si>
  <si>
    <t>Workflow</t>
  </si>
  <si>
    <t>Product dashboard and User interaction must flow per a defined workflow/process.  If system or workflow are not aligned, use this category.</t>
  </si>
  <si>
    <t>Defects - 
Function</t>
  </si>
  <si>
    <t>Defects - 
Visual</t>
  </si>
  <si>
    <t>Spec Mismatch</t>
  </si>
  <si>
    <t>Category</t>
  </si>
  <si>
    <t>Sutter 
Status</t>
  </si>
  <si>
    <t>Last Updated
by, when:</t>
  </si>
  <si>
    <t>Jackie Liu tested bug fixes 10/19-10/20.</t>
  </si>
  <si>
    <t>Root cause List</t>
  </si>
  <si>
    <t xml:space="preserve">Patient Concerns
</t>
  </si>
  <si>
    <t>Defect Type List</t>
  </si>
  <si>
    <t>Total</t>
  </si>
  <si>
    <t>Defect / Enhancement Summary</t>
  </si>
  <si>
    <t>Graph / DMTs</t>
  </si>
  <si>
    <t>Defect - Visual</t>
  </si>
  <si>
    <t>Resolved</t>
  </si>
  <si>
    <t>Designated Status</t>
  </si>
  <si>
    <t>(Not started = under review)</t>
  </si>
  <si>
    <t>Resolved Status:</t>
  </si>
  <si>
    <t>Graph / Other Meds</t>
  </si>
  <si>
    <t>Defect - Function</t>
  </si>
  <si>
    <t>In Progress</t>
  </si>
  <si>
    <t xml:space="preserve"> Resolved: Fixed/Validated</t>
  </si>
  <si>
    <t>Not Started</t>
  </si>
  <si>
    <r>
      <t xml:space="preserve">   </t>
    </r>
    <r>
      <rPr>
        <b/>
        <sz val="11"/>
        <color theme="1"/>
        <rFont val="Calibri"/>
        <family val="2"/>
        <scheme val="minor"/>
      </rPr>
      <t>Developer:</t>
    </r>
    <r>
      <rPr>
        <sz val="11"/>
        <color theme="1"/>
        <rFont val="Calibri"/>
        <family val="2"/>
        <scheme val="minor"/>
      </rPr>
      <t xml:space="preserve">  </t>
    </r>
    <r>
      <rPr>
        <b/>
        <sz val="11"/>
        <color rgb="FF57C975"/>
        <rFont val="Calibri"/>
        <family val="2"/>
        <scheme val="minor"/>
      </rPr>
      <t>Resolved</t>
    </r>
    <r>
      <rPr>
        <sz val="11"/>
        <color theme="1"/>
        <rFont val="Calibri"/>
        <family val="2"/>
        <scheme val="minor"/>
      </rPr>
      <t xml:space="preserve"> means it's </t>
    </r>
    <r>
      <rPr>
        <b/>
        <sz val="11"/>
        <color theme="1"/>
        <rFont val="Calibri"/>
        <family val="2"/>
        <scheme val="minor"/>
      </rPr>
      <t>FIXED.</t>
    </r>
    <r>
      <rPr>
        <sz val="11"/>
        <color theme="1"/>
        <rFont val="Calibri"/>
        <family val="2"/>
        <scheme val="minor"/>
      </rPr>
      <t xml:space="preserve">  Indicate Release and Date in column L.  If not validated by Sutter,  reverts to "In Progress"</t>
    </r>
  </si>
  <si>
    <t>Graph / Vit D</t>
  </si>
  <si>
    <t>Under Review</t>
  </si>
  <si>
    <t>Code 3</t>
  </si>
  <si>
    <t>Code 2</t>
  </si>
  <si>
    <t>Code 1</t>
  </si>
  <si>
    <r>
      <t xml:space="preserve">  </t>
    </r>
    <r>
      <rPr>
        <b/>
        <sz val="11"/>
        <color theme="1"/>
        <rFont val="Calibri"/>
        <family val="2"/>
        <scheme val="minor"/>
      </rPr>
      <t xml:space="preserve"> Sutter Tech Team:</t>
    </r>
    <r>
      <rPr>
        <sz val="11"/>
        <color theme="1"/>
        <rFont val="Calibri"/>
        <family val="2"/>
        <scheme val="minor"/>
      </rPr>
      <t xml:space="preserve">  Once fixed by developer, </t>
    </r>
    <r>
      <rPr>
        <b/>
        <sz val="11"/>
        <color rgb="FF57C975"/>
        <rFont val="Calibri"/>
        <family val="2"/>
        <scheme val="minor"/>
      </rPr>
      <t>Resolved</t>
    </r>
    <r>
      <rPr>
        <sz val="11"/>
        <color theme="1"/>
        <rFont val="Calibri"/>
        <family val="2"/>
        <scheme val="minor"/>
      </rPr>
      <t xml:space="preserve"> means it has been </t>
    </r>
    <r>
      <rPr>
        <b/>
        <sz val="11"/>
        <color theme="1"/>
        <rFont val="Calibri"/>
        <family val="2"/>
        <scheme val="minor"/>
      </rPr>
      <t>VALIDATED</t>
    </r>
    <r>
      <rPr>
        <sz val="11"/>
        <color theme="1"/>
        <rFont val="Calibri"/>
        <family val="2"/>
        <scheme val="minor"/>
      </rPr>
      <t xml:space="preserve"> in the designated test environment</t>
    </r>
  </si>
  <si>
    <t xml:space="preserve">Graph / EDSS </t>
  </si>
  <si>
    <t>Enhancement</t>
  </si>
  <si>
    <t>Developer Inputs</t>
  </si>
  <si>
    <t>Graph / Labs</t>
  </si>
  <si>
    <t>Date
 Reported</t>
  </si>
  <si>
    <t>Date 
Closed
*by Sutter*</t>
  </si>
  <si>
    <t>Type</t>
  </si>
  <si>
    <t>Reported By</t>
  </si>
  <si>
    <t>Priority</t>
  </si>
  <si>
    <t>Assigned To</t>
  </si>
  <si>
    <t>Reference #</t>
  </si>
  <si>
    <t>Component</t>
  </si>
  <si>
    <t>Issue</t>
  </si>
  <si>
    <t>Requirement Reference
(if application, refer to what requirement is this aligned to)</t>
  </si>
  <si>
    <r>
      <t xml:space="preserve">Sutter "Reviewed" Release
</t>
    </r>
    <r>
      <rPr>
        <sz val="8"/>
        <color theme="1"/>
        <rFont val="Calibri"/>
        <family val="2"/>
        <scheme val="minor"/>
      </rPr>
      <t>(NCD=Netwoven Code Drop; ACD=Ascentiant Code Drop, RCD=RDD Code Drop)</t>
    </r>
  </si>
  <si>
    <t>DEVELOPER "Fix" 
Release, Date</t>
  </si>
  <si>
    <t>DEVELOPER 
Designated
 Status</t>
  </si>
  <si>
    <t>SUTTER 
Designated 
Status</t>
  </si>
  <si>
    <t>Root Cause</t>
  </si>
  <si>
    <r>
      <t xml:space="preserve">Comments and Sutter Remedy Description as needed
</t>
    </r>
    <r>
      <rPr>
        <b/>
        <i/>
        <sz val="11"/>
        <color theme="1"/>
        <rFont val="Calibri"/>
        <family val="2"/>
        <scheme val="minor"/>
      </rPr>
      <t>(Place most recent comments at botton, with date)</t>
    </r>
  </si>
  <si>
    <t>Graph / 25' Walk</t>
  </si>
  <si>
    <t>Anish</t>
  </si>
  <si>
    <t>High</t>
  </si>
  <si>
    <t>Netwoven</t>
  </si>
  <si>
    <t>D00001</t>
  </si>
  <si>
    <t>CDS</t>
  </si>
  <si>
    <r>
      <rPr>
        <u/>
        <sz val="10"/>
        <rFont val="Calibri"/>
        <family val="2"/>
        <scheme val="minor"/>
      </rPr>
      <t>When is checkbox state in CDS section saved</t>
    </r>
    <r>
      <rPr>
        <sz val="10"/>
        <rFont val="Calibri"/>
        <family val="2"/>
        <scheme val="minor"/>
      </rPr>
      <t xml:space="preserve">?   A CDS checkbox can be changed in a number of ways (a selection can be made in the left panel or demographics bar, or a CDS checkbox can be manually checked/unchecked). Do we want to save the state every time a checkbox is toggled, or based on some other event?  </t>
    </r>
    <r>
      <rPr>
        <sz val="10"/>
        <color theme="1"/>
        <rFont val="Calibri"/>
        <family val="2"/>
        <scheme val="minor"/>
      </rPr>
      <t xml:space="preserve">  </t>
    </r>
  </si>
  <si>
    <t>NCD.1</t>
  </si>
  <si>
    <r>
      <t xml:space="preserve">JS - screen shots, more details, etc.
10/12 ML:  Sushant is identifeid as Netwoven owner and NW status is in progress but no indication of how it will be resolved.  
</t>
    </r>
    <r>
      <rPr>
        <b/>
        <sz val="10"/>
        <color rgb="FF000000"/>
        <rFont val="Calibri"/>
        <family val="2"/>
        <scheme val="minor"/>
      </rPr>
      <t>Viraj/Sushant</t>
    </r>
    <r>
      <rPr>
        <sz val="10"/>
        <color rgb="FF000000"/>
        <rFont val="Calibri"/>
        <family val="2"/>
        <scheme val="minor"/>
      </rPr>
      <t xml:space="preserve">, please communicate </t>
    </r>
    <r>
      <rPr>
        <b/>
        <sz val="10"/>
        <color rgb="FF000000"/>
        <rFont val="Calibri"/>
        <family val="2"/>
        <scheme val="minor"/>
      </rPr>
      <t>with Anish</t>
    </r>
    <r>
      <rPr>
        <sz val="10"/>
        <color rgb="FF000000"/>
        <rFont val="Calibri"/>
        <family val="2"/>
        <scheme val="minor"/>
      </rPr>
      <t xml:space="preserve"> to review optimal solution.  
10/17 - complete per Anish.  Resolution: A CDS checkbox can be changed in a number of ways (a selection can be made in the left panel or demographics bar, or a CDS checkbox can be manually checked/unchecked). Do we want to save the state every time a checkbox is toggled, or based on some other event?  Every time  a checkbox is toggled we need to call the PUT API.</t>
    </r>
  </si>
  <si>
    <t>Graph / Relapses</t>
  </si>
  <si>
    <t>D00002</t>
  </si>
  <si>
    <r>
      <rPr>
        <u/>
        <sz val="10"/>
        <rFont val="Calibri"/>
        <family val="2"/>
        <scheme val="minor"/>
      </rPr>
      <t>How is CDS state determined in conflicting situations</t>
    </r>
    <r>
      <rPr>
        <sz val="10"/>
        <rFont val="Calibri"/>
        <family val="2"/>
        <scheme val="minor"/>
      </rPr>
      <t xml:space="preserve">?  Suppose the application is loaded without any state for the current CSN. On application load, the DMT checkbox is checked in the left panel, causing the DMT checkbox to be checked in CDS. Next, assume the clinician unchecks DMT in CDS and that state is saved in the back end. When the application is loaded again, the CDS panel is loaded with DMT unchecked, but then the left panel with load with DMT checked, which in turn will cause CDS panel to check the DMT checkbox. So it will appear that the saved state of DMT did not load correctly. 
</t>
    </r>
    <r>
      <rPr>
        <sz val="10"/>
        <color rgb="FFFF0000"/>
        <rFont val="Calibri"/>
        <family val="2"/>
        <scheme val="minor"/>
      </rPr>
      <t/>
    </r>
  </si>
  <si>
    <t>NCD 3, 10/11/17</t>
  </si>
  <si>
    <r>
      <t xml:space="preserve">10/12 ML:  Sushant identifed as Netwoven owner. He says: The data related to Neuro coming from Server....Will update later. </t>
    </r>
    <r>
      <rPr>
        <b/>
        <sz val="10"/>
        <color rgb="FF000000"/>
        <rFont val="Calibri"/>
        <family val="2"/>
        <scheme val="minor"/>
      </rPr>
      <t xml:space="preserve"> 
Viraj/Sushant</t>
    </r>
    <r>
      <rPr>
        <sz val="10"/>
        <color rgb="FF000000"/>
        <rFont val="Calibri"/>
        <family val="2"/>
        <scheme val="minor"/>
      </rPr>
      <t xml:space="preserve">, clarify the "resolved" action and communicate </t>
    </r>
    <r>
      <rPr>
        <b/>
        <sz val="10"/>
        <color rgb="FF000000"/>
        <rFont val="Calibri"/>
        <family val="2"/>
        <scheme val="minor"/>
      </rPr>
      <t>w/ Anish</t>
    </r>
    <r>
      <rPr>
        <sz val="10"/>
        <color rgb="FF000000"/>
        <rFont val="Calibri"/>
        <family val="2"/>
        <scheme val="minor"/>
      </rPr>
      <t xml:space="preserve"> for his review/approval.
10/17:  Per Anish, this is resolved. Here’s what we decided: We need to load the saved state of the checkboxes whenever the application is re-loaded for a given CSN …EXCEPT for the three default checked elements on the MS Related panel – DMT, EDSS and Labs – the corresponding checkboxes on the CDS panel should always be checked when the application is re-loaded regardless of what their saved state was</t>
    </r>
  </si>
  <si>
    <t>Graph / Symptoms</t>
  </si>
  <si>
    <t>Frank</t>
  </si>
  <si>
    <t>D00003</t>
  </si>
  <si>
    <t>Other</t>
  </si>
  <si>
    <r>
      <t xml:space="preserve">Where are the error messages shown to the user in the application?
</t>
    </r>
    <r>
      <rPr>
        <sz val="10"/>
        <color rgb="FFFF0000"/>
        <rFont val="Calibri"/>
        <family val="2"/>
        <scheme val="minor"/>
      </rPr>
      <t/>
    </r>
  </si>
  <si>
    <r>
      <t xml:space="preserve">10/13 ML: Ask </t>
    </r>
    <r>
      <rPr>
        <b/>
        <sz val="10"/>
        <color rgb="FF000000"/>
        <rFont val="Calibri"/>
        <family val="2"/>
        <scheme val="minor"/>
      </rPr>
      <t>Frank</t>
    </r>
    <r>
      <rPr>
        <sz val="10"/>
        <color rgb="FF000000"/>
        <rFont val="Calibri"/>
        <family val="2"/>
        <scheme val="minor"/>
      </rPr>
      <t xml:space="preserve"> to review (and validate w/ HCS if needed) where error messages *should* be displayed as a standard practice, and share that spec w/ Netwoven. </t>
    </r>
    <r>
      <rPr>
        <u/>
        <sz val="10"/>
        <color rgb="FF000000"/>
        <rFont val="Calibri"/>
        <family val="2"/>
        <scheme val="minor"/>
      </rPr>
      <t xml:space="preserve"> Indicate the desired spec here</t>
    </r>
    <r>
      <rPr>
        <sz val="10"/>
        <color rgb="FF000000"/>
        <rFont val="Calibri"/>
        <family val="2"/>
        <scheme val="minor"/>
      </rPr>
      <t xml:space="preserve">.
10/17:  Per Anish, this is resolved.  In general for all components we want to show the error message where the data is supposed to appear (rather than a pop-up). </t>
    </r>
  </si>
  <si>
    <t>Graph / Imaging</t>
  </si>
  <si>
    <t>D00004</t>
  </si>
  <si>
    <r>
      <t>In certain cases, the medStart date is missing for a certain medication. In these cases, how is the starting date of the bar graph for that medication decided? Should we assume that the start date is the Order Date of the medication.</t>
    </r>
    <r>
      <rPr>
        <sz val="10"/>
        <color rgb="FFFF0000"/>
        <rFont val="Calibri"/>
        <family val="2"/>
        <scheme val="minor"/>
      </rPr>
      <t/>
    </r>
  </si>
  <si>
    <r>
      <t xml:space="preserve">JS - No start date is available in EPIC.   Will need to determine a approach.
ML 10/12:  NW (Anupam is defect owner) says:  Yes, as per current implementation, in certain cases the medStart date is missing for a certain medication, then YES the start date is the Order Date of the medication.
ML 10/13:  Ask </t>
    </r>
    <r>
      <rPr>
        <b/>
        <sz val="10"/>
        <color rgb="FF000000"/>
        <rFont val="Calibri"/>
        <family val="2"/>
        <scheme val="minor"/>
      </rPr>
      <t xml:space="preserve">Anish/Frank </t>
    </r>
    <r>
      <rPr>
        <sz val="10"/>
        <color rgb="FF000000"/>
        <rFont val="Calibri"/>
        <family val="2"/>
        <scheme val="minor"/>
      </rPr>
      <t xml:space="preserve">to validate this approach (using order date if start date is missing) with Eileen. 
</t>
    </r>
    <r>
      <rPr>
        <u/>
        <sz val="10"/>
        <color rgb="FF000000"/>
        <rFont val="Calibri"/>
        <family val="2"/>
        <scheme val="minor"/>
      </rPr>
      <t>Indicate the desired spec here</t>
    </r>
    <r>
      <rPr>
        <sz val="10"/>
        <color rgb="FF000000"/>
        <rFont val="Calibri"/>
        <family val="2"/>
        <scheme val="minor"/>
      </rPr>
      <t xml:space="preserve">.  
10/17: Per Anish, this is resolved.  For all meds, use the order start date for the bar graph. Don’t look at the med start date at all even if the value if present in the API response.
However, for DMTs, in data layer 2, the provider can enter a patient reported start date – mm/yyyy. If this has been saved then use that for the DMT bar graph instead of the order date. </t>
    </r>
  </si>
  <si>
    <t>D00005</t>
  </si>
  <si>
    <r>
      <t xml:space="preserve">DSS Core update implementation.  Requirement vs. deliverable not aligned.  The issue with the spec was that it </t>
    </r>
    <r>
      <rPr>
        <u/>
        <sz val="10"/>
        <rFont val="Calibri"/>
        <family val="2"/>
        <scheme val="minor"/>
      </rPr>
      <t>was asking to display an "Update" button on both in the first popup (that shows the editable text box for the score) AND the second popup</t>
    </r>
    <r>
      <rPr>
        <sz val="10"/>
        <rFont val="Calibri"/>
        <family val="2"/>
        <scheme val="minor"/>
      </rPr>
      <t xml:space="preserve"> (that shows the scorecard of descriptions for each score). </t>
    </r>
    <r>
      <rPr>
        <u/>
        <sz val="10"/>
        <rFont val="Calibri"/>
        <family val="2"/>
        <scheme val="minor"/>
      </rPr>
      <t>Clicking two updates would be confusing</t>
    </r>
    <r>
      <rPr>
        <sz val="10"/>
        <rFont val="Calibri"/>
        <family val="2"/>
        <scheme val="minor"/>
      </rPr>
      <t xml:space="preserve"> to the user.   Anish Arora [11:57 AM]  ok ..so for EDSS spec, I don't think for updating the score you need ot launch the pop-up where they select the score. That is just a strightforward entry. The score selection box only pops up when the doctor is "adding" a new score using the + button. </t>
    </r>
    <r>
      <rPr>
        <u/>
        <sz val="10"/>
        <rFont val="Calibri"/>
        <family val="2"/>
        <scheme val="minor"/>
      </rPr>
      <t xml:space="preserve"> Viraj Bais [12:10 PM] The way we were interpreting the spec (Page 16, first table cell, 2nd bullet from the bottom) that for updates, the score selection popup needs to be launched with the "Add" button changed to an "Update" button</t>
    </r>
    <r>
      <rPr>
        <sz val="10"/>
        <rFont val="Calibri"/>
        <family val="2"/>
        <scheme val="minor"/>
      </rPr>
      <t>.  [12:10] If the encounter is NOT closed, then you can click the datapoint and this will then bring up the form and the button would say “Update” (instead of “Add”). There will always be only one record per provider entered EDSS score. There is need to maintain history tracking.  [12:11] This text was in the context of the scorecard.  Anish Arora [12:18 PM] The "datapoint" in the above sentence means the point on the graph (the symbol). The form means the pop-up when you click on the symbol. Anish Arora [12:19 PM] so over here the doctor can change 3.5 to whatever value they want (say 4) and then click the "Update" button.  [12:20] I don't believe the spec said to show the big score selection pop-ups here</t>
    </r>
  </si>
  <si>
    <r>
      <t xml:space="preserve">9/28 JS - Conversation between Anish and Viraj regarding interpretation of spec.
10/12 ML.  Viraj and Anish need to close on spec interpretation, then validate the spec with Eileen.
</t>
    </r>
    <r>
      <rPr>
        <u/>
        <sz val="10"/>
        <color rgb="FF000000"/>
        <rFont val="Calibri"/>
        <family val="2"/>
        <scheme val="minor"/>
      </rPr>
      <t>Indicate the desired spec here</t>
    </r>
    <r>
      <rPr>
        <sz val="10"/>
        <color rgb="FF000000"/>
        <rFont val="Calibri"/>
        <family val="2"/>
        <scheme val="minor"/>
      </rPr>
      <t xml:space="preserve">.  </t>
    </r>
  </si>
  <si>
    <t>Questionnaire</t>
  </si>
  <si>
    <t>Gil</t>
  </si>
  <si>
    <t>D00006</t>
  </si>
  <si>
    <t>Impact All</t>
  </si>
  <si>
    <t>Dropped code in the Github repository do not reflect either the provided instructions or a working code base.  Following is a comparison between what was provided as a reference working example and what was delivered.</t>
  </si>
  <si>
    <r>
      <t xml:space="preserve">ML.  </t>
    </r>
    <r>
      <rPr>
        <b/>
        <sz val="10"/>
        <color rgb="FF000000"/>
        <rFont val="Calibri"/>
        <family val="2"/>
        <scheme val="minor"/>
      </rPr>
      <t>Viraj,</t>
    </r>
    <r>
      <rPr>
        <sz val="10"/>
        <color rgb="FF000000"/>
        <rFont val="Calibri"/>
        <family val="2"/>
        <scheme val="minor"/>
      </rPr>
      <t xml:space="preserve"> indicate cause and step(s) taken to address this issue </t>
    </r>
  </si>
  <si>
    <t>Questionnaire Dashboard</t>
  </si>
  <si>
    <t>D00007</t>
  </si>
  <si>
    <t>Drop #2 NPM Instructions.  Documentation does not reflect that the NeuroGraphModule module should be referenced.</t>
  </si>
  <si>
    <t>Drop 3</t>
  </si>
  <si>
    <r>
      <t xml:space="preserve">9/28 JS - Refer to document in Freedback Defect Tracking file "Gil F_client-side-code-drop-notes-20170927.docx" for details and samples.
ML.  </t>
    </r>
    <r>
      <rPr>
        <b/>
        <sz val="10"/>
        <color rgb="FF000000"/>
        <rFont val="Calibri"/>
        <family val="2"/>
        <scheme val="minor"/>
      </rPr>
      <t>Viraj,</t>
    </r>
    <r>
      <rPr>
        <sz val="10"/>
        <color rgb="FF000000"/>
        <rFont val="Calibri"/>
        <family val="2"/>
        <scheme val="minor"/>
      </rPr>
      <t xml:space="preserve"> indicate cuase and steps taken to address this issue.</t>
    </r>
  </si>
  <si>
    <t>Graph</t>
  </si>
  <si>
    <t>D00008</t>
  </si>
  <si>
    <t>Library Build-Structure</t>
  </si>
  <si>
    <t>Attempt to install the library per the updated instruction and see that there are a number of peer dependencies that are missing.</t>
  </si>
  <si>
    <r>
      <t xml:space="preserve">9/28 JS - Refer to document in Freedback Defect Tracking file "Gil F_client-side-code-drop-notes-20170927.docx" for details and samples.
ML.  </t>
    </r>
    <r>
      <rPr>
        <b/>
        <sz val="10"/>
        <color rgb="FF000000"/>
        <rFont val="Calibri"/>
        <family val="2"/>
        <scheme val="minor"/>
      </rPr>
      <t>Viraj,</t>
    </r>
    <r>
      <rPr>
        <sz val="10"/>
        <color rgb="FF000000"/>
        <rFont val="Calibri"/>
        <family val="2"/>
        <scheme val="minor"/>
      </rPr>
      <t xml:space="preserve"> indicate cause and steps taken to address this issue.</t>
    </r>
  </si>
  <si>
    <t>Demographics Bar</t>
  </si>
  <si>
    <t>D00009</t>
  </si>
  <si>
    <t>Attempt to build the imported library into the reference application we provided previously but see a ‘rxjs/subject’ dependency is missing – basically the build fails at this point.</t>
  </si>
  <si>
    <t xml:space="preserve">9/28 JS - Refer to document in Freedback Defect Tracking file "Gil F_client-side-code-drop-notes-20170927.docx" for details and samples.
</t>
  </si>
  <si>
    <t>Navigation Bar</t>
  </si>
  <si>
    <t>library</t>
  </si>
  <si>
    <t>D00010</t>
  </si>
  <si>
    <t>Attempted to build the library from ‘scratch’ using the code in Github updated 8 hours ago.  This process involves
a.      Git clone repository (https://github.com/SutterRDD/netwoven-ms-graph-component.git)
b.      Execute a “$ npm install” (to load the library/project’s dependencies)
c.      Execute a “$ npm run build” and see the same dependency error.</t>
  </si>
  <si>
    <t>Progress Notes</t>
  </si>
  <si>
    <t>D00011</t>
  </si>
  <si>
    <t>API</t>
  </si>
  <si>
    <t xml:space="preserve">
The following API requests do not appear to have been integrated into the component.
Documentation - README.md documentation needs to include all component installation instructions
Code- Remove all console.log() messaging
</t>
  </si>
  <si>
    <r>
      <t xml:space="preserve">ML.  </t>
    </r>
    <r>
      <rPr>
        <b/>
        <sz val="10"/>
        <color rgb="FF000000"/>
        <rFont val="Calibri"/>
        <family val="2"/>
        <scheme val="minor"/>
      </rPr>
      <t>Viraj,</t>
    </r>
    <r>
      <rPr>
        <sz val="10"/>
        <color rgb="FF000000"/>
        <rFont val="Calibri"/>
        <family val="2"/>
        <scheme val="minor"/>
      </rPr>
      <t xml:space="preserve"> indicate cause and steps taken to address this issue.</t>
    </r>
  </si>
  <si>
    <t>Jackie</t>
  </si>
  <si>
    <t>D00012</t>
  </si>
  <si>
    <t>Missing grey background color</t>
  </si>
  <si>
    <t>Visio - Default Layers 08132017
MS Share Style Guide 091617 pg. 2</t>
  </si>
  <si>
    <t>NCD.1.2</t>
  </si>
  <si>
    <r>
      <t xml:space="preserve">Refer to "Graph + CDS Cosmetic Issues 10.2.17" document.
10/12 ML.  NW fix 10/11,.Jackie to Validate (per next code drop).
</t>
    </r>
    <r>
      <rPr>
        <sz val="10"/>
        <color rgb="FFFF0000"/>
        <rFont val="Calibri"/>
        <family val="2"/>
        <scheme val="minor"/>
      </rPr>
      <t xml:space="preserve"> ML clarify with Viraj</t>
    </r>
    <r>
      <rPr>
        <u/>
        <sz val="10"/>
        <color rgb="FF000000"/>
        <rFont val="Calibri"/>
        <family val="2"/>
        <scheme val="minor"/>
      </rPr>
      <t xml:space="preserve"> </t>
    </r>
    <r>
      <rPr>
        <sz val="10"/>
        <color rgb="FF000000"/>
        <rFont val="Calibri"/>
        <family val="2"/>
        <scheme val="minor"/>
      </rPr>
      <t>.  Tanmoy wrote: It was already implemented in local server but</t>
    </r>
    <r>
      <rPr>
        <u/>
        <sz val="10"/>
        <color rgb="FFFF0000"/>
        <rFont val="Calibri"/>
        <family val="2"/>
        <scheme val="minor"/>
      </rPr>
      <t> </t>
    </r>
    <r>
      <rPr>
        <u/>
        <sz val="10"/>
        <rFont val="Calibri"/>
        <family val="2"/>
        <scheme val="minor"/>
      </rPr>
      <t>at the client side it was not reflected due icon fonts refferals</t>
    </r>
    <r>
      <rPr>
        <sz val="10"/>
        <rFont val="Calibri"/>
        <family val="2"/>
        <scheme val="minor"/>
      </rPr>
      <t>.</t>
    </r>
    <r>
      <rPr>
        <sz val="10"/>
        <color rgb="FFFF0000"/>
        <rFont val="Calibri"/>
        <family val="2"/>
        <scheme val="minor"/>
      </rPr>
      <t xml:space="preserve"> {ML:  meaning this has been resolved on client side?</t>
    </r>
    <r>
      <rPr>
        <sz val="10"/>
        <color rgb="FF000000"/>
        <rFont val="Calibri"/>
        <family val="2"/>
        <scheme val="minor"/>
      </rPr>
      <t xml:space="preserve">] We are unable to replicate it at our end.  
</t>
    </r>
  </si>
  <si>
    <t>D00013</t>
  </si>
  <si>
    <t>"Neuro Related" should read "MS Related"</t>
  </si>
  <si>
    <t>Visio - Default Layers 08132017</t>
  </si>
  <si>
    <t>Refer to "Graph + CDS Cosmetic Issues 10.2.17" document
10/12 ML. Netwoven fix 10/11.  Jackie to validate at next code drop.</t>
  </si>
  <si>
    <t>D00014</t>
  </si>
  <si>
    <t>Data element names under MS Related are too smushed together - each group should be evenly spaced apart in relation to the group name (i.e. Treatments, Outcomes, etc.)</t>
  </si>
  <si>
    <t>Visio - Default Layers 08132017
MS Share Style Guide 091617 pg. 3</t>
  </si>
  <si>
    <t>D00015</t>
  </si>
  <si>
    <t>Missing "Add Today" header under "MS Related" above the "+" column</t>
  </si>
  <si>
    <t>Refer to "Graph + CDS Cosmetic Issues 10.2.17" document
10/12 ML. Netwoven fix 10/11.  Jackie to validate next code drop.</t>
  </si>
  <si>
    <t>D00016</t>
  </si>
  <si>
    <t>"i" information button next to "Add Virtual Caseload" should look like the one in the mock-up</t>
  </si>
  <si>
    <t>D00017</t>
  </si>
  <si>
    <t>Missing horizontal grid lines on graph
Vertical grid lines should be solid lines, not dotted lines</t>
  </si>
  <si>
    <t>Visio - Default Layers 08132017
Graph Specs 082917 pg. 1</t>
  </si>
  <si>
    <t>Refer to "Graph + CDS Cosmetic Issues 10.2.17" document
10/12 ML.  Netwoven fix 10/11.   Anupam says: As per current implementation in case of EDSS we are maintaining the horizontal line.  ML:  Presume this to mean the horizontal line was there now (and solid vertical
10/12 ML Jackie to validate next code drop.</t>
  </si>
  <si>
    <t>D00018</t>
  </si>
  <si>
    <t>All EDSS values on the graph should be labeled with their value and 1 decimal point, so 2 should be 2.0</t>
  </si>
  <si>
    <t>D00019</t>
  </si>
  <si>
    <t>Missing Push to AVS, Push to Progress Note, and graph Key, Refresh, and Zoom in/out buttons</t>
  </si>
  <si>
    <t>Visio - Default Layers 08132017
MS Share Style Guide 091617 pg. 4</t>
  </si>
  <si>
    <t>Refer to "Graph + CDS Cosmetic Issues 10.2.17" document
10/12 ML.  NW fix 10/11,.Jackie to Validate  next code drop.</t>
  </si>
  <si>
    <t>D00020</t>
  </si>
  <si>
    <t>Checkboxes should look like the ones in the mock-up</t>
  </si>
  <si>
    <t>NCD.3.1</t>
  </si>
  <si>
    <t>Refer to "Graph + CDS Cosmetic Issues 10.2.17" document
10/12 ML.  NW fix 10/11,.Jackie to Validate next CD.</t>
  </si>
  <si>
    <t>D00021</t>
  </si>
  <si>
    <t>Missing "i"information buttons instead of "Submit" next to each CDS activity in the CDS component</t>
  </si>
  <si>
    <r>
      <t xml:space="preserve">Refer to "Graph + CDS Cosmetic Issues 10.2.17" document
10/12 ML.  NW fix 10/11,.Jackie to Validate (per next code drop).
</t>
    </r>
    <r>
      <rPr>
        <sz val="10"/>
        <color rgb="FFFF0000"/>
        <rFont val="Calibri"/>
        <family val="2"/>
        <scheme val="minor"/>
      </rPr>
      <t>ML, clarify with Viraj .</t>
    </r>
    <r>
      <rPr>
        <sz val="10"/>
        <color rgb="FF000000"/>
        <rFont val="Calibri"/>
        <family val="2"/>
        <scheme val="minor"/>
      </rPr>
      <t xml:space="preserve">  Tanmoy wrote: It was already implemented in local server but </t>
    </r>
    <r>
      <rPr>
        <u/>
        <sz val="10"/>
        <color rgb="FF000000"/>
        <rFont val="Calibri"/>
        <family val="2"/>
        <scheme val="minor"/>
      </rPr>
      <t>at the client side it was not reflected due icon fonts refferals.</t>
    </r>
    <r>
      <rPr>
        <sz val="10"/>
        <color rgb="FF000000"/>
        <rFont val="Calibri"/>
        <family val="2"/>
        <scheme val="minor"/>
      </rPr>
      <t xml:space="preserve"> {</t>
    </r>
    <r>
      <rPr>
        <sz val="10"/>
        <color rgb="FFFF0000"/>
        <rFont val="Calibri"/>
        <family val="2"/>
        <scheme val="minor"/>
      </rPr>
      <t>ML:  meaning this has been resolved on client side</t>
    </r>
    <r>
      <rPr>
        <sz val="10"/>
        <color rgb="FF000000"/>
        <rFont val="Calibri"/>
        <family val="2"/>
        <scheme val="minor"/>
      </rPr>
      <t xml:space="preserve">?] We are unable to replicate it at our end.  </t>
    </r>
  </si>
  <si>
    <t>D00022</t>
  </si>
  <si>
    <t>For the graph x-axis scroll bar, bold the years, extend the year tick marks so that they go from the top to the bottom of the bar, and remove the month tick marks from the scroll bar</t>
  </si>
  <si>
    <r>
      <t xml:space="preserve">Refer to "Graph + CDS Cosmetic Issues 10.2.17" document
10/12 ML.  NW fix 10/11,.Jackie to Validate next CD.
</t>
    </r>
    <r>
      <rPr>
        <sz val="10"/>
        <color rgb="FFFF0000"/>
        <rFont val="Calibri"/>
        <family val="2"/>
        <scheme val="minor"/>
      </rPr>
      <t>10/20 JL: Month tick marks from x-axis were removed as requested, but we wanted to keep the vertical month lines in the graph. Could these be added back in but keep the tick marks off?</t>
    </r>
  </si>
  <si>
    <t>D00023</t>
  </si>
  <si>
    <t>"Review relapses" and "Review symptom referrals" CDS activities shouldn't be checked off on the default screen</t>
  </si>
  <si>
    <t>TECH TEAM 4_MS_MasterSpec_Clinic App_CDS pg 6, 9-10</t>
  </si>
  <si>
    <r>
      <t xml:space="preserve">10/12 ML.  </t>
    </r>
    <r>
      <rPr>
        <b/>
        <sz val="10"/>
        <color rgb="FF000000"/>
        <rFont val="Calibri"/>
        <family val="2"/>
        <scheme val="minor"/>
      </rPr>
      <t>Viraj,</t>
    </r>
    <r>
      <rPr>
        <sz val="10"/>
        <color rgb="FF000000"/>
        <rFont val="Calibri"/>
        <family val="2"/>
        <scheme val="minor"/>
      </rPr>
      <t xml:space="preserve"> need status update from NW (Sushant). Status was missing.</t>
    </r>
  </si>
  <si>
    <t>D00024</t>
  </si>
  <si>
    <t>Missing "x" in the upper right corner of CDS information boxes to close boxes</t>
  </si>
  <si>
    <t>Visio-CDS Info Panels 081617</t>
  </si>
  <si>
    <t>10/20 JL: Verified "x"s are showing up and functioning correctly</t>
  </si>
  <si>
    <t>D00025</t>
  </si>
  <si>
    <t>See publication/ Learn more links don't work</t>
  </si>
  <si>
    <r>
      <t xml:space="preserve">10/12 ML:  </t>
    </r>
    <r>
      <rPr>
        <b/>
        <sz val="10"/>
        <color theme="1"/>
        <rFont val="Calibri"/>
        <family val="2"/>
        <scheme val="minor"/>
      </rPr>
      <t>Viraj,</t>
    </r>
    <r>
      <rPr>
        <sz val="10"/>
        <color theme="1"/>
        <rFont val="Calibri"/>
        <family val="2"/>
        <scheme val="minor"/>
      </rPr>
      <t xml:space="preserve"> will you clarify this status please. NW marked resolved but appears In progress.  From 10/11 update sheet ...
Sudipto's Comment : Working as expected (redirecting to google.co.in as per API)
Swapna's Comment : In lower side checkbox,the CDS information box is not displaying the entire text content .
So these links are not visible for some checkboxes.</t>
    </r>
  </si>
  <si>
    <t>D00026</t>
  </si>
  <si>
    <t>Panel is hanging off screen for "Review DMTs" and "Review other symptom meds" CDS information boxes</t>
  </si>
  <si>
    <t>10/20 JL: Verified panels aren't hanging off screen</t>
  </si>
  <si>
    <t>D00027</t>
  </si>
  <si>
    <t>For the "Review vaccinations" CDS information box, "ageappropriate" should be "age-appropriate", ".,People" should be ". " with "People" starting on a new paragraph</t>
  </si>
  <si>
    <r>
      <t xml:space="preserve">10/12 ML:  </t>
    </r>
    <r>
      <rPr>
        <b/>
        <sz val="10"/>
        <color theme="1"/>
        <rFont val="Calibri"/>
        <family val="2"/>
        <scheme val="minor"/>
      </rPr>
      <t>Anish</t>
    </r>
    <r>
      <rPr>
        <sz val="10"/>
        <color theme="1"/>
        <rFont val="Calibri"/>
        <family val="2"/>
        <scheme val="minor"/>
      </rPr>
      <t xml:space="preserve"> review this comment from Sudipto noting it's an API fix.
Sudipto:  Data is coming from API so spelling mistake is in the API mock data.  As per the current implementation,the modification of the text present in the CDS information box is not Netwoven Scope. This sholud be taken care by API team.
Sudipto:  The new paragraph change is done.
</t>
    </r>
    <r>
      <rPr>
        <sz val="10"/>
        <color rgb="FFFF0000"/>
        <rFont val="Calibri"/>
        <family val="2"/>
        <scheme val="minor"/>
      </rPr>
      <t>10/20 JL: Changed "agerecommended" to "ageappropriate"</t>
    </r>
  </si>
  <si>
    <t>D00028</t>
  </si>
  <si>
    <t>Correct CDS information box typos that were typoed in spec:
Review MRI Images: "as well as as a" should be "as well as a"
Review MS type/status: Change "Accurate phenotypes MS" to "Accurate MS phenotypes"</t>
  </si>
  <si>
    <r>
      <t xml:space="preserve">10/12 ML:  </t>
    </r>
    <r>
      <rPr>
        <b/>
        <sz val="10"/>
        <color theme="1"/>
        <rFont val="Calibri"/>
        <family val="2"/>
        <scheme val="minor"/>
      </rPr>
      <t>Anish</t>
    </r>
    <r>
      <rPr>
        <sz val="10"/>
        <color theme="1"/>
        <rFont val="Calibri"/>
        <family val="2"/>
        <scheme val="minor"/>
      </rPr>
      <t xml:space="preserve"> review this comment from Sudipto noting it's an API fix.
Sudipto:  Data is coming from API so spelling mistake is in the API mock data. </t>
    </r>
  </si>
  <si>
    <t>D00029</t>
  </si>
  <si>
    <t>Meds aren't displaying by order date from top to bottom, with most recent order first?</t>
  </si>
  <si>
    <t>TECH TEAM 5_MS_MasterSpec_Clinic APP_Graph EDSS pg. 7</t>
  </si>
  <si>
    <t>NCD 4, 10/25/17</t>
  </si>
  <si>
    <t>10/13 ML:  NW to report status on 10/16.</t>
  </si>
  <si>
    <t>D00030</t>
  </si>
  <si>
    <t>Meds aren't displaying by order date from top to bottom, with most recent order first? (see MS-SHARE Defect Screenshots slide 2)</t>
  </si>
  <si>
    <t>TECH TEAM 5_MS_MasterSpec_Clinic APP_Graph Other Meds pg. 8</t>
  </si>
  <si>
    <t>D00031</t>
  </si>
  <si>
    <t>Data level 2 boxes should appear with a hover, and shouldn't require the user to click on it to see the pop-up box</t>
  </si>
  <si>
    <t>TECH TEAM 5_MS_MasterSpec_Clinic APP_Graph Vitamin D pg. 8</t>
  </si>
  <si>
    <t>D00032</t>
  </si>
  <si>
    <t>TECH TEAM 5_MS_MasterSpec_Clinic App_Graph EDSS pg. 15</t>
  </si>
  <si>
    <t>D00033</t>
  </si>
  <si>
    <t>Information pop-up box should require the user to click on the information button to see the pop-up box - it shouldn't appear just by hovering over the icon</t>
  </si>
  <si>
    <t>TECH TEAM 5_MS_MasterSpec_Clinic App_Graph EDSS pg. 17</t>
  </si>
  <si>
    <t>10/13 ML:  NW to report status on 10/16.
10/20 JL: Verified click instead of hover</t>
  </si>
  <si>
    <t>D00034</t>
  </si>
  <si>
    <t>Manually added EDSS scores created using the "+" workflow don't save after they're added and the EDSS checkbox is unchecked and then checked again</t>
  </si>
  <si>
    <t>D00035</t>
  </si>
  <si>
    <t>Should be able to update manually entered EDSS scores</t>
  </si>
  <si>
    <r>
      <t xml:space="preserve">10/13 ML:  NW to report status on 10/16.
</t>
    </r>
    <r>
      <rPr>
        <sz val="10"/>
        <rFont val="Calibri"/>
        <family val="2"/>
        <scheme val="minor"/>
      </rPr>
      <t>10/20 JL: Verified can update EDSS scores in Chrome,</t>
    </r>
  </si>
  <si>
    <t>D00036</t>
  </si>
  <si>
    <t>Neuro Related Care should read "MS Related Care"</t>
  </si>
  <si>
    <t>10/13 ML:  NW to report status on 10/16.
10/20 JL: Verified text fix</t>
  </si>
  <si>
    <t>D00037</t>
  </si>
  <si>
    <t xml:space="preserve">Checkboxes should appear as shown in the mock-up with corresponding colors depending on the data element </t>
  </si>
  <si>
    <r>
      <t xml:space="preserve">10/13 ML:  NW to report status on 10/16.
</t>
    </r>
    <r>
      <rPr>
        <sz val="10"/>
        <rFont val="Calibri"/>
        <family val="2"/>
        <scheme val="minor"/>
      </rPr>
      <t>10/20 JL: Verified checkboxes match mock-ups</t>
    </r>
  </si>
  <si>
    <t>D00038</t>
  </si>
  <si>
    <t>Venlafaxine with 2011 end date is displaying on the graph even though the time frame of the graph is 2015-2017 - graph should only show meds within the time frame that is being viewed as shown by the x-axis (see MS-SHARE Defect Screenshots slide 3)</t>
  </si>
  <si>
    <t>D00039</t>
  </si>
  <si>
    <t>Line above the Feedback icon (similar to the one between the Feedback and User's Guide icon) is missing</t>
  </si>
  <si>
    <t>1_MS-MasterSpec_Clinic App_Navigation Bar_30Jun17 pg. 3</t>
  </si>
  <si>
    <t>ACD.1</t>
  </si>
  <si>
    <t>10/12 ML.  JM reports fix, Jackie to validate next CD.</t>
  </si>
  <si>
    <t>D00040</t>
  </si>
  <si>
    <t>Name when hovered over should be "Progress Note" instead of "Progress Notes" and "User's Guide" instead of "Users Guide"</t>
  </si>
  <si>
    <t>1_MS-MasterSpec_Clinic App_Navigation Bar_30Jun17 pg. 5</t>
  </si>
  <si>
    <t>D00041</t>
  </si>
  <si>
    <t>After clicking on the feedback icon and the dropdown for the screen, the first option should read "MS Care" instead of "MS-Care"</t>
  </si>
  <si>
    <t>D00042</t>
  </si>
  <si>
    <r>
      <t xml:space="preserve">"neuroSHARE" in the upper left corner should be bolded </t>
    </r>
    <r>
      <rPr>
        <sz val="10"/>
        <color rgb="FFFF0000"/>
        <rFont val="Calibri"/>
        <family val="2"/>
        <scheme val="minor"/>
      </rPr>
      <t>and SHARE should be in all caps</t>
    </r>
  </si>
  <si>
    <r>
      <t xml:space="preserve">10/12 ML.  JM reports fix, Jackie to validate next CD.
</t>
    </r>
    <r>
      <rPr>
        <sz val="10"/>
        <color rgb="FFFF0000"/>
        <rFont val="Calibri"/>
        <family val="2"/>
        <scheme val="minor"/>
      </rPr>
      <t>10/20 JL: SHARE should be in all caps too</t>
    </r>
  </si>
  <si>
    <t>D00043</t>
  </si>
  <si>
    <t>Patient Name: patient name should display as patient's [Last Name [Jr/Sr], First name, Middle Initial] instead of [First name Last name]</t>
  </si>
  <si>
    <t>1_MS_MasterSpec_Clinic App_Demogrpahics Bar_30Jun17 pg. 4</t>
  </si>
  <si>
    <t>10/12 ML.  JM reports fix, Jackie can validate test the code drop.</t>
  </si>
  <si>
    <t>D00044</t>
  </si>
  <si>
    <t>Age of Onset: Shouldn't be able to type in letter "e" "-" "," "+" or "." (e, dash, comma, plus sign, or period)</t>
  </si>
  <si>
    <r>
      <t xml:space="preserve">10/12 ML.  JM reports fix, Jackie can validate test the code drop.
</t>
    </r>
    <r>
      <rPr>
        <sz val="10"/>
        <color rgb="FFFF0000"/>
        <rFont val="Calibri"/>
        <family val="2"/>
        <scheme val="minor"/>
      </rPr>
      <t>10/19 JL: Unable to type in any numeric values - if possible, prefer to keep the ability to type only numeric values OR use the arrows to change the age?</t>
    </r>
  </si>
  <si>
    <t>D00045</t>
  </si>
  <si>
    <t>Age of Onset: Should be a character field limit - currently doesn't seem to be a limit?</t>
  </si>
  <si>
    <t>D00046</t>
  </si>
  <si>
    <t>Age of Onset: Should be able to hover over a completed age of onset field and see the date of completion</t>
  </si>
  <si>
    <t>1_MS_MasterSpec_Clinic App_Demogrpahics Bar_30Jun17 pg. 5</t>
  </si>
  <si>
    <r>
      <t xml:space="preserve">10/12 JM.  API not supporting this field. API updates and UI as well.
10/12 ML.  </t>
    </r>
    <r>
      <rPr>
        <b/>
        <sz val="10"/>
        <color theme="1"/>
        <rFont val="Calibri"/>
        <family val="2"/>
        <scheme val="minor"/>
      </rPr>
      <t>Anish,</t>
    </r>
    <r>
      <rPr>
        <sz val="10"/>
        <color theme="1"/>
        <rFont val="Calibri"/>
        <family val="2"/>
        <scheme val="minor"/>
      </rPr>
      <t xml:space="preserve"> please review re API.
10/12 ML.  JM reports fix, Jackie to validate next CD.
</t>
    </r>
    <r>
      <rPr>
        <sz val="10"/>
        <color rgb="FFFF0000"/>
        <rFont val="Calibri"/>
        <family val="2"/>
        <scheme val="minor"/>
      </rPr>
      <t xml:space="preserve">10/19 JL: Change hover text format to </t>
    </r>
    <r>
      <rPr>
        <b/>
        <sz val="10"/>
        <color rgb="FFFF0000"/>
        <rFont val="Calibri"/>
        <family val="2"/>
        <scheme val="minor"/>
      </rPr>
      <t>“Entered on [MM/DD/YY]”</t>
    </r>
  </si>
  <si>
    <t>D00047</t>
  </si>
  <si>
    <t>MS Type: MS types in dropdown should display as the full names. Truncated/abbreviated names show once the selection has been made and display in the field</t>
  </si>
  <si>
    <r>
      <t xml:space="preserve">10/12 JM.  API not returning full disease name. API updated. UI fixed as well.
10/12 ML.  Anish, please review re API.
10/12 ML.  JM reports fix, Jackie to validate next CD.
</t>
    </r>
    <r>
      <rPr>
        <sz val="10"/>
        <color rgb="FFFF0000"/>
        <rFont val="Calibri"/>
        <family val="2"/>
        <scheme val="minor"/>
      </rPr>
      <t>10/20 JL: Add hyphen between "Relapsing-Remitting" and "Progressive-Relapsing"</t>
    </r>
  </si>
  <si>
    <t>D00048</t>
  </si>
  <si>
    <t>MS Type: Should be able to hover over a completed MS type field and see the full name and date of completion</t>
  </si>
  <si>
    <r>
      <t xml:space="preserve">10/12 JM.  API not supporting this field. API updates and UI as well.
10/12 ML.  Anish, please review re API.
10/12 ML.  JM reports fix, Jackie to validate next CD.
</t>
    </r>
    <r>
      <rPr>
        <sz val="10"/>
        <color rgb="FFFF0000"/>
        <rFont val="Calibri"/>
        <family val="2"/>
        <scheme val="minor"/>
      </rPr>
      <t xml:space="preserve">10/19 JL: Change hover text format to </t>
    </r>
    <r>
      <rPr>
        <b/>
        <sz val="10"/>
        <color rgb="FFFF0000"/>
        <rFont val="Calibri"/>
        <family val="2"/>
        <scheme val="minor"/>
      </rPr>
      <t>“Entered on [MM/DD/YY]”</t>
    </r>
  </si>
  <si>
    <t>D00049</t>
  </si>
  <si>
    <t>MS Status: Should be able to hover over a completed MS status field and see the date of completion</t>
  </si>
  <si>
    <r>
      <t xml:space="preserve">10/19 JL: Change hover text format to </t>
    </r>
    <r>
      <rPr>
        <b/>
        <sz val="10"/>
        <color rgb="FFFF0000"/>
        <rFont val="Calibri"/>
        <family val="2"/>
        <scheme val="minor"/>
      </rPr>
      <t>“Entered on [MM/DD/YY]”</t>
    </r>
  </si>
  <si>
    <t>D00050</t>
  </si>
  <si>
    <t>If you click too fast to display relapses on the graph and then uncheck the checkbox, the relapses will still load and display on the graph but the checkbox remains unchecked - the checkbox status should match whether or not the data elements are displayed on the graph</t>
  </si>
  <si>
    <t>TECH TEAM 5_MS_MasterSpec_Clinic App_Graph Relapses pg. 7</t>
  </si>
  <si>
    <t>NCD.2.1</t>
  </si>
  <si>
    <t>D00051</t>
  </si>
  <si>
    <t>Month dropdown should default to "Month" and Year dropdown should default to "Year", not "January" and "2017" as it currently does</t>
  </si>
  <si>
    <t>TECH TEAM 5_MS_MasterSpec_Clinic App_Graph Relapses pg. 8</t>
  </si>
  <si>
    <t>D00052</t>
  </si>
  <si>
    <t>Manually added relapses aren't showing up at the month and year that was entered and when the symbol is clicked on, the month dropdown says "monthSel" - manually added relapses should appear with a symbol on the respective month and year and the month dropdown should show the selected month</t>
  </si>
  <si>
    <t>TECH TEAM 5_MS_MasterSpec_Clinic App_Graph Relapses pg. 9-10</t>
  </si>
  <si>
    <t>D00053</t>
  </si>
  <si>
    <t>Some lab symbols are floating to the left of the graph in the MS Related panel in Internet Explorer only - should only see symbols for data elements in the graph (see MS-SHARE Defect Screenshots slide 4)</t>
  </si>
  <si>
    <t>NCD.1.3</t>
  </si>
  <si>
    <t>D00054</t>
  </si>
  <si>
    <t>IE only: Report doesn't open when icon is clicked - should open</t>
  </si>
  <si>
    <t>NCD.2.2</t>
  </si>
  <si>
    <t>D00055</t>
  </si>
  <si>
    <r>
      <rPr>
        <b/>
        <sz val="11"/>
        <color rgb="FFFF0000"/>
        <rFont val="Calibri"/>
        <family val="2"/>
        <scheme val="minor"/>
      </rPr>
      <t>ON HOLD: Jackie needs to revise issue text.</t>
    </r>
    <r>
      <rPr>
        <sz val="11"/>
        <rFont val="Calibri"/>
        <family val="2"/>
        <scheme val="minor"/>
      </rPr>
      <t xml:space="preserve"> </t>
    </r>
    <r>
      <rPr>
        <sz val="11"/>
        <color theme="0" tint="-0.499984740745262"/>
        <rFont val="Calibri"/>
        <family val="2"/>
        <scheme val="minor"/>
      </rPr>
      <t>Imaging symbols on the graph should be half filled if not all of the images for that date have been resulted - the imaging symbols currently only show 1 study with resulted items and 1 study without any resulted, but the symbols are filled. They should be half filled according to this logic.</t>
    </r>
  </si>
  <si>
    <t>TECH TEAM 5_MS_MasterSpec_Clinic App_Graph Imaging pg. 10</t>
  </si>
  <si>
    <t>10/20 JL: Original documented defect is incorrect - Jackie to revise issue text with potential enhancement instead</t>
  </si>
  <si>
    <t>D00056</t>
  </si>
  <si>
    <t>Free text in comment boxes should be specific to that patient concern and that action - currently, free text typed into a comment box and saved will carry over to other actions under that patient concern</t>
  </si>
  <si>
    <t>D00057</t>
  </si>
  <si>
    <t>Free text comment box should not appear for "Disability forms completed" option under New work-related needs</t>
  </si>
  <si>
    <t>TECH TEAM 5_MS_MasterSpec_Clinic App_Pt Concerns_09-06-17 pg. 8</t>
  </si>
  <si>
    <t>10/20 JL: Verified free text box doesn't auto appear, but the expand/collapse button still appears - expand/collapse button shouldn't appear for options with free text box</t>
  </si>
  <si>
    <t>D00058</t>
  </si>
  <si>
    <t>Free text boxes should only appear for actions that have a free text option in the spec "Other"x4, "Discussed side effects management", "Discussed symptom management medications", "Advised to ***", and "Addressed") - currently, all actions have a free text box when the component is expanded</t>
  </si>
  <si>
    <t>D00059</t>
  </si>
  <si>
    <t>Expand/collapse icon should only appear/be active when an action with a free text option has been selected</t>
  </si>
  <si>
    <t>TECH TEAM 5_MS_MasterSpec_Clinic App_Pt Concerns_09-06-17 pg. 4</t>
  </si>
  <si>
    <t>10/20 JL: Expand/collapse icon still appears fro "disability forms completed"</t>
  </si>
  <si>
    <t>D00060</t>
  </si>
  <si>
    <t>"Advised to ***" should be changed to "Advised to…"</t>
  </si>
  <si>
    <t>TECH TEAM 5_MS_MasterSpec_Clinic App_Pt Concerns_09-06-17 pg. 5</t>
  </si>
  <si>
    <t>D00061</t>
  </si>
  <si>
    <t>The "other" patient concern should show all of the time by default, regardless of the expanded or collapsed status of the component - currently, the text description (not the provider free texted action) that the patient typed for the "other" patient concern is only showing when the "adressed" action is selected or when the component is expanded</t>
  </si>
  <si>
    <t>D00062</t>
  </si>
  <si>
    <t>IE only: Should be able to edit the Age of Onset field by manually entering in numeric values or using the arrows - currently can't edit</t>
  </si>
  <si>
    <t>D00063</t>
  </si>
  <si>
    <t>Spec error - MS Type: Change "Progressiving-Relapsing" to "Progressive-Relapsing"</t>
  </si>
  <si>
    <t>D00064</t>
  </si>
  <si>
    <t>MS Status: Change "Non Active" to "Not Active"</t>
  </si>
  <si>
    <t>1_MS_MasterSpec_Clinic App_Demographics Bar_30Jun17 pg. 6</t>
  </si>
  <si>
    <t>D00065</t>
  </si>
  <si>
    <t>MS Status: Change "Non Progressing" to "Not Progressing"</t>
  </si>
  <si>
    <t>D00066</t>
  </si>
  <si>
    <t>Last Visit with Me: Should be a read only field - currently, can hover over field and mouse changes as if it's a clickable field</t>
  </si>
  <si>
    <t>1_MS_MasterSpec_Clinic App_Demographics Bar_30Jun17 pg. 7</t>
  </si>
  <si>
    <t>D00067</t>
  </si>
  <si>
    <t>Information button: Information pop-up box should behave like the MS Related Care pop-up boxes</t>
  </si>
  <si>
    <t>D00068</t>
  </si>
  <si>
    <t>Information button: Change "Progressing Relapsing" to "Progressive-Relapsing" and add hyphen to "Relapsing-Remitting"</t>
  </si>
  <si>
    <t>D00069</t>
  </si>
  <si>
    <t>D00070</t>
  </si>
  <si>
    <t>D00071</t>
  </si>
  <si>
    <t>D00072</t>
  </si>
  <si>
    <t>D00073</t>
  </si>
  <si>
    <t>D00074</t>
  </si>
  <si>
    <t>D00075</t>
  </si>
  <si>
    <t>D00076</t>
  </si>
  <si>
    <t>D00077</t>
  </si>
  <si>
    <t>D00078</t>
  </si>
  <si>
    <t>D00079</t>
  </si>
  <si>
    <t>D00080</t>
  </si>
  <si>
    <t>D00081</t>
  </si>
  <si>
    <t>D00082</t>
  </si>
  <si>
    <t>D00083</t>
  </si>
  <si>
    <t>D00084</t>
  </si>
  <si>
    <t>D00085</t>
  </si>
  <si>
    <t>D00086</t>
  </si>
  <si>
    <t>D00087</t>
  </si>
  <si>
    <t>D00088</t>
  </si>
  <si>
    <t>D00089</t>
  </si>
  <si>
    <t>D00090</t>
  </si>
  <si>
    <t>D00091</t>
  </si>
  <si>
    <t>D00092</t>
  </si>
  <si>
    <t>D00093</t>
  </si>
  <si>
    <t>D00094</t>
  </si>
  <si>
    <t>D00095</t>
  </si>
  <si>
    <t>D00096</t>
  </si>
  <si>
    <t>D00097</t>
  </si>
  <si>
    <t>D00098</t>
  </si>
  <si>
    <t>D00099</t>
  </si>
  <si>
    <t>D00100</t>
  </si>
  <si>
    <t>D00101</t>
  </si>
  <si>
    <t>D00102</t>
  </si>
  <si>
    <t>D00103</t>
  </si>
  <si>
    <t>D00104</t>
  </si>
  <si>
    <t>D00105</t>
  </si>
  <si>
    <t>D00106</t>
  </si>
  <si>
    <t>D00107</t>
  </si>
  <si>
    <t>D00108</t>
  </si>
  <si>
    <t>D00109</t>
  </si>
  <si>
    <t>D00110</t>
  </si>
  <si>
    <t>D00111</t>
  </si>
  <si>
    <t>D00112</t>
  </si>
  <si>
    <t>D00113</t>
  </si>
  <si>
    <t>D00114</t>
  </si>
  <si>
    <t>D00115</t>
  </si>
  <si>
    <t>D00116</t>
  </si>
  <si>
    <t>D00117</t>
  </si>
  <si>
    <t>D00118</t>
  </si>
  <si>
    <t>D00119</t>
  </si>
  <si>
    <t>D00120</t>
  </si>
  <si>
    <t>D00121</t>
  </si>
  <si>
    <t>D00122</t>
  </si>
  <si>
    <t>D00123</t>
  </si>
  <si>
    <t>D00124</t>
  </si>
  <si>
    <t>D00125</t>
  </si>
  <si>
    <t>Pass</t>
  </si>
  <si>
    <t>GET, PUT,</t>
  </si>
  <si>
    <t>Response</t>
  </si>
  <si>
    <t>Errors</t>
  </si>
  <si>
    <t>APIs Utilized</t>
  </si>
  <si>
    <t>Basic Purpose for Integration</t>
  </si>
  <si>
    <t>Mock / Live</t>
  </si>
  <si>
    <t>Notes</t>
  </si>
  <si>
    <t>POST</t>
  </si>
  <si>
    <t>(ms)</t>
  </si>
  <si>
    <t>Data</t>
  </si>
  <si>
    <t>ms/cds</t>
  </si>
  <si>
    <t>Create a new CDS record</t>
  </si>
  <si>
    <t>No POST issued on click</t>
  </si>
  <si>
    <t>PUT</t>
  </si>
  <si>
    <t>Update an existing CDS record</t>
  </si>
  <si>
    <t>No PUT on click</t>
  </si>
  <si>
    <t>GET</t>
  </si>
  <si>
    <t>ms/ms-population-data</t>
  </si>
  <si>
    <t>Retrieves EDSS scores from UCSF</t>
  </si>
  <si>
    <t>Does not appear to be integrated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</si>
</sst>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4">
    <font>
      <sz val="11"/>
      <color theme="1"/>
      <name val="Calibri"/>
      <family val="2"/>
      <scheme val="minor"/>
    </font>
    <font>
      <sz val="11"/>
      <color theme="0"/>
      <name val="Calibri"/>
      <family val="2"/>
      <scheme val="minor"/>
    </font>
    <font>
      <b/>
      <sz val="11"/>
      <color theme="1"/>
      <name val="Calibri"/>
      <family val="2"/>
      <scheme val="minor"/>
    </font>
    <font>
      <b/>
      <sz val="9"/>
      <color theme="1"/>
      <name val="Calibri"/>
      <family val="2"/>
      <scheme val="minor"/>
    </font>
    <font>
      <b/>
      <sz val="10"/>
      <color theme="1"/>
      <name val="Calibri"/>
      <family val="2"/>
      <scheme val="minor"/>
    </font>
    <font>
      <b/>
      <sz val="14"/>
      <color theme="1"/>
      <name val="Calibri"/>
      <family val="2"/>
      <scheme val="minor"/>
    </font>
    <font>
      <sz val="9"/>
      <color theme="1"/>
      <name val="Calibri"/>
      <family val="2"/>
      <scheme val="minor"/>
    </font>
    <font>
      <sz val="8"/>
      <color theme="1"/>
      <name val="Calibri"/>
      <family val="2"/>
      <scheme val="minor"/>
    </font>
    <font>
      <sz val="10"/>
      <color theme="1"/>
      <name val="Calibri"/>
      <family val="2"/>
      <scheme val="minor"/>
    </font>
    <font>
      <sz val="10"/>
      <name val="Calibri"/>
      <family val="2"/>
      <scheme val="minor"/>
    </font>
    <font>
      <b/>
      <sz val="10"/>
      <color theme="0"/>
      <name val="Calibri"/>
      <family val="2"/>
      <scheme val="minor"/>
    </font>
    <font>
      <sz val="11"/>
      <color theme="1"/>
      <name val="Calibri"/>
      <family val="2"/>
      <scheme val="minor"/>
    </font>
    <font>
      <b/>
      <sz val="18"/>
      <color theme="1"/>
      <name val="Calibri"/>
      <family val="2"/>
      <scheme val="minor"/>
    </font>
    <font>
      <b/>
      <sz val="11"/>
      <color theme="1"/>
      <name val="Arial"/>
      <family val="2"/>
    </font>
    <font>
      <sz val="10"/>
      <color theme="1"/>
      <name val="Calibri"/>
      <family val="2"/>
      <scheme val="minor"/>
    </font>
    <font>
      <sz val="15"/>
      <color rgb="FF00AAA5"/>
      <name val="Century Gothic"/>
      <family val="2"/>
    </font>
    <font>
      <b/>
      <sz val="10"/>
      <color rgb="FF000000"/>
      <name val="Segoe UI"/>
      <family val="2"/>
    </font>
    <font>
      <sz val="10"/>
      <color rgb="FF000000"/>
      <name val="Segoe UI"/>
      <family val="2"/>
    </font>
    <font>
      <b/>
      <sz val="11"/>
      <color theme="0"/>
      <name val="Calibri"/>
      <family val="2"/>
      <scheme val="minor"/>
    </font>
    <font>
      <sz val="11"/>
      <color theme="4" tint="-0.499984740745262"/>
      <name val="Calibri"/>
      <family val="2"/>
      <scheme val="minor"/>
    </font>
    <font>
      <sz val="10"/>
      <color theme="0"/>
      <name val="Calibri"/>
      <family val="2"/>
      <scheme val="minor"/>
    </font>
    <font>
      <sz val="10"/>
      <color rgb="FF000000"/>
      <name val="Calibri"/>
      <family val="2"/>
      <scheme val="minor"/>
    </font>
    <font>
      <b/>
      <sz val="10"/>
      <color theme="1"/>
      <name val="Arial"/>
      <family val="2"/>
    </font>
    <font>
      <sz val="10"/>
      <color theme="4" tint="-0.499984740745262"/>
      <name val="Calibri"/>
      <family val="2"/>
      <scheme val="minor"/>
    </font>
    <font>
      <sz val="10"/>
      <color theme="9" tint="-0.499984740745262"/>
      <name val="Calibri"/>
      <family val="2"/>
      <scheme val="minor"/>
    </font>
    <font>
      <sz val="11"/>
      <name val="Calibri"/>
      <family val="2"/>
      <scheme val="minor"/>
    </font>
    <font>
      <sz val="11"/>
      <color rgb="FF000000"/>
      <name val="Calibri"/>
      <family val="2"/>
      <scheme val="minor"/>
    </font>
    <font>
      <sz val="9"/>
      <color indexed="81"/>
      <name val="Tahoma"/>
      <family val="2"/>
    </font>
    <font>
      <b/>
      <sz val="12"/>
      <color theme="0"/>
      <name val="Calibri"/>
      <family val="2"/>
      <scheme val="minor"/>
    </font>
    <font>
      <b/>
      <sz val="11"/>
      <color rgb="FF57C975"/>
      <name val="Calibri"/>
      <family val="2"/>
      <scheme val="minor"/>
    </font>
    <font>
      <sz val="10"/>
      <color rgb="FFFF0000"/>
      <name val="Calibri"/>
      <family val="2"/>
      <scheme val="minor"/>
    </font>
    <font>
      <b/>
      <sz val="10"/>
      <name val="Calibri"/>
      <family val="2"/>
      <scheme val="minor"/>
    </font>
    <font>
      <b/>
      <sz val="10"/>
      <color rgb="FF000000"/>
      <name val="Calibri"/>
      <family val="2"/>
      <scheme val="minor"/>
    </font>
    <font>
      <b/>
      <i/>
      <sz val="11"/>
      <color theme="1"/>
      <name val="Calibri"/>
      <family val="2"/>
      <scheme val="minor"/>
    </font>
    <font>
      <u/>
      <sz val="10"/>
      <color rgb="FF000000"/>
      <name val="Calibri"/>
      <family val="2"/>
      <scheme val="minor"/>
    </font>
    <font>
      <u/>
      <sz val="10"/>
      <name val="Calibri"/>
      <family val="2"/>
      <scheme val="minor"/>
    </font>
    <font>
      <i/>
      <sz val="10"/>
      <color theme="1"/>
      <name val="Calibri"/>
      <family val="2"/>
      <scheme val="minor"/>
    </font>
    <font>
      <u/>
      <sz val="10"/>
      <color rgb="FFFF0000"/>
      <name val="Calibri"/>
      <family val="2"/>
      <scheme val="minor"/>
    </font>
    <font>
      <b/>
      <sz val="9"/>
      <color indexed="81"/>
      <name val="Tahoma"/>
      <family val="2"/>
    </font>
    <font>
      <sz val="8"/>
      <color indexed="81"/>
      <name val="Tahoma"/>
      <family val="2"/>
    </font>
    <font>
      <b/>
      <sz val="12"/>
      <color theme="1"/>
      <name val="Calibri"/>
      <family val="2"/>
      <scheme val="minor"/>
    </font>
    <font>
      <b/>
      <sz val="10"/>
      <color rgb="FFFF0000"/>
      <name val="Calibri"/>
      <family val="2"/>
      <scheme val="minor"/>
    </font>
    <font>
      <b/>
      <sz val="11"/>
      <color rgb="FFFF0000"/>
      <name val="Calibri"/>
      <family val="2"/>
      <scheme val="minor"/>
    </font>
    <font>
      <sz val="11"/>
      <color theme="0" tint="-0.499984740745262"/>
      <name val="Calibri"/>
      <family val="2"/>
      <scheme val="minor"/>
    </font>
  </fonts>
  <fills count="11">
    <fill>
      <patternFill patternType="none"/>
    </fill>
    <fill>
      <patternFill patternType="gray125"/>
    </fill>
    <fill>
      <patternFill patternType="solid">
        <fgColor theme="4"/>
      </patternFill>
    </fill>
    <fill>
      <patternFill patternType="solid">
        <fgColor theme="0" tint="-0.14999847407452621"/>
        <bgColor indexed="64"/>
      </patternFill>
    </fill>
    <fill>
      <patternFill patternType="solid">
        <fgColor theme="0"/>
        <bgColor indexed="64"/>
      </patternFill>
    </fill>
    <fill>
      <patternFill patternType="solid">
        <fgColor rgb="FF00AAA5"/>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C000"/>
        <bgColor indexed="64"/>
      </patternFill>
    </fill>
  </fills>
  <borders count="46">
    <border>
      <left/>
      <right/>
      <top/>
      <bottom/>
      <diagonal/>
    </border>
    <border>
      <left style="dashed">
        <color auto="1"/>
      </left>
      <right style="dashed">
        <color auto="1"/>
      </right>
      <top style="dashed">
        <color auto="1"/>
      </top>
      <bottom style="dashed">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double">
        <color auto="1"/>
      </top>
      <bottom style="double">
        <color auto="1"/>
      </bottom>
      <diagonal/>
    </border>
    <border>
      <left style="thin">
        <color auto="1"/>
      </left>
      <right/>
      <top style="double">
        <color auto="1"/>
      </top>
      <bottom style="double">
        <color auto="1"/>
      </bottom>
      <diagonal/>
    </border>
    <border>
      <left style="medium">
        <color auto="1"/>
      </left>
      <right style="thin">
        <color auto="1"/>
      </right>
      <top style="double">
        <color auto="1"/>
      </top>
      <bottom style="double">
        <color auto="1"/>
      </bottom>
      <diagonal/>
    </border>
    <border>
      <left style="medium">
        <color auto="1"/>
      </left>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medium">
        <color auto="1"/>
      </left>
      <right style="thin">
        <color auto="1"/>
      </right>
      <top style="double">
        <color auto="1"/>
      </top>
      <bottom style="medium">
        <color auto="1"/>
      </bottom>
      <diagonal/>
    </border>
    <border>
      <left style="medium">
        <color auto="1"/>
      </left>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style="double">
        <color auto="1"/>
      </top>
      <bottom style="medium">
        <color auto="1"/>
      </bottom>
      <diagonal/>
    </border>
    <border>
      <left style="dashed">
        <color auto="1"/>
      </left>
      <right style="dashed">
        <color auto="1"/>
      </right>
      <top style="dashed">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style="thin">
        <color auto="1"/>
      </right>
      <top style="thick">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thin">
        <color auto="1"/>
      </left>
      <right style="thin">
        <color auto="1"/>
      </right>
      <top style="thin">
        <color auto="1"/>
      </top>
      <bottom/>
      <diagonal/>
    </border>
    <border>
      <left style="dashed">
        <color theme="0"/>
      </left>
      <right style="dashed">
        <color theme="0"/>
      </right>
      <top style="dashed">
        <color theme="0"/>
      </top>
      <bottom/>
      <diagonal/>
    </border>
    <border>
      <left/>
      <right/>
      <top style="dashed">
        <color auto="1"/>
      </top>
      <bottom style="dashed">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thick">
        <color auto="1"/>
      </left>
      <right/>
      <top/>
      <bottom style="thin">
        <color auto="1"/>
      </bottom>
      <diagonal/>
    </border>
    <border>
      <left/>
      <right style="thick">
        <color auto="1"/>
      </right>
      <top/>
      <bottom style="thin">
        <color auto="1"/>
      </bottom>
      <diagonal/>
    </border>
    <border>
      <left style="thick">
        <color auto="1"/>
      </left>
      <right/>
      <top/>
      <bottom/>
      <diagonal/>
    </border>
    <border>
      <left style="thin">
        <color auto="1"/>
      </left>
      <right style="thick">
        <color auto="1"/>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style="thin">
        <color auto="1"/>
      </left>
      <right style="medium">
        <color auto="1"/>
      </right>
      <top style="double">
        <color auto="1"/>
      </top>
      <bottom style="double">
        <color auto="1"/>
      </bottom>
      <diagonal/>
    </border>
  </borders>
  <cellStyleXfs count="2">
    <xf numFmtId="0" fontId="0" fillId="0" borderId="0"/>
    <xf numFmtId="0" fontId="1" fillId="2" borderId="0" applyNumberFormat="0" applyBorder="0" applyAlignment="0" applyProtection="0"/>
  </cellStyleXfs>
  <cellXfs count="165">
    <xf numFmtId="0" fontId="0" fillId="0" borderId="0" xfId="0"/>
    <xf numFmtId="0" fontId="5" fillId="7" borderId="23" xfId="0" applyFont="1" applyFill="1" applyBorder="1"/>
    <xf numFmtId="0" fontId="5" fillId="7" borderId="24" xfId="0" applyFont="1" applyFill="1" applyBorder="1" applyAlignment="1">
      <alignment horizontal="center"/>
    </xf>
    <xf numFmtId="0" fontId="2" fillId="7" borderId="25" xfId="0" applyFont="1" applyFill="1" applyBorder="1" applyAlignment="1">
      <alignment vertical="top"/>
    </xf>
    <xf numFmtId="0" fontId="0" fillId="7" borderId="26" xfId="0" applyFill="1" applyBorder="1"/>
    <xf numFmtId="0" fontId="0" fillId="7" borderId="28" xfId="0" applyFill="1" applyBorder="1"/>
    <xf numFmtId="0" fontId="5" fillId="7" borderId="23" xfId="0" applyFont="1" applyFill="1" applyBorder="1" applyAlignment="1">
      <alignment horizontal="left"/>
    </xf>
    <xf numFmtId="0" fontId="4" fillId="7" borderId="25" xfId="0" applyFont="1" applyFill="1" applyBorder="1" applyAlignment="1">
      <alignment horizontal="left" vertical="top"/>
    </xf>
    <xf numFmtId="0" fontId="0" fillId="7" borderId="26" xfId="0" applyFont="1" applyFill="1" applyBorder="1" applyAlignment="1">
      <alignment horizontal="left"/>
    </xf>
    <xf numFmtId="0" fontId="4" fillId="7" borderId="25" xfId="0" applyFont="1" applyFill="1" applyBorder="1" applyAlignment="1">
      <alignment horizontal="left" vertical="top" wrapText="1"/>
    </xf>
    <xf numFmtId="0" fontId="0" fillId="7" borderId="27" xfId="0" applyFont="1" applyFill="1" applyBorder="1" applyAlignment="1">
      <alignment horizontal="left"/>
    </xf>
    <xf numFmtId="0" fontId="0" fillId="7" borderId="28" xfId="0" applyFont="1" applyFill="1" applyBorder="1" applyAlignment="1">
      <alignment horizontal="left"/>
    </xf>
    <xf numFmtId="0" fontId="0" fillId="0" borderId="0" xfId="0" applyAlignment="1"/>
    <xf numFmtId="0" fontId="2" fillId="7" borderId="27" xfId="0" applyFont="1" applyFill="1" applyBorder="1"/>
    <xf numFmtId="0" fontId="0" fillId="7" borderId="0" xfId="0" applyFont="1" applyFill="1" applyAlignment="1">
      <alignment vertical="center"/>
    </xf>
    <xf numFmtId="0" fontId="3" fillId="0" borderId="32" xfId="0" applyFont="1" applyBorder="1" applyAlignment="1">
      <alignment horizontal="center" vertical="center" wrapText="1"/>
    </xf>
    <xf numFmtId="0" fontId="3"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33" xfId="0" applyFont="1" applyBorder="1" applyAlignment="1">
      <alignment vertical="center" wrapText="1"/>
    </xf>
    <xf numFmtId="0" fontId="0" fillId="0" borderId="33" xfId="0" applyBorder="1" applyAlignment="1">
      <alignment vertical="top" wrapText="1"/>
    </xf>
    <xf numFmtId="0" fontId="10" fillId="5" borderId="13" xfId="0" applyFont="1" applyFill="1" applyBorder="1" applyAlignment="1">
      <alignment horizontal="center" vertical="top" wrapText="1"/>
    </xf>
    <xf numFmtId="0" fontId="10" fillId="5" borderId="14" xfId="0" applyFont="1" applyFill="1" applyBorder="1" applyAlignment="1">
      <alignment horizontal="center" vertical="top"/>
    </xf>
    <xf numFmtId="0" fontId="10" fillId="5" borderId="15" xfId="0" applyFont="1" applyFill="1" applyBorder="1" applyAlignment="1">
      <alignment horizontal="center" vertical="top"/>
    </xf>
    <xf numFmtId="0" fontId="10" fillId="5" borderId="14" xfId="0" applyFont="1" applyFill="1" applyBorder="1" applyAlignment="1">
      <alignment horizontal="center" vertical="top" wrapText="1"/>
    </xf>
    <xf numFmtId="0" fontId="10" fillId="5" borderId="15" xfId="0" applyFont="1" applyFill="1" applyBorder="1" applyAlignment="1">
      <alignment horizontal="center" vertical="top" wrapText="1"/>
    </xf>
    <xf numFmtId="0" fontId="10" fillId="5" borderId="0" xfId="0" applyFont="1" applyFill="1" applyBorder="1" applyAlignment="1">
      <alignment horizontal="center" vertical="top" wrapText="1"/>
    </xf>
    <xf numFmtId="0" fontId="11" fillId="0" borderId="0" xfId="0" applyFont="1" applyAlignment="1">
      <alignment horizontal="center" vertical="top"/>
    </xf>
    <xf numFmtId="0" fontId="12" fillId="0" borderId="0" xfId="0" applyFont="1" applyAlignment="1">
      <alignment horizontal="center" vertical="top"/>
    </xf>
    <xf numFmtId="0" fontId="11" fillId="0" borderId="0" xfId="0" applyFont="1" applyAlignment="1">
      <alignment vertical="center"/>
    </xf>
    <xf numFmtId="0" fontId="11" fillId="0" borderId="0" xfId="0" applyFont="1" applyAlignment="1">
      <alignment vertical="top"/>
    </xf>
    <xf numFmtId="0" fontId="13" fillId="7" borderId="29" xfId="0" applyFont="1" applyFill="1" applyBorder="1" applyAlignment="1">
      <alignment horizontal="left" vertical="top" wrapText="1"/>
    </xf>
    <xf numFmtId="0" fontId="15" fillId="0" borderId="0" xfId="0" applyFont="1" applyAlignment="1">
      <alignment horizontal="right" vertical="top"/>
    </xf>
    <xf numFmtId="0" fontId="11" fillId="7" borderId="0" xfId="0" applyFont="1" applyFill="1" applyAlignment="1">
      <alignment vertical="top"/>
    </xf>
    <xf numFmtId="0" fontId="11" fillId="0" borderId="0" xfId="0" applyFont="1" applyAlignment="1">
      <alignment horizontal="left" vertical="top" wrapText="1"/>
    </xf>
    <xf numFmtId="0" fontId="16" fillId="0" borderId="0" xfId="0" applyFont="1" applyAlignment="1">
      <alignment vertical="top"/>
    </xf>
    <xf numFmtId="0" fontId="11" fillId="0" borderId="0" xfId="0" applyFont="1" applyAlignment="1">
      <alignment horizontal="left" vertical="top"/>
    </xf>
    <xf numFmtId="0" fontId="17" fillId="0" borderId="0" xfId="0" applyFont="1" applyAlignment="1">
      <alignment vertical="top" wrapText="1"/>
    </xf>
    <xf numFmtId="0" fontId="11" fillId="0" borderId="22" xfId="0" applyFont="1" applyBorder="1" applyAlignment="1">
      <alignment horizontal="center" vertical="top"/>
    </xf>
    <xf numFmtId="0" fontId="11" fillId="0" borderId="3" xfId="0" applyFont="1" applyBorder="1" applyAlignment="1">
      <alignment horizontal="center" vertical="top"/>
    </xf>
    <xf numFmtId="0" fontId="18" fillId="5" borderId="0" xfId="0" applyFont="1" applyFill="1" applyAlignment="1">
      <alignment horizontal="center" vertical="center"/>
    </xf>
    <xf numFmtId="0" fontId="19" fillId="0" borderId="0" xfId="0" applyFont="1" applyAlignment="1">
      <alignment vertical="top"/>
    </xf>
    <xf numFmtId="0" fontId="21" fillId="0" borderId="2" xfId="0" applyFont="1" applyFill="1" applyBorder="1" applyAlignment="1">
      <alignment horizontal="left" vertical="center" wrapText="1"/>
    </xf>
    <xf numFmtId="0" fontId="14" fillId="0" borderId="0" xfId="0" applyFont="1" applyAlignment="1">
      <alignment vertical="center"/>
    </xf>
    <xf numFmtId="0" fontId="22" fillId="7" borderId="29" xfId="0" applyFont="1" applyFill="1" applyBorder="1" applyAlignment="1">
      <alignment horizontal="left" vertical="center" wrapText="1"/>
    </xf>
    <xf numFmtId="0" fontId="23" fillId="0" borderId="0" xfId="0" applyFont="1" applyAlignment="1">
      <alignment vertical="center"/>
    </xf>
    <xf numFmtId="0" fontId="22" fillId="7" borderId="0" xfId="0" applyFont="1" applyFill="1" applyBorder="1" applyAlignment="1">
      <alignment horizontal="left" vertical="center" wrapText="1"/>
    </xf>
    <xf numFmtId="14" fontId="24" fillId="0" borderId="2" xfId="1" applyNumberFormat="1" applyFont="1" applyFill="1" applyBorder="1" applyAlignment="1">
      <alignment horizontal="left" vertical="center"/>
    </xf>
    <xf numFmtId="0" fontId="25" fillId="0" borderId="2" xfId="0" applyFont="1" applyBorder="1" applyAlignment="1">
      <alignment vertical="center" wrapText="1"/>
    </xf>
    <xf numFmtId="0" fontId="26" fillId="0" borderId="0" xfId="0" applyFont="1" applyAlignment="1">
      <alignment horizontal="left" vertical="center" wrapText="1"/>
    </xf>
    <xf numFmtId="0" fontId="2" fillId="0" borderId="0" xfId="0" applyFont="1" applyAlignment="1">
      <alignment vertical="top"/>
    </xf>
    <xf numFmtId="0" fontId="20" fillId="0" borderId="21" xfId="1" applyFont="1" applyFill="1" applyBorder="1" applyAlignment="1">
      <alignment horizontal="center" vertical="center"/>
    </xf>
    <xf numFmtId="0" fontId="28" fillId="5" borderId="43" xfId="0" applyFont="1" applyFill="1" applyBorder="1" applyAlignment="1">
      <alignment horizontal="centerContinuous" vertical="top" wrapText="1"/>
    </xf>
    <xf numFmtId="0" fontId="28" fillId="5" borderId="44" xfId="0" applyFont="1" applyFill="1" applyBorder="1" applyAlignment="1">
      <alignment horizontal="centerContinuous" vertical="top" wrapText="1"/>
    </xf>
    <xf numFmtId="0" fontId="9" fillId="0" borderId="2" xfId="1" applyFont="1" applyFill="1" applyBorder="1" applyAlignment="1">
      <alignment horizontal="left" vertical="center" wrapText="1"/>
    </xf>
    <xf numFmtId="0" fontId="8" fillId="0" borderId="2" xfId="0" applyFont="1" applyFill="1" applyBorder="1" applyAlignment="1">
      <alignment vertical="center" wrapText="1"/>
    </xf>
    <xf numFmtId="14" fontId="31" fillId="0" borderId="25" xfId="1" applyNumberFormat="1" applyFont="1" applyFill="1" applyBorder="1" applyAlignment="1">
      <alignment horizontal="left" vertical="center" wrapText="1"/>
    </xf>
    <xf numFmtId="0" fontId="9" fillId="0" borderId="41" xfId="1" applyNumberFormat="1" applyFont="1" applyFill="1" applyBorder="1" applyAlignment="1">
      <alignment horizontal="center" vertical="center" wrapText="1"/>
    </xf>
    <xf numFmtId="0" fontId="8" fillId="0" borderId="2" xfId="1" applyFont="1" applyFill="1" applyBorder="1" applyAlignment="1">
      <alignment horizontal="center" vertical="center" wrapText="1"/>
    </xf>
    <xf numFmtId="0" fontId="9" fillId="0" borderId="2" xfId="0" applyFont="1" applyBorder="1" applyAlignment="1">
      <alignment vertical="center" wrapText="1"/>
    </xf>
    <xf numFmtId="0" fontId="9" fillId="0" borderId="2" xfId="0" applyFont="1" applyBorder="1" applyAlignment="1">
      <alignment horizontal="left" vertical="center" wrapText="1"/>
    </xf>
    <xf numFmtId="0" fontId="0" fillId="6" borderId="0" xfId="0" applyFont="1" applyFill="1" applyAlignment="1">
      <alignment horizontal="left" vertical="top" wrapText="1"/>
    </xf>
    <xf numFmtId="0" fontId="8" fillId="0" borderId="0" xfId="0" applyFont="1" applyAlignment="1">
      <alignment horizontal="left" vertical="top"/>
    </xf>
    <xf numFmtId="0" fontId="9" fillId="0" borderId="22" xfId="0" applyFont="1" applyBorder="1" applyAlignment="1">
      <alignment horizontal="left" vertical="center" wrapText="1"/>
    </xf>
    <xf numFmtId="0" fontId="18" fillId="5" borderId="0" xfId="0" applyFont="1" applyFill="1" applyAlignment="1">
      <alignment horizontal="center" vertical="center" wrapText="1"/>
    </xf>
    <xf numFmtId="0" fontId="3" fillId="0" borderId="8" xfId="0" applyFont="1" applyBorder="1" applyAlignment="1">
      <alignment horizontal="center" vertical="top" wrapText="1"/>
    </xf>
    <xf numFmtId="0" fontId="36" fillId="3" borderId="6" xfId="0" applyFont="1" applyFill="1" applyBorder="1" applyAlignment="1">
      <alignment horizontal="right" vertical="top"/>
    </xf>
    <xf numFmtId="0" fontId="8" fillId="0" borderId="2" xfId="0" applyFont="1" applyFill="1" applyBorder="1" applyAlignment="1">
      <alignment horizontal="left" vertical="center" wrapText="1"/>
    </xf>
    <xf numFmtId="0" fontId="8" fillId="6" borderId="2" xfId="1" applyFont="1" applyFill="1" applyBorder="1" applyAlignment="1">
      <alignment horizontal="center" vertical="center" wrapText="1"/>
    </xf>
    <xf numFmtId="0" fontId="9" fillId="0" borderId="37" xfId="1" applyNumberFormat="1" applyFont="1" applyFill="1" applyBorder="1" applyAlignment="1">
      <alignment horizontal="left" vertical="center" wrapText="1"/>
    </xf>
    <xf numFmtId="0" fontId="8" fillId="0" borderId="2" xfId="1" applyFont="1" applyFill="1" applyBorder="1" applyAlignment="1">
      <alignment horizontal="left" vertical="center" wrapText="1"/>
    </xf>
    <xf numFmtId="0" fontId="9" fillId="0" borderId="37" xfId="1" applyNumberFormat="1" applyFont="1" applyFill="1" applyBorder="1" applyAlignment="1">
      <alignment horizontal="center" vertical="center" wrapText="1"/>
    </xf>
    <xf numFmtId="0" fontId="20" fillId="0" borderId="34" xfId="0" applyFont="1" applyFill="1" applyBorder="1" applyAlignment="1">
      <alignment horizontal="left" vertical="center"/>
    </xf>
    <xf numFmtId="14" fontId="9" fillId="0" borderId="34" xfId="0" applyNumberFormat="1" applyFont="1" applyFill="1" applyBorder="1" applyAlignment="1">
      <alignment horizontal="left" vertical="center"/>
    </xf>
    <xf numFmtId="0" fontId="30" fillId="0" borderId="34" xfId="0" applyFont="1" applyFill="1" applyBorder="1" applyAlignment="1">
      <alignment horizontal="left" vertical="center"/>
    </xf>
    <xf numFmtId="0" fontId="20" fillId="0" borderId="34" xfId="0" applyFont="1" applyFill="1" applyBorder="1" applyAlignment="1">
      <alignment horizontal="left" vertical="center" wrapText="1"/>
    </xf>
    <xf numFmtId="0" fontId="9" fillId="0" borderId="34" xfId="0" applyFont="1" applyFill="1" applyBorder="1" applyAlignment="1">
      <alignment horizontal="center" vertical="center"/>
    </xf>
    <xf numFmtId="0" fontId="9" fillId="0" borderId="34" xfId="0" applyFont="1" applyFill="1" applyBorder="1" applyAlignment="1">
      <alignment horizontal="center" vertical="center" wrapText="1"/>
    </xf>
    <xf numFmtId="0" fontId="8" fillId="0" borderId="34" xfId="0" applyFont="1" applyFill="1" applyBorder="1" applyAlignment="1">
      <alignment horizontal="center" vertical="center" wrapText="1"/>
    </xf>
    <xf numFmtId="0" fontId="9" fillId="0" borderId="34" xfId="0" applyFont="1" applyFill="1" applyBorder="1" applyAlignment="1">
      <alignment horizontal="left" vertical="center" wrapText="1"/>
    </xf>
    <xf numFmtId="0" fontId="20" fillId="0" borderId="35" xfId="0" applyNumberFormat="1" applyFont="1" applyFill="1" applyBorder="1" applyAlignment="1">
      <alignment horizontal="center" vertical="center" wrapText="1"/>
    </xf>
    <xf numFmtId="0" fontId="20" fillId="0" borderId="6" xfId="0" applyFont="1" applyFill="1" applyBorder="1" applyAlignment="1">
      <alignment horizontal="center" vertical="center"/>
    </xf>
    <xf numFmtId="0" fontId="9" fillId="0" borderId="25" xfId="1" applyNumberFormat="1" applyFont="1" applyFill="1" applyBorder="1" applyAlignment="1">
      <alignment horizontal="center" vertical="center" wrapText="1"/>
    </xf>
    <xf numFmtId="0" fontId="30" fillId="0" borderId="2" xfId="1" applyFont="1" applyFill="1" applyBorder="1" applyAlignment="1">
      <alignment horizontal="center" vertical="center" wrapText="1"/>
    </xf>
    <xf numFmtId="0" fontId="40" fillId="3" borderId="45" xfId="0" applyFont="1" applyFill="1" applyBorder="1" applyAlignment="1">
      <alignment horizontal="center" vertical="top"/>
    </xf>
    <xf numFmtId="0" fontId="40" fillId="0" borderId="45" xfId="0" applyFont="1" applyBorder="1" applyAlignment="1">
      <alignment horizontal="center" vertical="top"/>
    </xf>
    <xf numFmtId="0" fontId="40" fillId="3" borderId="11" xfId="0" applyFont="1" applyFill="1" applyBorder="1" applyAlignment="1">
      <alignment horizontal="center" vertical="top"/>
    </xf>
    <xf numFmtId="0" fontId="40" fillId="3" borderId="9" xfId="0" applyFont="1" applyFill="1" applyBorder="1" applyAlignment="1">
      <alignment horizontal="center" vertical="top"/>
    </xf>
    <xf numFmtId="0" fontId="40" fillId="3" borderId="10" xfId="0" applyFont="1" applyFill="1" applyBorder="1" applyAlignment="1">
      <alignment horizontal="center" vertical="top"/>
    </xf>
    <xf numFmtId="0" fontId="40" fillId="0" borderId="11" xfId="0" applyFont="1" applyBorder="1" applyAlignment="1">
      <alignment horizontal="center" vertical="top"/>
    </xf>
    <xf numFmtId="0" fontId="40" fillId="0" borderId="12" xfId="0" applyFont="1" applyBorder="1" applyAlignment="1">
      <alignment horizontal="center" vertical="top"/>
    </xf>
    <xf numFmtId="0" fontId="40" fillId="0" borderId="16" xfId="0" applyFont="1" applyBorder="1" applyAlignment="1">
      <alignment horizontal="center" vertical="top"/>
    </xf>
    <xf numFmtId="0" fontId="40" fillId="0" borderId="17" xfId="0" applyFont="1" applyBorder="1" applyAlignment="1">
      <alignment horizontal="center" vertical="top"/>
    </xf>
    <xf numFmtId="0" fontId="40" fillId="0" borderId="18" xfId="0" applyFont="1" applyBorder="1" applyAlignment="1">
      <alignment horizontal="center" vertical="top"/>
    </xf>
    <xf numFmtId="0" fontId="40" fillId="0" borderId="0" xfId="0" applyFont="1" applyBorder="1" applyAlignment="1">
      <alignment horizontal="center" vertical="top"/>
    </xf>
    <xf numFmtId="0" fontId="40" fillId="0" borderId="0" xfId="0" applyFont="1" applyBorder="1" applyAlignment="1">
      <alignment horizontal="left" vertical="top"/>
    </xf>
    <xf numFmtId="0" fontId="40" fillId="0" borderId="0" xfId="0" applyFont="1" applyBorder="1" applyAlignment="1">
      <alignment horizontal="right" vertical="top"/>
    </xf>
    <xf numFmtId="0" fontId="40" fillId="3" borderId="10" xfId="0" applyFont="1" applyFill="1" applyBorder="1" applyAlignment="1">
      <alignment horizontal="right" vertical="top" wrapText="1"/>
    </xf>
    <xf numFmtId="0" fontId="40" fillId="0" borderId="10" xfId="0" applyFont="1" applyBorder="1" applyAlignment="1">
      <alignment horizontal="right" vertical="top"/>
    </xf>
    <xf numFmtId="0" fontId="40" fillId="0" borderId="19" xfId="0" applyFont="1" applyBorder="1" applyAlignment="1">
      <alignment horizontal="right" vertical="top"/>
    </xf>
    <xf numFmtId="0" fontId="11" fillId="0" borderId="0" xfId="0" applyFont="1" applyFill="1" applyAlignment="1">
      <alignment horizontal="left" vertical="top" wrapText="1"/>
    </xf>
    <xf numFmtId="0" fontId="9" fillId="0" borderId="2" xfId="1" applyFont="1" applyFill="1" applyBorder="1" applyAlignment="1">
      <alignment horizontal="center" vertical="center"/>
    </xf>
    <xf numFmtId="0" fontId="30" fillId="0" borderId="2" xfId="0" applyFont="1" applyFill="1" applyBorder="1" applyAlignment="1">
      <alignment vertical="center" wrapText="1"/>
    </xf>
    <xf numFmtId="0" fontId="30" fillId="0" borderId="2" xfId="0" applyFont="1" applyFill="1" applyBorder="1" applyAlignment="1">
      <alignment vertical="center"/>
    </xf>
    <xf numFmtId="0" fontId="9" fillId="0" borderId="2" xfId="0" applyFont="1" applyFill="1" applyBorder="1" applyAlignment="1">
      <alignment vertical="center" wrapText="1"/>
    </xf>
    <xf numFmtId="0" fontId="8" fillId="0" borderId="25" xfId="1" applyNumberFormat="1" applyFont="1" applyFill="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0" xfId="0" applyFont="1" applyBorder="1" applyAlignment="1">
      <alignment vertical="center" wrapText="1"/>
    </xf>
    <xf numFmtId="0" fontId="3" fillId="0" borderId="31" xfId="0" applyFont="1" applyBorder="1" applyAlignment="1">
      <alignment vertical="center" wrapText="1"/>
    </xf>
    <xf numFmtId="0" fontId="2" fillId="3" borderId="0" xfId="0" applyFont="1" applyFill="1" applyBorder="1" applyAlignment="1">
      <alignment horizontal="center" vertical="top" wrapText="1"/>
    </xf>
    <xf numFmtId="0" fontId="8" fillId="0" borderId="0" xfId="0" applyFont="1" applyAlignment="1">
      <alignment horizontal="right" vertical="top" wrapText="1"/>
    </xf>
    <xf numFmtId="0" fontId="2" fillId="3" borderId="4" xfId="0" applyFont="1" applyFill="1" applyBorder="1" applyAlignment="1">
      <alignment horizontal="left" vertical="top"/>
    </xf>
    <xf numFmtId="0" fontId="2" fillId="3" borderId="5" xfId="0" applyFont="1" applyFill="1" applyBorder="1" applyAlignment="1">
      <alignment horizontal="centerContinuous" vertical="top"/>
    </xf>
    <xf numFmtId="0" fontId="2" fillId="0" borderId="0" xfId="0" applyFont="1" applyAlignment="1">
      <alignment horizontal="right" vertical="top"/>
    </xf>
    <xf numFmtId="0" fontId="3" fillId="0" borderId="7" xfId="0" applyFont="1" applyBorder="1" applyAlignment="1">
      <alignment horizontal="left" vertical="top"/>
    </xf>
    <xf numFmtId="0" fontId="3" fillId="0" borderId="0" xfId="0" applyFont="1" applyBorder="1" applyAlignment="1">
      <alignment horizontal="center" vertical="top"/>
    </xf>
    <xf numFmtId="0" fontId="2" fillId="0" borderId="0" xfId="0" applyFont="1" applyBorder="1" applyAlignment="1">
      <alignment horizontal="right" vertical="top"/>
    </xf>
    <xf numFmtId="0" fontId="8" fillId="0" borderId="0" xfId="0" applyFont="1" applyBorder="1" applyAlignment="1">
      <alignment horizontal="left" vertical="top"/>
    </xf>
    <xf numFmtId="0" fontId="1" fillId="5" borderId="0" xfId="0" applyFont="1" applyFill="1" applyAlignment="1">
      <alignment horizontal="center" vertical="top" wrapText="1"/>
    </xf>
    <xf numFmtId="0" fontId="1" fillId="5" borderId="0" xfId="0" applyFont="1" applyFill="1" applyAlignment="1">
      <alignment horizontal="center" vertical="top"/>
    </xf>
    <xf numFmtId="0" fontId="1" fillId="5" borderId="39" xfId="0" applyFont="1" applyFill="1" applyBorder="1" applyAlignment="1">
      <alignment horizontal="center" vertical="top" wrapText="1"/>
    </xf>
    <xf numFmtId="0" fontId="1" fillId="5" borderId="40" xfId="0" applyFont="1" applyFill="1" applyBorder="1" applyAlignment="1">
      <alignment horizontal="center" vertical="top" wrapText="1"/>
    </xf>
    <xf numFmtId="14" fontId="9" fillId="0" borderId="1" xfId="1" applyNumberFormat="1" applyFont="1" applyFill="1" applyBorder="1" applyAlignment="1">
      <alignment horizontal="left" vertical="center"/>
    </xf>
    <xf numFmtId="0" fontId="9" fillId="0" borderId="1" xfId="1" applyFont="1" applyFill="1" applyBorder="1" applyAlignment="1">
      <alignment horizontal="left" vertical="center"/>
    </xf>
    <xf numFmtId="0" fontId="9" fillId="0" borderId="1" xfId="1" applyFont="1" applyFill="1" applyBorder="1" applyAlignment="1">
      <alignment horizontal="left" vertical="center" wrapText="1"/>
    </xf>
    <xf numFmtId="0" fontId="9" fillId="0" borderId="1" xfId="1" applyFont="1" applyFill="1" applyBorder="1" applyAlignment="1">
      <alignment horizontal="center" vertical="center"/>
    </xf>
    <xf numFmtId="0" fontId="8" fillId="0" borderId="22" xfId="0" applyFont="1" applyBorder="1" applyAlignment="1">
      <alignment horizontal="left" vertical="center" wrapText="1"/>
    </xf>
    <xf numFmtId="0" fontId="9" fillId="0" borderId="36" xfId="1" applyNumberFormat="1" applyFont="1" applyFill="1" applyBorder="1" applyAlignment="1">
      <alignment horizontal="center" vertical="center" wrapText="1"/>
    </xf>
    <xf numFmtId="0" fontId="9" fillId="0" borderId="42" xfId="1" applyFont="1" applyFill="1" applyBorder="1" applyAlignment="1">
      <alignment horizontal="center" vertical="center"/>
    </xf>
    <xf numFmtId="0" fontId="8" fillId="0" borderId="0" xfId="0" applyFont="1" applyAlignment="1">
      <alignment vertical="center"/>
    </xf>
    <xf numFmtId="0" fontId="8" fillId="7" borderId="0" xfId="0" applyFont="1" applyFill="1" applyAlignment="1">
      <alignment vertical="top"/>
    </xf>
    <xf numFmtId="14" fontId="9" fillId="0" borderId="2" xfId="1" applyNumberFormat="1" applyFont="1" applyFill="1" applyBorder="1" applyAlignment="1">
      <alignment horizontal="left" vertical="center"/>
    </xf>
    <xf numFmtId="0" fontId="9" fillId="0" borderId="2" xfId="1" applyFont="1" applyFill="1" applyBorder="1" applyAlignment="1">
      <alignment horizontal="left" vertical="center"/>
    </xf>
    <xf numFmtId="0" fontId="8" fillId="0" borderId="2" xfId="0" applyFont="1" applyBorder="1" applyAlignment="1">
      <alignment horizontal="left" vertical="center" wrapText="1"/>
    </xf>
    <xf numFmtId="0" fontId="8" fillId="7" borderId="0" xfId="0" applyFont="1" applyFill="1" applyAlignment="1">
      <alignment vertical="center"/>
    </xf>
    <xf numFmtId="0" fontId="9" fillId="0" borderId="26" xfId="1" applyFont="1" applyFill="1" applyBorder="1" applyAlignment="1">
      <alignment horizontal="center" vertical="center"/>
    </xf>
    <xf numFmtId="16" fontId="9" fillId="0" borderId="20" xfId="1" applyNumberFormat="1" applyFont="1" applyFill="1" applyBorder="1" applyAlignment="1">
      <alignment horizontal="left" vertical="center"/>
    </xf>
    <xf numFmtId="0" fontId="9" fillId="0" borderId="20" xfId="1" applyFont="1" applyFill="1" applyBorder="1" applyAlignment="1">
      <alignment horizontal="center" vertical="center"/>
    </xf>
    <xf numFmtId="0" fontId="8" fillId="0" borderId="2" xfId="0" applyFont="1" applyBorder="1" applyAlignment="1">
      <alignment vertical="center" wrapText="1"/>
    </xf>
    <xf numFmtId="0" fontId="9" fillId="10" borderId="25" xfId="1" applyNumberFormat="1" applyFont="1" applyFill="1" applyBorder="1" applyAlignment="1">
      <alignment horizontal="center" vertical="center" wrapText="1"/>
    </xf>
    <xf numFmtId="0" fontId="8" fillId="4" borderId="0" xfId="0" applyFont="1" applyFill="1" applyAlignment="1">
      <alignment vertical="center"/>
    </xf>
    <xf numFmtId="14" fontId="8" fillId="0" borderId="2" xfId="1" applyNumberFormat="1" applyFont="1" applyFill="1" applyBorder="1" applyAlignment="1">
      <alignment horizontal="left" vertical="center"/>
    </xf>
    <xf numFmtId="0" fontId="8" fillId="0" borderId="2" xfId="1" applyFont="1" applyFill="1" applyBorder="1" applyAlignment="1">
      <alignment horizontal="center" vertical="center"/>
    </xf>
    <xf numFmtId="0" fontId="8" fillId="0" borderId="0" xfId="0" applyFont="1" applyAlignment="1">
      <alignment vertical="center" wrapText="1"/>
    </xf>
    <xf numFmtId="0" fontId="8" fillId="0" borderId="37" xfId="1" applyNumberFormat="1" applyFont="1" applyFill="1" applyBorder="1" applyAlignment="1">
      <alignment horizontal="center" vertical="center" wrapText="1"/>
    </xf>
    <xf numFmtId="0" fontId="8" fillId="9" borderId="25" xfId="1" applyNumberFormat="1" applyFont="1" applyFill="1" applyBorder="1" applyAlignment="1">
      <alignment horizontal="center" vertical="center" wrapText="1"/>
    </xf>
    <xf numFmtId="0" fontId="8" fillId="0" borderId="21" xfId="1" applyFont="1" applyFill="1" applyBorder="1" applyAlignment="1">
      <alignment horizontal="center" vertical="center"/>
    </xf>
    <xf numFmtId="0" fontId="9" fillId="0" borderId="0" xfId="0" applyFont="1" applyAlignment="1">
      <alignment vertical="center" wrapText="1"/>
    </xf>
    <xf numFmtId="0" fontId="8" fillId="0" borderId="0" xfId="0" applyFont="1" applyAlignment="1">
      <alignment vertical="top" wrapText="1"/>
    </xf>
    <xf numFmtId="0" fontId="9" fillId="6" borderId="26" xfId="1" applyFont="1" applyFill="1" applyBorder="1" applyAlignment="1">
      <alignment horizontal="center" vertical="center"/>
    </xf>
    <xf numFmtId="0" fontId="9" fillId="0" borderId="21" xfId="1" applyFont="1" applyFill="1" applyBorder="1" applyAlignment="1">
      <alignment horizontal="center" vertical="center"/>
    </xf>
    <xf numFmtId="0" fontId="4" fillId="0" borderId="0" xfId="0" applyFont="1" applyAlignment="1">
      <alignment vertical="center"/>
    </xf>
    <xf numFmtId="0" fontId="4" fillId="7" borderId="0" xfId="0" applyFont="1" applyFill="1" applyAlignment="1">
      <alignment vertical="center"/>
    </xf>
    <xf numFmtId="0" fontId="8" fillId="6" borderId="2" xfId="1" applyFont="1" applyFill="1" applyBorder="1" applyAlignment="1">
      <alignment horizontal="left" vertical="center" wrapText="1"/>
    </xf>
    <xf numFmtId="0" fontId="8" fillId="10" borderId="25" xfId="1" applyNumberFormat="1" applyFont="1" applyFill="1" applyBorder="1" applyAlignment="1">
      <alignment horizontal="center" vertical="center" wrapText="1"/>
    </xf>
    <xf numFmtId="0" fontId="8" fillId="8" borderId="25" xfId="1" applyNumberFormat="1" applyFont="1" applyFill="1" applyBorder="1" applyAlignment="1">
      <alignment horizontal="center" vertical="center" wrapText="1"/>
    </xf>
    <xf numFmtId="0" fontId="9" fillId="0" borderId="37" xfId="1" applyFont="1" applyFill="1" applyBorder="1" applyAlignment="1">
      <alignment horizontal="left" vertical="center" wrapText="1"/>
    </xf>
    <xf numFmtId="14" fontId="9" fillId="0" borderId="25" xfId="1" applyNumberFormat="1" applyFont="1" applyFill="1" applyBorder="1" applyAlignment="1">
      <alignment horizontal="left" vertical="center" wrapText="1"/>
    </xf>
    <xf numFmtId="0" fontId="8" fillId="0" borderId="2" xfId="1" applyFont="1" applyFill="1" applyBorder="1" applyAlignment="1">
      <alignment horizontal="left" vertical="center"/>
    </xf>
    <xf numFmtId="0" fontId="9" fillId="0" borderId="38" xfId="1" applyNumberFormat="1" applyFont="1" applyFill="1" applyBorder="1" applyAlignment="1">
      <alignment horizontal="center" vertical="center" wrapText="1"/>
    </xf>
    <xf numFmtId="0" fontId="9" fillId="0" borderId="21" xfId="1" applyNumberFormat="1" applyFont="1" applyFill="1" applyBorder="1" applyAlignment="1">
      <alignment horizontal="center" vertical="center" wrapText="1"/>
    </xf>
    <xf numFmtId="0" fontId="9" fillId="0" borderId="2" xfId="1" applyFont="1" applyFill="1" applyBorder="1" applyAlignment="1">
      <alignment horizontal="right" vertical="center"/>
    </xf>
    <xf numFmtId="0" fontId="8" fillId="0" borderId="2" xfId="0" applyFont="1" applyFill="1" applyBorder="1" applyAlignment="1">
      <alignment vertical="center"/>
    </xf>
    <xf numFmtId="0" fontId="8" fillId="0" borderId="0" xfId="0" applyFont="1" applyAlignment="1">
      <alignment vertical="top"/>
    </xf>
  </cellXfs>
  <cellStyles count="2">
    <cellStyle name="Accent1" xfId="1" builtinId="29"/>
    <cellStyle name="Normal" xfId="0" builtinId="0"/>
  </cellStyles>
  <dxfs count="33">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thin">
          <color auto="1"/>
        </right>
        <top style="thin">
          <color auto="1"/>
        </top>
        <bottom/>
      </border>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dashed">
          <color theme="0"/>
        </left>
        <right style="dashed">
          <color theme="0"/>
        </right>
        <top style="dashed">
          <color theme="0"/>
        </top>
        <bottom/>
      </border>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dashed">
          <color theme="0"/>
        </left>
        <right style="dashed">
          <color theme="0"/>
        </right>
        <top style="dashed">
          <color theme="0"/>
        </top>
        <bottom/>
      </border>
    </dxf>
    <dxf>
      <font>
        <b val="0"/>
        <i val="0"/>
        <strike val="0"/>
        <condense val="0"/>
        <extend val="0"/>
        <outline val="0"/>
        <shadow val="0"/>
        <u val="none"/>
        <vertAlign val="baseline"/>
        <sz val="10"/>
        <color theme="0"/>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dashed">
          <color theme="0"/>
        </left>
        <right style="dashed">
          <color theme="0"/>
        </right>
        <top style="dashed">
          <color theme="0"/>
        </top>
        <bottom style="dashed">
          <color theme="0"/>
        </bottom>
      </border>
    </dxf>
    <dxf>
      <font>
        <b val="0"/>
        <i val="0"/>
        <strike val="0"/>
        <condense val="0"/>
        <extend val="0"/>
        <outline val="0"/>
        <shadow val="0"/>
        <u val="none"/>
        <vertAlign val="baseline"/>
        <sz val="10"/>
        <color theme="0"/>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dashed">
          <color theme="0"/>
        </left>
        <right style="dashed">
          <color theme="0"/>
        </right>
        <top style="dashed">
          <color theme="0"/>
        </top>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0"/>
        <name val="Calibri"/>
        <scheme val="minor"/>
      </font>
      <fill>
        <patternFill patternType="none">
          <fgColor indexed="64"/>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0"/>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0"/>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0"/>
        <name val="Calibri"/>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FF0000"/>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0"/>
        <color auto="1"/>
        <name val="Calibri"/>
        <scheme val="minor"/>
      </font>
      <numFmt numFmtId="164" formatCode="m/d/yy"/>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numFmt numFmtId="19" formatCode="m/d/yyyy"/>
      <fill>
        <patternFill patternType="none">
          <fgColor indexed="64"/>
          <bgColor indexed="65"/>
        </patternFill>
      </fill>
      <alignment horizontal="left"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0"/>
        <name val="Calibri"/>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outline="0">
        <left style="thin">
          <color auto="1"/>
        </left>
        <right style="thin">
          <color auto="1"/>
        </right>
        <top style="thin">
          <color auto="1"/>
        </top>
        <bottom/>
      </border>
    </dxf>
    <dxf>
      <border outline="0">
        <bottom style="thin">
          <color rgb="FF000000"/>
        </bottom>
      </border>
    </dxf>
    <dxf>
      <font>
        <strike val="0"/>
        <outline val="0"/>
        <shadow val="0"/>
        <u val="none"/>
        <vertAlign val="baseline"/>
        <sz val="10"/>
        <name val="Calibri"/>
        <scheme val="minor"/>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1"/>
        <color theme="0"/>
        <name val="Calibri"/>
        <scheme val="minor"/>
      </font>
      <fill>
        <patternFill patternType="solid">
          <fgColor indexed="64"/>
          <bgColor rgb="FF00AAA5"/>
        </patternFill>
      </fill>
      <alignment horizontal="center" vertical="top" textRotation="0" wrapText="0"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32"/>
      <tableStyleElement type="headerRow" dxfId="31"/>
    </tableStyle>
  </tableStyles>
  <colors>
    <mruColors>
      <color rgb="FF57C975"/>
      <color rgb="FF00AAA5"/>
      <color rgb="FFFF0000"/>
      <color rgb="FFFF3300"/>
      <color rgb="FFFFCC66"/>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12</xdr:col>
      <xdr:colOff>1344907</xdr:colOff>
      <xdr:row>3</xdr:row>
      <xdr:rowOff>14113</xdr:rowOff>
    </xdr:from>
    <xdr:to>
      <xdr:col>12</xdr:col>
      <xdr:colOff>1474606</xdr:colOff>
      <xdr:row>3</xdr:row>
      <xdr:rowOff>141113</xdr:rowOff>
    </xdr:to>
    <xdr:sp macro="" textlink="">
      <xdr:nvSpPr>
        <xdr:cNvPr id="3" name="Oval 2">
          <a:extLst>
            <a:ext uri="{FF2B5EF4-FFF2-40B4-BE49-F238E27FC236}">
              <a16:creationId xmlns:a16="http://schemas.microsoft.com/office/drawing/2014/main" id="{00000000-0008-0000-0100-000003000000}"/>
            </a:ext>
          </a:extLst>
        </xdr:cNvPr>
        <xdr:cNvSpPr/>
      </xdr:nvSpPr>
      <xdr:spPr>
        <a:xfrm>
          <a:off x="18327629" y="853725"/>
          <a:ext cx="129699" cy="127000"/>
        </a:xfrm>
        <a:prstGeom prst="ellipse">
          <a:avLst/>
        </a:prstGeom>
        <a:solidFill>
          <a:srgbClr val="57C9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1011392</xdr:colOff>
      <xdr:row>3</xdr:row>
      <xdr:rowOff>48810</xdr:rowOff>
    </xdr:from>
    <xdr:to>
      <xdr:col>13</xdr:col>
      <xdr:colOff>1087989</xdr:colOff>
      <xdr:row>3</xdr:row>
      <xdr:rowOff>138107</xdr:rowOff>
    </xdr:to>
    <xdr:sp macro="" textlink="">
      <xdr:nvSpPr>
        <xdr:cNvPr id="4" name="Oval 3">
          <a:extLst>
            <a:ext uri="{FF2B5EF4-FFF2-40B4-BE49-F238E27FC236}">
              <a16:creationId xmlns:a16="http://schemas.microsoft.com/office/drawing/2014/main" id="{00000000-0008-0000-0100-000004000000}"/>
            </a:ext>
          </a:extLst>
        </xdr:cNvPr>
        <xdr:cNvSpPr/>
      </xdr:nvSpPr>
      <xdr:spPr>
        <a:xfrm>
          <a:off x="18241059" y="877334"/>
          <a:ext cx="76597" cy="89297"/>
        </a:xfrm>
        <a:prstGeom prst="ellipse">
          <a:avLst/>
        </a:prstGeom>
        <a:solidFill>
          <a:srgbClr val="FFCC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14</xdr:col>
      <xdr:colOff>919892</xdr:colOff>
      <xdr:row>3</xdr:row>
      <xdr:rowOff>41395</xdr:rowOff>
    </xdr:from>
    <xdr:to>
      <xdr:col>14</xdr:col>
      <xdr:colOff>1009957</xdr:colOff>
      <xdr:row>3</xdr:row>
      <xdr:rowOff>139095</xdr:rowOff>
    </xdr:to>
    <xdr:sp macro="" textlink="">
      <xdr:nvSpPr>
        <xdr:cNvPr id="5" name="Oval 4">
          <a:extLst>
            <a:ext uri="{FF2B5EF4-FFF2-40B4-BE49-F238E27FC236}">
              <a16:creationId xmlns:a16="http://schemas.microsoft.com/office/drawing/2014/main" id="{00000000-0008-0000-0100-000005000000}"/>
            </a:ext>
          </a:extLst>
        </xdr:cNvPr>
        <xdr:cNvSpPr/>
      </xdr:nvSpPr>
      <xdr:spPr>
        <a:xfrm>
          <a:off x="20852845" y="888062"/>
          <a:ext cx="90065" cy="97700"/>
        </a:xfrm>
        <a:prstGeom prst="ellipse">
          <a:avLst/>
        </a:prstGeom>
        <a:solidFill>
          <a:srgbClr val="FF0000">
            <a:alpha val="74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18</xdr:col>
      <xdr:colOff>840156</xdr:colOff>
      <xdr:row>10</xdr:row>
      <xdr:rowOff>68382</xdr:rowOff>
    </xdr:from>
    <xdr:to>
      <xdr:col>18</xdr:col>
      <xdr:colOff>929453</xdr:colOff>
      <xdr:row>10</xdr:row>
      <xdr:rowOff>157679</xdr:rowOff>
    </xdr:to>
    <xdr:sp macro="" textlink="">
      <xdr:nvSpPr>
        <xdr:cNvPr id="6" name="Oval 5">
          <a:extLst>
            <a:ext uri="{FF2B5EF4-FFF2-40B4-BE49-F238E27FC236}">
              <a16:creationId xmlns:a16="http://schemas.microsoft.com/office/drawing/2014/main" id="{00000000-0008-0000-0100-000006000000}"/>
            </a:ext>
          </a:extLst>
        </xdr:cNvPr>
        <xdr:cNvSpPr/>
      </xdr:nvSpPr>
      <xdr:spPr>
        <a:xfrm>
          <a:off x="11895669" y="3025203"/>
          <a:ext cx="89297" cy="89297"/>
        </a:xfrm>
        <a:prstGeom prst="ellipse">
          <a:avLst/>
        </a:prstGeom>
        <a:solidFill>
          <a:srgbClr val="FF0000">
            <a:alpha val="74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8</xdr:col>
      <xdr:colOff>166914</xdr:colOff>
      <xdr:row>18</xdr:row>
      <xdr:rowOff>1300844</xdr:rowOff>
    </xdr:from>
    <xdr:to>
      <xdr:col>9</xdr:col>
      <xdr:colOff>5806</xdr:colOff>
      <xdr:row>29</xdr:row>
      <xdr:rowOff>138610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8396514" y="14839044"/>
          <a:ext cx="4987835" cy="144489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2" displayName="Table32" ref="A8:N135" totalsRowCount="1" headerRowDxfId="30" dataDxfId="29" tableBorderDxfId="28" dataCellStyle="Accent1">
  <autoFilter ref="A8:N134" xr:uid="{00000000-0009-0000-0100-000001000000}">
    <filterColumn colId="3">
      <filters blank="1">
        <filter val="Anish"/>
        <filter val="Jackie"/>
      </filters>
    </filterColumn>
    <filterColumn colId="7">
      <filters blank="1">
        <filter val="API"/>
        <filter val="CDS"/>
        <filter val="Graph"/>
        <filter val="Graph / DMTs"/>
        <filter val="Graph / EDSS"/>
        <filter val="Graph / Imaging"/>
        <filter val="Graph / Labs"/>
        <filter val="Graph / Other Meds"/>
        <filter val="Graph / Relapses"/>
        <filter val="Graph / Vit D"/>
        <filter val="Impact All"/>
        <filter val="Library Build-Structure"/>
      </filters>
    </filterColumn>
    <filterColumn colId="13">
      <filters blank="1">
        <filter val="1"/>
        <filter val="2"/>
      </filters>
    </filterColumn>
  </autoFilter>
  <tableColumns count="14">
    <tableColumn id="1" xr3:uid="{00000000-0010-0000-0000-000001000000}" name="Date_x000a_ Reported" dataDxfId="26" totalsRowDxfId="27" dataCellStyle="Accent1"/>
    <tableColumn id="11" xr3:uid="{00000000-0010-0000-0000-00000B000000}" name="Date _x000a_Closed_x000a_*by Sutter*" dataDxfId="24" totalsRowDxfId="25" dataCellStyle="Accent1"/>
    <tableColumn id="2" xr3:uid="{00000000-0010-0000-0000-000002000000}" name="Type" totalsRowFunction="count" dataDxfId="22" totalsRowDxfId="23" dataCellStyle="Accent1"/>
    <tableColumn id="3" xr3:uid="{00000000-0010-0000-0000-000003000000}" name="Reported By" dataDxfId="20" totalsRowDxfId="21" dataCellStyle="Accent1"/>
    <tableColumn id="9" xr3:uid="{00000000-0010-0000-0000-000009000000}" name="Priority" dataDxfId="18" totalsRowDxfId="19" dataCellStyle="Accent1"/>
    <tableColumn id="10" xr3:uid="{00000000-0010-0000-0000-00000A000000}" name="Assigned To" dataDxfId="16" totalsRowDxfId="17" dataCellStyle="Accent1"/>
    <tableColumn id="8" xr3:uid="{00000000-0010-0000-0000-000008000000}" name="Reference #" dataDxfId="14" totalsRowDxfId="15" dataCellStyle="Accent1"/>
    <tableColumn id="6" xr3:uid="{00000000-0010-0000-0000-000006000000}" name="Component" dataDxfId="12" totalsRowDxfId="13" dataCellStyle="Accent1"/>
    <tableColumn id="4" xr3:uid="{00000000-0010-0000-0000-000004000000}" name="Issue" dataDxfId="10" totalsRowDxfId="11" dataCellStyle="Accent1"/>
    <tableColumn id="13" xr3:uid="{00000000-0010-0000-0000-00000D000000}" name="Requirement Reference_x000a_(if application, refer to what requirement is this aligned to)" dataDxfId="8" totalsRowDxfId="9" dataCellStyle="Accent1"/>
    <tableColumn id="5" xr3:uid="{00000000-0010-0000-0000-000005000000}" name="Sutter &quot;Reviewed&quot; Release_x000a_(NCD=Netwoven Code Drop; ACD=Ascentiant Code Drop, RCD=RDD Code Drop)" dataDxfId="6" totalsRowDxfId="7" dataCellStyle="Accent1"/>
    <tableColumn id="7" xr3:uid="{00000000-0010-0000-0000-000007000000}" name="DEVELOPER &quot;Fix&quot; _x000a_Release, Date" dataDxfId="4" totalsRowDxfId="5" dataCellStyle="Accent1"/>
    <tableColumn id="14" xr3:uid="{00000000-0010-0000-0000-00000E000000}" name="DEVELOPER _x000a_Designated_x000a_ Status" dataDxfId="2" totalsRowDxfId="3" dataCellStyle="Accent1"/>
    <tableColumn id="12" xr3:uid="{00000000-0010-0000-0000-00000C000000}" name="SUTTER _x000a_Designated _x000a_Status" dataDxfId="0" totalsRowDxfId="1" dataCellStyle="Accent1"/>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8"/>
  <sheetViews>
    <sheetView workbookViewId="0" xr3:uid="{AEA406A1-0E4B-5B11-9CD5-51D6E497D94C}">
      <selection activeCell="B4" sqref="B4"/>
    </sheetView>
  </sheetViews>
  <sheetFormatPr defaultColWidth="8.7109375" defaultRowHeight="15"/>
  <cols>
    <col min="1" max="1" width="22.28515625" customWidth="1"/>
    <col min="2" max="2" width="122.42578125" customWidth="1"/>
  </cols>
  <sheetData>
    <row r="1" spans="1:2" ht="19.5" thickTop="1">
      <c r="A1" s="1" t="s">
        <v>0</v>
      </c>
      <c r="B1" s="2" t="s">
        <v>1</v>
      </c>
    </row>
    <row r="2" spans="1:2">
      <c r="A2" s="3" t="s">
        <v>2</v>
      </c>
      <c r="B2" s="4" t="s">
        <v>3</v>
      </c>
    </row>
    <row r="3" spans="1:2">
      <c r="A3" s="3" t="s">
        <v>4</v>
      </c>
      <c r="B3" s="4" t="s">
        <v>5</v>
      </c>
    </row>
    <row r="4" spans="1:2">
      <c r="A4" s="3" t="s">
        <v>6</v>
      </c>
      <c r="B4" s="14" t="s">
        <v>7</v>
      </c>
    </row>
    <row r="5" spans="1:2">
      <c r="A5" s="3" t="s">
        <v>8</v>
      </c>
      <c r="B5" s="4" t="s">
        <v>9</v>
      </c>
    </row>
    <row r="6" spans="1:2">
      <c r="A6" s="3" t="s">
        <v>10</v>
      </c>
      <c r="B6" s="4" t="s">
        <v>11</v>
      </c>
    </row>
    <row r="7" spans="1:2">
      <c r="A7" s="3" t="s">
        <v>12</v>
      </c>
      <c r="B7" s="4" t="s">
        <v>13</v>
      </c>
    </row>
    <row r="8" spans="1:2">
      <c r="A8" s="3" t="s">
        <v>14</v>
      </c>
      <c r="B8" s="4" t="s">
        <v>15</v>
      </c>
    </row>
    <row r="9" spans="1:2" ht="15.75" thickBot="1">
      <c r="A9" s="13" t="s">
        <v>16</v>
      </c>
      <c r="B9" s="5" t="s">
        <v>17</v>
      </c>
    </row>
    <row r="10" spans="1:2" ht="15.75" thickTop="1"/>
    <row r="11" spans="1:2" ht="15.75" thickBot="1"/>
    <row r="12" spans="1:2" ht="19.5" thickTop="1">
      <c r="A12" s="6" t="s">
        <v>18</v>
      </c>
      <c r="B12" s="2" t="s">
        <v>1</v>
      </c>
    </row>
    <row r="13" spans="1:2">
      <c r="A13" s="7" t="s">
        <v>19</v>
      </c>
      <c r="B13" s="8" t="s">
        <v>20</v>
      </c>
    </row>
    <row r="14" spans="1:2">
      <c r="A14" s="7" t="s">
        <v>21</v>
      </c>
      <c r="B14" s="8" t="s">
        <v>22</v>
      </c>
    </row>
    <row r="15" spans="1:2">
      <c r="A15" s="7" t="s">
        <v>23</v>
      </c>
      <c r="B15" s="8" t="s">
        <v>24</v>
      </c>
    </row>
    <row r="16" spans="1:2">
      <c r="A16" s="9" t="s">
        <v>25</v>
      </c>
      <c r="B16" s="8" t="s">
        <v>26</v>
      </c>
    </row>
    <row r="17" spans="1:2" ht="15.75" thickBot="1">
      <c r="A17" s="10"/>
      <c r="B17" s="11"/>
    </row>
    <row r="18" spans="1:2" ht="15.75" thickTop="1"/>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36"/>
  <sheetViews>
    <sheetView tabSelected="1" topLeftCell="D1" zoomScale="70" zoomScaleNormal="70" zoomScalePageLayoutView="85" workbookViewId="0" xr3:uid="{958C4451-9541-5A59-BF78-D2F731DF1C81}">
      <pane ySplit="8" topLeftCell="E33" activePane="bottomLeft" state="frozen"/>
      <selection pane="bottomLeft" activeCell="I35" sqref="I35"/>
    </sheetView>
  </sheetViews>
  <sheetFormatPr defaultColWidth="8.7109375" defaultRowHeight="15"/>
  <cols>
    <col min="1" max="1" width="11.7109375" style="36" customWidth="1"/>
    <col min="2" max="2" width="14" style="36" customWidth="1"/>
    <col min="3" max="3" width="21.28515625" style="36" customWidth="1"/>
    <col min="4" max="4" width="13.7109375" style="36" customWidth="1"/>
    <col min="5" max="5" width="15.28515625" style="27" customWidth="1"/>
    <col min="6" max="6" width="14.28515625" style="27" customWidth="1"/>
    <col min="7" max="7" width="19.28515625" style="27" customWidth="1"/>
    <col min="8" max="8" width="20" style="27" customWidth="1"/>
    <col min="9" max="9" width="77" style="34" customWidth="1"/>
    <col min="10" max="10" width="22.28515625" style="34" customWidth="1"/>
    <col min="11" max="11" width="19.28515625" style="27" customWidth="1"/>
    <col min="12" max="12" width="21.7109375" style="27" customWidth="1"/>
    <col min="13" max="13" width="19.28515625" style="27" customWidth="1"/>
    <col min="14" max="14" width="15.28515625" style="27" customWidth="1"/>
    <col min="15" max="15" width="18.42578125" style="30" customWidth="1"/>
    <col min="16" max="16" width="92.85546875" style="29" customWidth="1"/>
    <col min="17" max="21" width="8.7109375" style="30"/>
    <col min="22" max="22" width="31.28515625" style="30" customWidth="1"/>
    <col min="23" max="23" width="8.7109375" style="30"/>
    <col min="24" max="25" width="72.28515625" style="30" customWidth="1"/>
    <col min="26" max="16384" width="8.7109375" style="30"/>
  </cols>
  <sheetData>
    <row r="1" spans="1:26" ht="31.5" thickTop="1" thickBot="1">
      <c r="A1" s="21" t="s">
        <v>27</v>
      </c>
      <c r="B1" s="21" t="s">
        <v>28</v>
      </c>
      <c r="C1" s="22" t="s">
        <v>21</v>
      </c>
      <c r="D1" s="25" t="s">
        <v>29</v>
      </c>
      <c r="E1" s="23" t="s">
        <v>23</v>
      </c>
      <c r="F1" s="24" t="s">
        <v>25</v>
      </c>
      <c r="G1" s="25" t="s">
        <v>30</v>
      </c>
      <c r="H1" s="25" t="s">
        <v>31</v>
      </c>
      <c r="I1" s="26" t="s">
        <v>32</v>
      </c>
      <c r="J1" s="61" t="s">
        <v>33</v>
      </c>
      <c r="K1" s="100"/>
      <c r="O1" s="27"/>
      <c r="P1" s="28"/>
      <c r="Q1" s="29"/>
      <c r="W1" s="30" t="s">
        <v>34</v>
      </c>
      <c r="Y1" s="31" t="s">
        <v>35</v>
      </c>
      <c r="Z1" s="50" t="s">
        <v>36</v>
      </c>
    </row>
    <row r="2" spans="1:26" ht="21.4" customHeight="1" thickTop="1" thickBot="1">
      <c r="A2" s="86">
        <f>COUNTIF($C9:$C134,"Defect - Function")</f>
        <v>27</v>
      </c>
      <c r="B2" s="86">
        <f>COUNTIF($C9:$C134,"Defect - Visual")</f>
        <v>26</v>
      </c>
      <c r="C2" s="87">
        <f>COUNTIF(C9:C134, "Enhancement")</f>
        <v>4</v>
      </c>
      <c r="D2" s="87">
        <f>COUNTIF(C9:C134, "Spec Mismatch")</f>
        <v>11</v>
      </c>
      <c r="E2" s="88">
        <f>COUNTIF(C9:C134,"Integration")</f>
        <v>0</v>
      </c>
      <c r="F2" s="87">
        <f>COUNTIF(C9:C134,"Workflow")</f>
        <v>0</v>
      </c>
      <c r="G2" s="97" t="s">
        <v>37</v>
      </c>
      <c r="H2" s="84">
        <f>SUM(A2:F2)</f>
        <v>68</v>
      </c>
      <c r="I2" s="110"/>
      <c r="J2" s="62"/>
      <c r="K2" s="111"/>
      <c r="O2" s="27"/>
      <c r="P2" s="32" t="s">
        <v>38</v>
      </c>
      <c r="Q2" s="29"/>
      <c r="W2" s="33" t="s">
        <v>2</v>
      </c>
      <c r="Y2" s="31" t="s">
        <v>39</v>
      </c>
      <c r="Z2" s="30" t="s">
        <v>40</v>
      </c>
    </row>
    <row r="3" spans="1:26" ht="17.25" thickTop="1" thickBot="1">
      <c r="A3" s="89">
        <f>COUNTIFS($C9:$C134,"Defect - Function",N9:N134,"3")</f>
        <v>3</v>
      </c>
      <c r="B3" s="89">
        <f>COUNTIFS($C9:$C134,"Defect - Visual",O9:O134,"3")</f>
        <v>0</v>
      </c>
      <c r="C3" s="89">
        <f>COUNTIFS($C$9:$C$134,"Enhancement",$N$9:N$134,"3")</f>
        <v>1</v>
      </c>
      <c r="D3" s="89">
        <f>COUNTIFS($C$9:$C$134,"Spec Mismatch",$N$9:N$134,"3")</f>
        <v>4</v>
      </c>
      <c r="E3" s="90">
        <f>COUNTIFS($C9:$C134,"Integration",$N$9:$N$134,"3")</f>
        <v>0</v>
      </c>
      <c r="F3" s="90">
        <f>COUNTIFS($C9:$C134,"Workflow",$N$9:$N$134,"3")</f>
        <v>0</v>
      </c>
      <c r="G3" s="98" t="s">
        <v>41</v>
      </c>
      <c r="H3" s="85">
        <f>SUM(A3:F3)</f>
        <v>8</v>
      </c>
      <c r="I3" s="27"/>
      <c r="J3" s="111"/>
      <c r="K3" s="34"/>
      <c r="M3" s="112" t="s">
        <v>42</v>
      </c>
      <c r="N3" s="113"/>
      <c r="O3" s="66" t="s">
        <v>43</v>
      </c>
      <c r="P3" s="35" t="s">
        <v>44</v>
      </c>
      <c r="Q3" s="29"/>
      <c r="W3" s="33" t="s">
        <v>4</v>
      </c>
      <c r="Y3" s="31" t="s">
        <v>45</v>
      </c>
      <c r="Z3" s="30" t="s">
        <v>46</v>
      </c>
    </row>
    <row r="4" spans="1:26" ht="15" customHeight="1" thickTop="1" thickBot="1">
      <c r="A4" s="89">
        <f>COUNTIFS($C9:$C134,"Defect - Function",$N9:$N134,"2")</f>
        <v>18</v>
      </c>
      <c r="B4" s="89">
        <f>COUNTIFS($C9:$C134,"Defect - Visual",$N9:$N134,"2")</f>
        <v>6</v>
      </c>
      <c r="C4" s="89">
        <f>COUNTIFS($C9:$C134,"Enhancement",$N9:$N134,"2")</f>
        <v>1</v>
      </c>
      <c r="D4" s="89">
        <f>COUNTIFS($C$9:$C$134,"Spec Mismatch",$N$9:N$134,"2")</f>
        <v>2</v>
      </c>
      <c r="E4" s="90">
        <f>COUNTIFS($C9:$C134,"Integration",$N9:$N134,"2")</f>
        <v>0</v>
      </c>
      <c r="F4" s="90">
        <f>COUNTIFS($C9:$C134,"Workflow",$N$9:$N$134,"2")</f>
        <v>0</v>
      </c>
      <c r="G4" s="98" t="s">
        <v>47</v>
      </c>
      <c r="H4" s="85">
        <f>SUM(A4:F4)</f>
        <v>27</v>
      </c>
      <c r="I4" s="114"/>
      <c r="J4" s="111"/>
      <c r="K4" s="34"/>
      <c r="M4" s="115" t="s">
        <v>48</v>
      </c>
      <c r="N4" s="116" t="s">
        <v>47</v>
      </c>
      <c r="O4" s="65" t="s">
        <v>49</v>
      </c>
      <c r="P4" s="36" t="s">
        <v>50</v>
      </c>
      <c r="Q4" s="29"/>
      <c r="W4" s="33" t="s">
        <v>6</v>
      </c>
      <c r="Y4" s="31" t="s">
        <v>51</v>
      </c>
      <c r="Z4" s="30" t="s">
        <v>29</v>
      </c>
    </row>
    <row r="5" spans="1:26" ht="15" customHeight="1" thickTop="1" thickBot="1">
      <c r="A5" s="91">
        <f>COUNTIFS($C9:$C134,"Defect - Function",$N9:$N134,"1")</f>
        <v>4</v>
      </c>
      <c r="B5" s="91">
        <f>COUNTIFS($C9:$C134,"Defect - Visual",$N9:$N134,"1")</f>
        <v>2</v>
      </c>
      <c r="C5" s="91">
        <f>COUNTIFS($C9:$C134,"Enhancement",$N9:$N134,"1")</f>
        <v>0</v>
      </c>
      <c r="D5" s="89">
        <f>COUNTIFS($C$9:$C$134,"Spec Mismatch",$N$9:N$134,"1")</f>
        <v>2</v>
      </c>
      <c r="E5" s="92">
        <f>COUNTIFS($C9:$C134,"Integration",$N9:$N134,"1")</f>
        <v>0</v>
      </c>
      <c r="F5" s="93">
        <f>COUNTIFS($C9:$C134,"Workflow",$N9:$N134,"1")</f>
        <v>0</v>
      </c>
      <c r="G5" s="99" t="s">
        <v>52</v>
      </c>
      <c r="H5" s="85">
        <f>SUM(A5:F5)</f>
        <v>8</v>
      </c>
      <c r="I5" s="117"/>
      <c r="J5" s="111"/>
      <c r="K5" s="37"/>
      <c r="M5" s="38" t="s">
        <v>53</v>
      </c>
      <c r="N5" s="38" t="s">
        <v>54</v>
      </c>
      <c r="O5" s="39" t="s">
        <v>55</v>
      </c>
      <c r="P5" s="36" t="s">
        <v>56</v>
      </c>
      <c r="Q5" s="29"/>
      <c r="W5" s="33" t="s">
        <v>8</v>
      </c>
      <c r="Y5" s="31" t="s">
        <v>57</v>
      </c>
      <c r="Z5" s="30" t="s">
        <v>58</v>
      </c>
    </row>
    <row r="6" spans="1:26" ht="15" customHeight="1" thickTop="1" thickBot="1">
      <c r="A6" s="94"/>
      <c r="B6" s="94"/>
      <c r="C6" s="94"/>
      <c r="D6" s="94"/>
      <c r="E6" s="94"/>
      <c r="F6" s="95"/>
      <c r="G6" s="94"/>
      <c r="H6" s="96"/>
      <c r="I6" s="111"/>
      <c r="J6" s="37"/>
      <c r="O6" s="36"/>
      <c r="V6" s="33"/>
      <c r="X6" s="31"/>
    </row>
    <row r="7" spans="1:26" ht="21.4" customHeight="1" thickTop="1" thickBot="1">
      <c r="B7" s="118"/>
      <c r="I7" s="111"/>
      <c r="L7" s="52" t="s">
        <v>59</v>
      </c>
      <c r="M7" s="53"/>
      <c r="V7" s="33" t="s">
        <v>10</v>
      </c>
      <c r="X7" s="31" t="s">
        <v>60</v>
      </c>
    </row>
    <row r="8" spans="1:26" s="41" customFormat="1" ht="61.15" customHeight="1">
      <c r="A8" s="119" t="s">
        <v>61</v>
      </c>
      <c r="B8" s="119" t="s">
        <v>62</v>
      </c>
      <c r="C8" s="120" t="s">
        <v>63</v>
      </c>
      <c r="D8" s="120" t="s">
        <v>64</v>
      </c>
      <c r="E8" s="120" t="s">
        <v>65</v>
      </c>
      <c r="F8" s="120" t="s">
        <v>66</v>
      </c>
      <c r="G8" s="120" t="s">
        <v>67</v>
      </c>
      <c r="H8" s="120" t="s">
        <v>68</v>
      </c>
      <c r="I8" s="119" t="s">
        <v>69</v>
      </c>
      <c r="J8" s="119" t="s">
        <v>70</v>
      </c>
      <c r="K8" s="119" t="s">
        <v>71</v>
      </c>
      <c r="L8" s="121" t="s">
        <v>72</v>
      </c>
      <c r="M8" s="122" t="s">
        <v>73</v>
      </c>
      <c r="N8" s="119" t="s">
        <v>74</v>
      </c>
      <c r="O8" s="40" t="s">
        <v>75</v>
      </c>
      <c r="P8" s="64" t="s">
        <v>76</v>
      </c>
      <c r="V8" s="33" t="s">
        <v>12</v>
      </c>
      <c r="X8" s="31" t="s">
        <v>77</v>
      </c>
    </row>
    <row r="9" spans="1:26" s="43" customFormat="1" ht="89.65" hidden="1" customHeight="1" thickTop="1" thickBot="1">
      <c r="A9" s="123">
        <v>42990</v>
      </c>
      <c r="B9" s="123"/>
      <c r="C9" s="124" t="s">
        <v>29</v>
      </c>
      <c r="D9" s="125" t="s">
        <v>78</v>
      </c>
      <c r="E9" s="126" t="s">
        <v>79</v>
      </c>
      <c r="F9" s="58" t="s">
        <v>80</v>
      </c>
      <c r="G9" s="58" t="s">
        <v>81</v>
      </c>
      <c r="H9" s="101" t="s">
        <v>82</v>
      </c>
      <c r="I9" s="63" t="s">
        <v>83</v>
      </c>
      <c r="J9" s="127"/>
      <c r="K9" s="128" t="s">
        <v>84</v>
      </c>
      <c r="L9" s="82"/>
      <c r="M9" s="129">
        <v>2</v>
      </c>
      <c r="N9" s="51">
        <v>3</v>
      </c>
      <c r="O9" s="101" t="s">
        <v>6</v>
      </c>
      <c r="P9" s="42" t="s">
        <v>85</v>
      </c>
      <c r="Q9" s="130"/>
      <c r="R9" s="130"/>
      <c r="S9" s="130"/>
      <c r="T9" s="130"/>
      <c r="U9" s="130"/>
      <c r="V9" s="131" t="s">
        <v>16</v>
      </c>
      <c r="W9" s="130"/>
      <c r="X9" s="44" t="s">
        <v>86</v>
      </c>
      <c r="Y9" s="130"/>
      <c r="Z9" s="130"/>
    </row>
    <row r="10" spans="1:26" s="43" customFormat="1" ht="119.65" hidden="1" customHeight="1" thickTop="1" thickBot="1">
      <c r="A10" s="123">
        <v>42990</v>
      </c>
      <c r="B10" s="132"/>
      <c r="C10" s="133" t="s">
        <v>29</v>
      </c>
      <c r="D10" s="125" t="s">
        <v>78</v>
      </c>
      <c r="E10" s="101" t="s">
        <v>79</v>
      </c>
      <c r="F10" s="58" t="s">
        <v>80</v>
      </c>
      <c r="G10" s="58" t="s">
        <v>87</v>
      </c>
      <c r="H10" s="101" t="s">
        <v>82</v>
      </c>
      <c r="I10" s="60" t="s">
        <v>88</v>
      </c>
      <c r="J10" s="134"/>
      <c r="K10" s="128" t="s">
        <v>84</v>
      </c>
      <c r="L10" s="82" t="s">
        <v>89</v>
      </c>
      <c r="M10" s="129">
        <v>3</v>
      </c>
      <c r="N10" s="51">
        <v>3</v>
      </c>
      <c r="O10" s="101" t="s">
        <v>10</v>
      </c>
      <c r="P10" s="42" t="s">
        <v>90</v>
      </c>
      <c r="Q10" s="130"/>
      <c r="R10" s="130"/>
      <c r="S10" s="130"/>
      <c r="T10" s="130"/>
      <c r="U10" s="130"/>
      <c r="V10" s="135" t="s">
        <v>14</v>
      </c>
      <c r="W10" s="130"/>
      <c r="X10" s="44" t="s">
        <v>91</v>
      </c>
      <c r="Y10" s="130"/>
      <c r="Z10" s="130"/>
    </row>
    <row r="11" spans="1:26" s="43" customFormat="1" ht="91.9" hidden="1" customHeight="1" thickTop="1" thickBot="1">
      <c r="A11" s="123">
        <v>42990</v>
      </c>
      <c r="B11" s="132"/>
      <c r="C11" s="133" t="s">
        <v>29</v>
      </c>
      <c r="D11" s="125" t="s">
        <v>78</v>
      </c>
      <c r="E11" s="101" t="s">
        <v>79</v>
      </c>
      <c r="F11" s="58" t="s">
        <v>92</v>
      </c>
      <c r="G11" s="58" t="s">
        <v>93</v>
      </c>
      <c r="H11" s="101" t="s">
        <v>94</v>
      </c>
      <c r="I11" s="60" t="s">
        <v>95</v>
      </c>
      <c r="J11" s="134"/>
      <c r="K11" s="128" t="s">
        <v>84</v>
      </c>
      <c r="L11" s="82"/>
      <c r="M11" s="129">
        <v>1</v>
      </c>
      <c r="N11" s="51">
        <v>3</v>
      </c>
      <c r="O11" s="101" t="s">
        <v>10</v>
      </c>
      <c r="P11" s="42" t="s">
        <v>96</v>
      </c>
      <c r="Q11" s="130"/>
      <c r="R11" s="130"/>
      <c r="S11" s="130"/>
      <c r="T11" s="130"/>
      <c r="U11" s="130"/>
      <c r="V11" s="45"/>
      <c r="W11" s="130"/>
      <c r="X11" s="44" t="s">
        <v>97</v>
      </c>
      <c r="Y11" s="130"/>
      <c r="Z11" s="130"/>
    </row>
    <row r="12" spans="1:26" s="43" customFormat="1" ht="116.25" hidden="1" thickTop="1" thickBot="1">
      <c r="A12" s="123">
        <v>42990</v>
      </c>
      <c r="B12" s="132"/>
      <c r="C12" s="133" t="s">
        <v>29</v>
      </c>
      <c r="D12" s="125" t="s">
        <v>78</v>
      </c>
      <c r="E12" s="101" t="s">
        <v>79</v>
      </c>
      <c r="F12" s="58" t="s">
        <v>78</v>
      </c>
      <c r="G12" s="58" t="s">
        <v>98</v>
      </c>
      <c r="H12" s="101" t="s">
        <v>39</v>
      </c>
      <c r="I12" s="60" t="s">
        <v>99</v>
      </c>
      <c r="J12" s="134"/>
      <c r="K12" s="128" t="s">
        <v>84</v>
      </c>
      <c r="L12" s="82" t="s">
        <v>89</v>
      </c>
      <c r="M12" s="136">
        <v>3</v>
      </c>
      <c r="N12" s="51">
        <v>3</v>
      </c>
      <c r="O12" s="101" t="s">
        <v>6</v>
      </c>
      <c r="P12" s="42" t="s">
        <v>100</v>
      </c>
      <c r="Q12" s="130"/>
      <c r="R12" s="130"/>
      <c r="S12" s="130"/>
      <c r="T12" s="130"/>
      <c r="U12" s="130"/>
      <c r="V12" s="130"/>
      <c r="W12" s="130"/>
      <c r="X12" s="44" t="s">
        <v>82</v>
      </c>
      <c r="Y12" s="130"/>
      <c r="Z12" s="130"/>
    </row>
    <row r="13" spans="1:26" s="43" customFormat="1" ht="230.25" thickTop="1">
      <c r="A13" s="123">
        <v>43004</v>
      </c>
      <c r="B13" s="137"/>
      <c r="C13" s="133" t="s">
        <v>29</v>
      </c>
      <c r="D13" s="125" t="s">
        <v>78</v>
      </c>
      <c r="E13" s="138" t="s">
        <v>79</v>
      </c>
      <c r="F13" s="58" t="s">
        <v>78</v>
      </c>
      <c r="G13" s="58" t="s">
        <v>101</v>
      </c>
      <c r="H13" s="101" t="s">
        <v>57</v>
      </c>
      <c r="I13" s="59" t="s">
        <v>102</v>
      </c>
      <c r="J13" s="139"/>
      <c r="K13" s="128" t="s">
        <v>84</v>
      </c>
      <c r="L13" s="140"/>
      <c r="M13" s="136">
        <v>1</v>
      </c>
      <c r="N13" s="51">
        <v>2</v>
      </c>
      <c r="O13" s="101" t="s">
        <v>2</v>
      </c>
      <c r="P13" s="42" t="s">
        <v>103</v>
      </c>
      <c r="Q13" s="130"/>
      <c r="R13" s="141"/>
      <c r="S13" s="130"/>
      <c r="T13" s="130"/>
      <c r="U13" s="130"/>
      <c r="V13" s="130"/>
      <c r="W13" s="130"/>
      <c r="X13" s="44" t="s">
        <v>104</v>
      </c>
      <c r="Y13" s="130"/>
      <c r="Z13" s="130"/>
    </row>
    <row r="14" spans="1:26" s="43" customFormat="1" ht="45" hidden="1" customHeight="1" thickTop="1" thickBot="1">
      <c r="A14" s="123">
        <v>42996</v>
      </c>
      <c r="B14" s="142"/>
      <c r="C14" s="133" t="s">
        <v>46</v>
      </c>
      <c r="D14" s="125" t="s">
        <v>105</v>
      </c>
      <c r="E14" s="143" t="s">
        <v>79</v>
      </c>
      <c r="F14" s="58" t="s">
        <v>80</v>
      </c>
      <c r="G14" s="58" t="s">
        <v>106</v>
      </c>
      <c r="H14" s="101" t="s">
        <v>107</v>
      </c>
      <c r="I14" s="144" t="s">
        <v>108</v>
      </c>
      <c r="J14" s="42"/>
      <c r="K14" s="145" t="s">
        <v>84</v>
      </c>
      <c r="L14" s="146"/>
      <c r="M14" s="136">
        <v>2</v>
      </c>
      <c r="N14" s="147">
        <v>2</v>
      </c>
      <c r="O14" s="101" t="s">
        <v>2</v>
      </c>
      <c r="P14" s="42" t="s">
        <v>109</v>
      </c>
      <c r="Q14" s="130"/>
      <c r="R14" s="130"/>
      <c r="S14" s="130"/>
      <c r="T14" s="130"/>
      <c r="U14" s="130"/>
      <c r="V14" s="130"/>
      <c r="W14" s="130"/>
      <c r="X14" s="44" t="s">
        <v>110</v>
      </c>
      <c r="Y14" s="130"/>
      <c r="Z14" s="130"/>
    </row>
    <row r="15" spans="1:26" s="43" customFormat="1" ht="48.4" hidden="1" customHeight="1" thickTop="1" thickBot="1">
      <c r="A15" s="123">
        <v>43003</v>
      </c>
      <c r="B15" s="142"/>
      <c r="C15" s="133" t="s">
        <v>46</v>
      </c>
      <c r="D15" s="125" t="s">
        <v>105</v>
      </c>
      <c r="E15" s="143" t="s">
        <v>79</v>
      </c>
      <c r="F15" s="58" t="s">
        <v>80</v>
      </c>
      <c r="G15" s="58" t="s">
        <v>111</v>
      </c>
      <c r="H15" s="101"/>
      <c r="I15" s="59" t="s">
        <v>112</v>
      </c>
      <c r="J15" s="42"/>
      <c r="K15" s="145" t="s">
        <v>84</v>
      </c>
      <c r="L15" s="105" t="s">
        <v>113</v>
      </c>
      <c r="M15" s="136">
        <v>3</v>
      </c>
      <c r="N15" s="147">
        <v>2</v>
      </c>
      <c r="O15" s="101" t="s">
        <v>2</v>
      </c>
      <c r="P15" s="42" t="s">
        <v>114</v>
      </c>
      <c r="Q15" s="130"/>
      <c r="R15" s="130"/>
      <c r="S15" s="130"/>
      <c r="T15" s="130"/>
      <c r="U15" s="130"/>
      <c r="V15" s="130"/>
      <c r="W15" s="130"/>
      <c r="X15" s="44" t="s">
        <v>115</v>
      </c>
      <c r="Y15" s="130"/>
      <c r="Z15" s="130"/>
    </row>
    <row r="16" spans="1:26" s="43" customFormat="1" ht="48" hidden="1" customHeight="1" thickTop="1" thickBot="1">
      <c r="A16" s="123">
        <v>43004</v>
      </c>
      <c r="B16" s="142"/>
      <c r="C16" s="133" t="s">
        <v>46</v>
      </c>
      <c r="D16" s="125" t="s">
        <v>105</v>
      </c>
      <c r="E16" s="143" t="s">
        <v>79</v>
      </c>
      <c r="F16" s="58" t="s">
        <v>80</v>
      </c>
      <c r="G16" s="58" t="s">
        <v>116</v>
      </c>
      <c r="H16" s="101" t="s">
        <v>117</v>
      </c>
      <c r="I16" s="148" t="s">
        <v>118</v>
      </c>
      <c r="J16" s="70"/>
      <c r="K16" s="145" t="s">
        <v>84</v>
      </c>
      <c r="L16" s="105"/>
      <c r="M16" s="136">
        <v>2</v>
      </c>
      <c r="N16" s="51">
        <v>2</v>
      </c>
      <c r="O16" s="101" t="s">
        <v>2</v>
      </c>
      <c r="P16" s="42" t="s">
        <v>119</v>
      </c>
      <c r="Q16" s="130"/>
      <c r="R16" s="130"/>
      <c r="S16" s="130"/>
      <c r="T16" s="130"/>
      <c r="U16" s="130"/>
      <c r="V16" s="130"/>
      <c r="W16" s="130"/>
      <c r="X16" s="44" t="s">
        <v>120</v>
      </c>
      <c r="Y16" s="130"/>
      <c r="Z16" s="130"/>
    </row>
    <row r="17" spans="1:25" s="43" customFormat="1" ht="44.65" hidden="1" customHeight="1" thickTop="1" thickBot="1">
      <c r="A17" s="123">
        <v>43004</v>
      </c>
      <c r="B17" s="142"/>
      <c r="C17" s="133" t="s">
        <v>46</v>
      </c>
      <c r="D17" s="125" t="s">
        <v>105</v>
      </c>
      <c r="E17" s="143" t="s">
        <v>79</v>
      </c>
      <c r="F17" s="58" t="s">
        <v>80</v>
      </c>
      <c r="G17" s="58" t="s">
        <v>121</v>
      </c>
      <c r="H17" s="101" t="s">
        <v>117</v>
      </c>
      <c r="I17" s="59" t="s">
        <v>122</v>
      </c>
      <c r="J17" s="70"/>
      <c r="K17" s="145" t="s">
        <v>84</v>
      </c>
      <c r="L17" s="105"/>
      <c r="M17" s="136">
        <v>2</v>
      </c>
      <c r="N17" s="147">
        <v>2</v>
      </c>
      <c r="O17" s="101" t="s">
        <v>2</v>
      </c>
      <c r="P17" s="42" t="s">
        <v>123</v>
      </c>
      <c r="Q17" s="130"/>
      <c r="R17" s="130"/>
      <c r="S17" s="130"/>
      <c r="T17" s="130"/>
      <c r="U17" s="130"/>
      <c r="V17" s="130"/>
      <c r="W17" s="130"/>
      <c r="X17" s="44" t="s">
        <v>124</v>
      </c>
      <c r="Y17" s="130" t="s">
        <v>125</v>
      </c>
    </row>
    <row r="18" spans="1:25" s="43" customFormat="1" ht="95.65" hidden="1" customHeight="1" thickTop="1">
      <c r="A18" s="123">
        <v>43004</v>
      </c>
      <c r="B18" s="142"/>
      <c r="C18" s="133" t="s">
        <v>46</v>
      </c>
      <c r="D18" s="125" t="s">
        <v>105</v>
      </c>
      <c r="E18" s="143" t="s">
        <v>79</v>
      </c>
      <c r="F18" s="58" t="s">
        <v>80</v>
      </c>
      <c r="G18" s="58" t="s">
        <v>126</v>
      </c>
      <c r="H18" s="101" t="s">
        <v>117</v>
      </c>
      <c r="I18" s="59" t="s">
        <v>127</v>
      </c>
      <c r="J18" s="70"/>
      <c r="K18" s="145" t="s">
        <v>84</v>
      </c>
      <c r="L18" s="105"/>
      <c r="M18" s="136">
        <v>2</v>
      </c>
      <c r="N18" s="147">
        <v>2</v>
      </c>
      <c r="O18" s="101" t="s">
        <v>2</v>
      </c>
      <c r="P18" s="42" t="s">
        <v>119</v>
      </c>
      <c r="Q18" s="130"/>
      <c r="R18" s="130"/>
      <c r="S18" s="130"/>
      <c r="T18" s="130"/>
      <c r="U18" s="130"/>
      <c r="V18" s="130"/>
      <c r="W18" s="130"/>
      <c r="X18" s="44" t="s">
        <v>128</v>
      </c>
      <c r="Y18" s="130"/>
    </row>
    <row r="19" spans="1:25" s="43" customFormat="1" ht="246.4" hidden="1" customHeight="1">
      <c r="A19" s="123">
        <v>43007</v>
      </c>
      <c r="B19" s="142"/>
      <c r="C19" s="133" t="s">
        <v>46</v>
      </c>
      <c r="D19" s="125" t="s">
        <v>105</v>
      </c>
      <c r="E19" s="143" t="s">
        <v>79</v>
      </c>
      <c r="F19" s="58" t="s">
        <v>80</v>
      </c>
      <c r="G19" s="58" t="s">
        <v>129</v>
      </c>
      <c r="H19" s="101" t="s">
        <v>130</v>
      </c>
      <c r="I19" s="149" t="s">
        <v>131</v>
      </c>
      <c r="J19" s="70"/>
      <c r="K19" s="145" t="s">
        <v>84</v>
      </c>
      <c r="L19" s="105"/>
      <c r="M19" s="136">
        <v>2</v>
      </c>
      <c r="N19" s="147">
        <v>2</v>
      </c>
      <c r="O19" s="101" t="s">
        <v>2</v>
      </c>
      <c r="P19" s="42" t="s">
        <v>132</v>
      </c>
      <c r="Q19" s="130"/>
      <c r="R19" s="130"/>
      <c r="S19" s="130"/>
      <c r="T19" s="130"/>
      <c r="U19" s="130"/>
      <c r="V19" s="130"/>
      <c r="W19" s="130"/>
      <c r="X19" s="46" t="s">
        <v>130</v>
      </c>
      <c r="Y19" s="130"/>
    </row>
    <row r="20" spans="1:25" s="43" customFormat="1" ht="76.5" hidden="1">
      <c r="A20" s="123">
        <v>43011</v>
      </c>
      <c r="B20" s="47"/>
      <c r="C20" s="133" t="s">
        <v>40</v>
      </c>
      <c r="D20" s="125" t="s">
        <v>133</v>
      </c>
      <c r="E20" s="143"/>
      <c r="F20" s="58" t="s">
        <v>133</v>
      </c>
      <c r="G20" s="58" t="s">
        <v>134</v>
      </c>
      <c r="H20" s="101"/>
      <c r="I20" s="59" t="s">
        <v>135</v>
      </c>
      <c r="J20" s="70" t="s">
        <v>136</v>
      </c>
      <c r="K20" s="145" t="s">
        <v>137</v>
      </c>
      <c r="L20" s="57" t="s">
        <v>89</v>
      </c>
      <c r="M20" s="150">
        <v>3</v>
      </c>
      <c r="N20" s="151">
        <v>3</v>
      </c>
      <c r="O20" s="101" t="s">
        <v>2</v>
      </c>
      <c r="P20" s="42" t="s">
        <v>138</v>
      </c>
      <c r="Q20" s="130"/>
      <c r="R20" s="130"/>
      <c r="S20" s="130"/>
      <c r="T20" s="130"/>
      <c r="U20" s="130"/>
      <c r="V20" s="130"/>
      <c r="W20" s="130"/>
      <c r="X20" s="152" t="s">
        <v>117</v>
      </c>
      <c r="Y20" s="130"/>
    </row>
    <row r="21" spans="1:25" s="43" customFormat="1" ht="25.5" hidden="1">
      <c r="A21" s="123">
        <v>43011</v>
      </c>
      <c r="B21" s="47"/>
      <c r="C21" s="133" t="s">
        <v>40</v>
      </c>
      <c r="D21" s="125" t="s">
        <v>133</v>
      </c>
      <c r="E21" s="143" t="s">
        <v>79</v>
      </c>
      <c r="F21" s="58" t="s">
        <v>133</v>
      </c>
      <c r="G21" s="58" t="s">
        <v>139</v>
      </c>
      <c r="H21" s="101" t="s">
        <v>115</v>
      </c>
      <c r="I21" s="59" t="s">
        <v>140</v>
      </c>
      <c r="J21" s="70" t="s">
        <v>141</v>
      </c>
      <c r="K21" s="145" t="s">
        <v>137</v>
      </c>
      <c r="L21" s="57" t="s">
        <v>89</v>
      </c>
      <c r="M21" s="136">
        <v>3</v>
      </c>
      <c r="N21" s="151">
        <v>3</v>
      </c>
      <c r="O21" s="101" t="s">
        <v>2</v>
      </c>
      <c r="P21" s="42" t="s">
        <v>142</v>
      </c>
      <c r="Q21" s="130"/>
      <c r="R21" s="130"/>
      <c r="S21" s="130"/>
      <c r="T21" s="130"/>
      <c r="U21" s="130"/>
      <c r="V21" s="130"/>
      <c r="W21" s="130"/>
      <c r="X21" s="153" t="s">
        <v>107</v>
      </c>
      <c r="Y21" s="130"/>
    </row>
    <row r="22" spans="1:25" s="43" customFormat="1" ht="51" hidden="1">
      <c r="A22" s="123">
        <v>43011</v>
      </c>
      <c r="B22" s="47"/>
      <c r="C22" s="133" t="s">
        <v>40</v>
      </c>
      <c r="D22" s="125" t="s">
        <v>133</v>
      </c>
      <c r="E22" s="143" t="s">
        <v>79</v>
      </c>
      <c r="F22" s="58" t="s">
        <v>133</v>
      </c>
      <c r="G22" s="58" t="s">
        <v>143</v>
      </c>
      <c r="H22" s="101" t="s">
        <v>115</v>
      </c>
      <c r="I22" s="59" t="s">
        <v>144</v>
      </c>
      <c r="J22" s="70" t="s">
        <v>145</v>
      </c>
      <c r="K22" s="145" t="s">
        <v>137</v>
      </c>
      <c r="L22" s="57" t="s">
        <v>89</v>
      </c>
      <c r="M22" s="136">
        <v>3</v>
      </c>
      <c r="N22" s="151">
        <v>3</v>
      </c>
      <c r="O22" s="101" t="s">
        <v>2</v>
      </c>
      <c r="P22" s="42" t="s">
        <v>142</v>
      </c>
      <c r="Q22" s="130"/>
      <c r="R22" s="130"/>
      <c r="S22" s="130"/>
      <c r="T22" s="130"/>
      <c r="U22" s="130"/>
      <c r="V22" s="130"/>
      <c r="W22" s="130"/>
      <c r="X22" s="130"/>
      <c r="Y22" s="130"/>
    </row>
    <row r="23" spans="1:25" s="43" customFormat="1" ht="25.15" hidden="1" customHeight="1">
      <c r="A23" s="123">
        <v>43011</v>
      </c>
      <c r="B23" s="142"/>
      <c r="C23" s="133" t="s">
        <v>40</v>
      </c>
      <c r="D23" s="125" t="s">
        <v>133</v>
      </c>
      <c r="E23" s="143" t="s">
        <v>79</v>
      </c>
      <c r="F23" s="58" t="s">
        <v>133</v>
      </c>
      <c r="G23" s="58" t="s">
        <v>146</v>
      </c>
      <c r="H23" s="101" t="s">
        <v>115</v>
      </c>
      <c r="I23" s="59" t="s">
        <v>147</v>
      </c>
      <c r="J23" s="70" t="s">
        <v>141</v>
      </c>
      <c r="K23" s="145" t="s">
        <v>137</v>
      </c>
      <c r="L23" s="57" t="s">
        <v>89</v>
      </c>
      <c r="M23" s="136">
        <v>3</v>
      </c>
      <c r="N23" s="151">
        <v>3</v>
      </c>
      <c r="O23" s="101" t="s">
        <v>2</v>
      </c>
      <c r="P23" s="42" t="s">
        <v>148</v>
      </c>
      <c r="Q23" s="130"/>
      <c r="R23" s="130"/>
      <c r="S23" s="130"/>
      <c r="T23" s="130"/>
      <c r="U23" s="130"/>
      <c r="V23" s="130"/>
      <c r="W23" s="130"/>
      <c r="X23" s="130"/>
      <c r="Y23" s="130"/>
    </row>
    <row r="24" spans="1:25" s="43" customFormat="1" ht="51">
      <c r="A24" s="123">
        <v>43011</v>
      </c>
      <c r="B24" s="142"/>
      <c r="C24" s="133" t="s">
        <v>40</v>
      </c>
      <c r="D24" s="125" t="s">
        <v>133</v>
      </c>
      <c r="E24" s="143" t="s">
        <v>79</v>
      </c>
      <c r="F24" s="58" t="s">
        <v>133</v>
      </c>
      <c r="G24" s="58" t="s">
        <v>149</v>
      </c>
      <c r="H24" s="101" t="s">
        <v>57</v>
      </c>
      <c r="I24" s="154" t="s">
        <v>150</v>
      </c>
      <c r="J24" s="70" t="s">
        <v>145</v>
      </c>
      <c r="K24" s="145" t="s">
        <v>137</v>
      </c>
      <c r="L24" s="57" t="s">
        <v>89</v>
      </c>
      <c r="M24" s="136">
        <v>3</v>
      </c>
      <c r="N24" s="151">
        <v>2</v>
      </c>
      <c r="O24" s="101" t="s">
        <v>2</v>
      </c>
      <c r="P24" s="42" t="s">
        <v>148</v>
      </c>
      <c r="Q24" s="130"/>
      <c r="R24" s="130"/>
      <c r="S24" s="130"/>
      <c r="T24" s="130"/>
      <c r="U24" s="130"/>
      <c r="V24" s="130"/>
      <c r="W24" s="130"/>
      <c r="X24" s="130"/>
      <c r="Y24" s="130"/>
    </row>
    <row r="25" spans="1:25" s="43" customFormat="1" ht="58.9" hidden="1" customHeight="1">
      <c r="A25" s="123">
        <v>43011</v>
      </c>
      <c r="B25" s="142"/>
      <c r="C25" s="133" t="s">
        <v>40</v>
      </c>
      <c r="D25" s="125" t="s">
        <v>133</v>
      </c>
      <c r="E25" s="143" t="s">
        <v>79</v>
      </c>
      <c r="F25" s="58" t="s">
        <v>133</v>
      </c>
      <c r="G25" s="58" t="s">
        <v>151</v>
      </c>
      <c r="H25" s="101" t="s">
        <v>115</v>
      </c>
      <c r="I25" s="70" t="s">
        <v>152</v>
      </c>
      <c r="J25" s="70" t="s">
        <v>153</v>
      </c>
      <c r="K25" s="145" t="s">
        <v>137</v>
      </c>
      <c r="L25" s="57" t="s">
        <v>89</v>
      </c>
      <c r="M25" s="136">
        <v>3</v>
      </c>
      <c r="N25" s="151">
        <v>3</v>
      </c>
      <c r="O25" s="101" t="s">
        <v>2</v>
      </c>
      <c r="P25" s="42" t="s">
        <v>154</v>
      </c>
      <c r="Q25" s="130"/>
      <c r="R25" s="130"/>
      <c r="S25" s="130"/>
      <c r="T25" s="130"/>
      <c r="U25" s="130"/>
      <c r="V25" s="130"/>
      <c r="W25" s="130"/>
      <c r="X25" s="130"/>
      <c r="Y25" s="130"/>
    </row>
    <row r="26" spans="1:25" s="43" customFormat="1" ht="25.5" hidden="1">
      <c r="A26" s="123">
        <v>43011</v>
      </c>
      <c r="B26" s="142"/>
      <c r="C26" s="133" t="s">
        <v>40</v>
      </c>
      <c r="D26" s="125" t="s">
        <v>133</v>
      </c>
      <c r="E26" s="143" t="s">
        <v>79</v>
      </c>
      <c r="F26" s="58" t="s">
        <v>133</v>
      </c>
      <c r="G26" s="58" t="s">
        <v>155</v>
      </c>
      <c r="H26" s="101" t="s">
        <v>57</v>
      </c>
      <c r="I26" s="59" t="s">
        <v>156</v>
      </c>
      <c r="J26" s="70" t="s">
        <v>141</v>
      </c>
      <c r="K26" s="145" t="s">
        <v>137</v>
      </c>
      <c r="L26" s="57" t="s">
        <v>89</v>
      </c>
      <c r="M26" s="136">
        <v>3</v>
      </c>
      <c r="N26" s="151">
        <v>3</v>
      </c>
      <c r="O26" s="101" t="s">
        <v>2</v>
      </c>
      <c r="P26" s="42" t="s">
        <v>148</v>
      </c>
      <c r="Q26" s="130"/>
      <c r="R26" s="130"/>
      <c r="S26" s="130"/>
      <c r="T26" s="130"/>
      <c r="U26" s="130"/>
      <c r="V26" s="130"/>
      <c r="W26" s="130"/>
      <c r="X26" s="130"/>
      <c r="Y26" s="130"/>
    </row>
    <row r="27" spans="1:25" s="43" customFormat="1" ht="51">
      <c r="A27" s="123">
        <v>43011</v>
      </c>
      <c r="B27" s="142"/>
      <c r="C27" s="133" t="s">
        <v>46</v>
      </c>
      <c r="D27" s="125" t="s">
        <v>133</v>
      </c>
      <c r="E27" s="143" t="s">
        <v>79</v>
      </c>
      <c r="F27" s="58" t="s">
        <v>133</v>
      </c>
      <c r="G27" s="58" t="s">
        <v>157</v>
      </c>
      <c r="H27" s="101" t="s">
        <v>115</v>
      </c>
      <c r="I27" s="70" t="s">
        <v>158</v>
      </c>
      <c r="J27" s="70" t="s">
        <v>159</v>
      </c>
      <c r="K27" s="145" t="s">
        <v>137</v>
      </c>
      <c r="L27" s="57" t="s">
        <v>89</v>
      </c>
      <c r="M27" s="136">
        <v>3</v>
      </c>
      <c r="N27" s="151">
        <v>2</v>
      </c>
      <c r="O27" s="101" t="s">
        <v>2</v>
      </c>
      <c r="P27" s="42" t="s">
        <v>160</v>
      </c>
      <c r="Q27" s="130"/>
      <c r="R27" s="130"/>
      <c r="S27" s="130"/>
      <c r="T27" s="130"/>
      <c r="U27" s="130"/>
      <c r="V27" s="130"/>
      <c r="W27" s="130"/>
      <c r="X27" s="130"/>
      <c r="Y27" s="130"/>
    </row>
    <row r="28" spans="1:25" s="43" customFormat="1" ht="51" hidden="1">
      <c r="A28" s="123">
        <v>43011</v>
      </c>
      <c r="B28" s="142"/>
      <c r="C28" s="133" t="s">
        <v>40</v>
      </c>
      <c r="D28" s="125" t="s">
        <v>133</v>
      </c>
      <c r="E28" s="143" t="s">
        <v>79</v>
      </c>
      <c r="F28" s="58" t="s">
        <v>133</v>
      </c>
      <c r="G28" s="58" t="s">
        <v>161</v>
      </c>
      <c r="H28" s="101" t="s">
        <v>82</v>
      </c>
      <c r="I28" s="59" t="s">
        <v>162</v>
      </c>
      <c r="J28" s="70" t="s">
        <v>145</v>
      </c>
      <c r="K28" s="145" t="s">
        <v>163</v>
      </c>
      <c r="L28" s="57" t="s">
        <v>89</v>
      </c>
      <c r="M28" s="136">
        <v>3</v>
      </c>
      <c r="N28" s="151">
        <v>3</v>
      </c>
      <c r="O28" s="101" t="s">
        <v>2</v>
      </c>
      <c r="P28" s="42" t="s">
        <v>164</v>
      </c>
      <c r="Q28" s="130"/>
      <c r="R28" s="130"/>
      <c r="S28" s="130"/>
      <c r="T28" s="130"/>
      <c r="U28" s="130"/>
      <c r="V28" s="130"/>
      <c r="W28" s="130"/>
      <c r="X28" s="130"/>
      <c r="Y28" s="130"/>
    </row>
    <row r="29" spans="1:25" s="43" customFormat="1" ht="63.75" hidden="1">
      <c r="A29" s="123">
        <v>43011</v>
      </c>
      <c r="B29" s="47"/>
      <c r="C29" s="133" t="s">
        <v>40</v>
      </c>
      <c r="D29" s="125" t="s">
        <v>133</v>
      </c>
      <c r="E29" s="143" t="s">
        <v>79</v>
      </c>
      <c r="F29" s="58" t="s">
        <v>133</v>
      </c>
      <c r="G29" s="58" t="s">
        <v>165</v>
      </c>
      <c r="H29" s="101" t="s">
        <v>82</v>
      </c>
      <c r="I29" s="59" t="s">
        <v>166</v>
      </c>
      <c r="J29" s="70" t="s">
        <v>145</v>
      </c>
      <c r="K29" s="145" t="s">
        <v>163</v>
      </c>
      <c r="L29" s="57" t="s">
        <v>89</v>
      </c>
      <c r="M29" s="136">
        <v>3</v>
      </c>
      <c r="N29" s="151">
        <v>3</v>
      </c>
      <c r="O29" s="101" t="s">
        <v>2</v>
      </c>
      <c r="P29" s="42" t="s">
        <v>167</v>
      </c>
      <c r="Q29" s="130"/>
      <c r="R29" s="130"/>
      <c r="S29" s="130"/>
      <c r="T29" s="130"/>
      <c r="U29" s="130"/>
      <c r="V29" s="130"/>
      <c r="W29" s="130"/>
      <c r="X29" s="130"/>
      <c r="Y29" s="130"/>
    </row>
    <row r="30" spans="1:25" s="43" customFormat="1" ht="51">
      <c r="A30" s="123">
        <v>43011</v>
      </c>
      <c r="B30" s="47"/>
      <c r="C30" s="133" t="s">
        <v>58</v>
      </c>
      <c r="D30" s="125" t="s">
        <v>133</v>
      </c>
      <c r="E30" s="143" t="s">
        <v>79</v>
      </c>
      <c r="F30" s="58" t="s">
        <v>133</v>
      </c>
      <c r="G30" s="58" t="s">
        <v>168</v>
      </c>
      <c r="H30" s="101" t="s">
        <v>115</v>
      </c>
      <c r="I30" s="102" t="s">
        <v>169</v>
      </c>
      <c r="J30" s="70"/>
      <c r="K30" s="145" t="s">
        <v>163</v>
      </c>
      <c r="L30" s="57" t="s">
        <v>89</v>
      </c>
      <c r="M30" s="136">
        <v>3</v>
      </c>
      <c r="N30" s="151">
        <v>2</v>
      </c>
      <c r="O30" s="101" t="s">
        <v>10</v>
      </c>
      <c r="P30" s="42" t="s">
        <v>170</v>
      </c>
      <c r="Q30" s="130"/>
      <c r="R30" s="130"/>
      <c r="S30" s="130"/>
      <c r="T30" s="130"/>
      <c r="U30" s="130"/>
      <c r="V30" s="130"/>
      <c r="W30" s="130"/>
      <c r="X30" s="130"/>
      <c r="Y30" s="130"/>
    </row>
    <row r="31" spans="1:25" s="43" customFormat="1" ht="38.25">
      <c r="A31" s="123">
        <v>43011</v>
      </c>
      <c r="B31" s="132"/>
      <c r="C31" s="133" t="s">
        <v>46</v>
      </c>
      <c r="D31" s="70" t="s">
        <v>133</v>
      </c>
      <c r="E31" s="143" t="s">
        <v>79</v>
      </c>
      <c r="F31" s="58" t="s">
        <v>80</v>
      </c>
      <c r="G31" s="58" t="s">
        <v>171</v>
      </c>
      <c r="H31" s="58" t="s">
        <v>82</v>
      </c>
      <c r="I31" s="59" t="s">
        <v>172</v>
      </c>
      <c r="J31" s="54" t="s">
        <v>173</v>
      </c>
      <c r="K31" s="145" t="s">
        <v>163</v>
      </c>
      <c r="L31" s="155"/>
      <c r="M31" s="150">
        <v>1</v>
      </c>
      <c r="N31" s="151">
        <v>2</v>
      </c>
      <c r="O31" s="101" t="s">
        <v>2</v>
      </c>
      <c r="P31" s="42" t="s">
        <v>174</v>
      </c>
      <c r="Q31" s="130"/>
      <c r="R31" s="130"/>
      <c r="S31" s="130"/>
      <c r="T31" s="130"/>
      <c r="U31" s="130"/>
      <c r="V31" s="130"/>
      <c r="W31" s="130"/>
      <c r="X31" s="130"/>
      <c r="Y31" s="130"/>
    </row>
    <row r="32" spans="1:25" s="43" customFormat="1" ht="25.15" hidden="1" customHeight="1">
      <c r="A32" s="123">
        <v>43011</v>
      </c>
      <c r="B32" s="142"/>
      <c r="C32" s="133" t="s">
        <v>46</v>
      </c>
      <c r="D32" s="70" t="s">
        <v>133</v>
      </c>
      <c r="E32" s="143" t="s">
        <v>79</v>
      </c>
      <c r="F32" s="58" t="s">
        <v>80</v>
      </c>
      <c r="G32" s="58" t="s">
        <v>175</v>
      </c>
      <c r="H32" s="101" t="s">
        <v>82</v>
      </c>
      <c r="I32" s="59" t="s">
        <v>176</v>
      </c>
      <c r="J32" s="70" t="s">
        <v>177</v>
      </c>
      <c r="K32" s="145" t="s">
        <v>163</v>
      </c>
      <c r="L32" s="105"/>
      <c r="M32" s="136">
        <v>2</v>
      </c>
      <c r="N32" s="151">
        <v>3</v>
      </c>
      <c r="O32" s="101" t="s">
        <v>2</v>
      </c>
      <c r="P32" s="103" t="s">
        <v>178</v>
      </c>
      <c r="Q32" s="130"/>
      <c r="R32" s="130"/>
      <c r="S32" s="130"/>
      <c r="T32" s="130"/>
      <c r="U32" s="130"/>
      <c r="V32" s="130"/>
      <c r="W32" s="130"/>
      <c r="X32" s="130"/>
      <c r="Y32" s="130"/>
    </row>
    <row r="33" spans="1:18" s="43" customFormat="1" ht="52.35" customHeight="1">
      <c r="A33" s="123">
        <v>43011</v>
      </c>
      <c r="B33" s="142"/>
      <c r="C33" s="133" t="s">
        <v>46</v>
      </c>
      <c r="D33" s="70" t="s">
        <v>133</v>
      </c>
      <c r="E33" s="143" t="s">
        <v>79</v>
      </c>
      <c r="F33" s="58" t="s">
        <v>80</v>
      </c>
      <c r="G33" s="58" t="s">
        <v>179</v>
      </c>
      <c r="H33" s="101" t="s">
        <v>82</v>
      </c>
      <c r="I33" s="59" t="s">
        <v>180</v>
      </c>
      <c r="J33" s="70" t="s">
        <v>177</v>
      </c>
      <c r="K33" s="145" t="s">
        <v>163</v>
      </c>
      <c r="L33" s="57" t="s">
        <v>89</v>
      </c>
      <c r="M33" s="150">
        <v>3</v>
      </c>
      <c r="N33" s="151">
        <v>2</v>
      </c>
      <c r="O33" s="101" t="s">
        <v>2</v>
      </c>
      <c r="P33" s="67" t="s">
        <v>181</v>
      </c>
      <c r="Q33" s="130"/>
      <c r="R33" s="130"/>
    </row>
    <row r="34" spans="1:18" s="43" customFormat="1" ht="25.15" hidden="1" customHeight="1">
      <c r="A34" s="123">
        <v>43011</v>
      </c>
      <c r="B34" s="142"/>
      <c r="C34" s="133" t="s">
        <v>40</v>
      </c>
      <c r="D34" s="70" t="s">
        <v>133</v>
      </c>
      <c r="E34" s="143" t="s">
        <v>79</v>
      </c>
      <c r="F34" s="58" t="s">
        <v>80</v>
      </c>
      <c r="G34" s="58" t="s">
        <v>182</v>
      </c>
      <c r="H34" s="101" t="s">
        <v>82</v>
      </c>
      <c r="I34" s="59" t="s">
        <v>183</v>
      </c>
      <c r="J34" s="70" t="s">
        <v>177</v>
      </c>
      <c r="K34" s="145" t="s">
        <v>163</v>
      </c>
      <c r="L34" s="105"/>
      <c r="M34" s="136">
        <v>1</v>
      </c>
      <c r="N34" s="151">
        <v>3</v>
      </c>
      <c r="O34" s="101" t="s">
        <v>2</v>
      </c>
      <c r="P34" s="102" t="s">
        <v>184</v>
      </c>
      <c r="Q34" s="130"/>
      <c r="R34" s="130"/>
    </row>
    <row r="35" spans="1:18" s="43" customFormat="1" ht="76.5">
      <c r="A35" s="123">
        <v>43011</v>
      </c>
      <c r="B35" s="142"/>
      <c r="C35" s="133" t="s">
        <v>40</v>
      </c>
      <c r="D35" s="70" t="s">
        <v>133</v>
      </c>
      <c r="E35" s="143" t="s">
        <v>79</v>
      </c>
      <c r="F35" s="68" t="s">
        <v>78</v>
      </c>
      <c r="G35" s="58" t="s">
        <v>185</v>
      </c>
      <c r="H35" s="101" t="s">
        <v>82</v>
      </c>
      <c r="I35" s="59" t="s">
        <v>186</v>
      </c>
      <c r="J35" s="70" t="s">
        <v>177</v>
      </c>
      <c r="K35" s="145" t="s">
        <v>163</v>
      </c>
      <c r="L35" s="57" t="s">
        <v>89</v>
      </c>
      <c r="M35" s="136">
        <v>3</v>
      </c>
      <c r="N35" s="151">
        <v>2</v>
      </c>
      <c r="O35" s="101" t="s">
        <v>2</v>
      </c>
      <c r="P35" s="55" t="s">
        <v>187</v>
      </c>
      <c r="Q35" s="130"/>
      <c r="R35" s="130"/>
    </row>
    <row r="36" spans="1:18" s="43" customFormat="1" ht="38.25">
      <c r="A36" s="123">
        <v>43011</v>
      </c>
      <c r="B36" s="47"/>
      <c r="C36" s="133" t="s">
        <v>40</v>
      </c>
      <c r="D36" s="70" t="s">
        <v>133</v>
      </c>
      <c r="E36" s="143" t="s">
        <v>79</v>
      </c>
      <c r="F36" s="58" t="s">
        <v>80</v>
      </c>
      <c r="G36" s="58" t="s">
        <v>188</v>
      </c>
      <c r="H36" s="101" t="s">
        <v>82</v>
      </c>
      <c r="I36" s="59" t="s">
        <v>189</v>
      </c>
      <c r="J36" s="70"/>
      <c r="K36" s="145" t="s">
        <v>163</v>
      </c>
      <c r="L36" s="155"/>
      <c r="M36" s="136">
        <v>2</v>
      </c>
      <c r="N36" s="151">
        <v>2</v>
      </c>
      <c r="O36" s="101" t="s">
        <v>2</v>
      </c>
      <c r="P36" s="55" t="s">
        <v>190</v>
      </c>
      <c r="Q36" s="130"/>
      <c r="R36" s="130"/>
    </row>
    <row r="37" spans="1:18" s="43" customFormat="1" ht="38.25">
      <c r="A37" s="142">
        <v>43012</v>
      </c>
      <c r="B37" s="47"/>
      <c r="C37" s="133" t="s">
        <v>46</v>
      </c>
      <c r="D37" s="70" t="s">
        <v>133</v>
      </c>
      <c r="E37" s="143" t="s">
        <v>79</v>
      </c>
      <c r="F37" s="58" t="s">
        <v>80</v>
      </c>
      <c r="G37" s="58" t="s">
        <v>191</v>
      </c>
      <c r="H37" s="101" t="s">
        <v>39</v>
      </c>
      <c r="I37" s="59" t="s">
        <v>192</v>
      </c>
      <c r="J37" s="70" t="s">
        <v>193</v>
      </c>
      <c r="K37" s="145" t="s">
        <v>137</v>
      </c>
      <c r="L37" s="105" t="s">
        <v>194</v>
      </c>
      <c r="M37" s="136">
        <v>3</v>
      </c>
      <c r="N37" s="151">
        <v>2</v>
      </c>
      <c r="O37" s="101" t="s">
        <v>2</v>
      </c>
      <c r="P37" s="55" t="s">
        <v>195</v>
      </c>
      <c r="Q37" s="130"/>
      <c r="R37" s="130"/>
    </row>
    <row r="38" spans="1:18" s="43" customFormat="1" ht="51">
      <c r="A38" s="142">
        <v>43012</v>
      </c>
      <c r="B38" s="47">
        <v>5</v>
      </c>
      <c r="C38" s="133" t="s">
        <v>46</v>
      </c>
      <c r="D38" s="70" t="s">
        <v>133</v>
      </c>
      <c r="E38" s="143" t="s">
        <v>79</v>
      </c>
      <c r="F38" s="58" t="s">
        <v>80</v>
      </c>
      <c r="G38" s="58" t="s">
        <v>196</v>
      </c>
      <c r="H38" s="101" t="s">
        <v>45</v>
      </c>
      <c r="I38" s="59" t="s">
        <v>197</v>
      </c>
      <c r="J38" s="70" t="s">
        <v>198</v>
      </c>
      <c r="K38" s="145" t="s">
        <v>137</v>
      </c>
      <c r="L38" s="105" t="s">
        <v>194</v>
      </c>
      <c r="M38" s="136">
        <v>3</v>
      </c>
      <c r="N38" s="151">
        <v>2</v>
      </c>
      <c r="O38" s="101" t="s">
        <v>2</v>
      </c>
      <c r="P38" s="55" t="s">
        <v>195</v>
      </c>
      <c r="Q38" s="130"/>
      <c r="R38" s="130"/>
    </row>
    <row r="39" spans="1:18" s="43" customFormat="1" ht="51">
      <c r="A39" s="142">
        <v>43012</v>
      </c>
      <c r="B39" s="47"/>
      <c r="C39" s="133" t="s">
        <v>46</v>
      </c>
      <c r="D39" s="70" t="s">
        <v>133</v>
      </c>
      <c r="E39" s="143" t="s">
        <v>79</v>
      </c>
      <c r="F39" s="58" t="s">
        <v>80</v>
      </c>
      <c r="G39" s="58" t="s">
        <v>199</v>
      </c>
      <c r="H39" s="101" t="s">
        <v>51</v>
      </c>
      <c r="I39" s="59" t="s">
        <v>200</v>
      </c>
      <c r="J39" s="70" t="s">
        <v>201</v>
      </c>
      <c r="K39" s="145" t="s">
        <v>137</v>
      </c>
      <c r="L39" s="156"/>
      <c r="M39" s="136">
        <v>2</v>
      </c>
      <c r="N39" s="151">
        <v>2</v>
      </c>
      <c r="O39" s="101" t="s">
        <v>2</v>
      </c>
      <c r="P39" s="55" t="s">
        <v>195</v>
      </c>
      <c r="Q39" s="130"/>
      <c r="R39" s="130"/>
    </row>
    <row r="40" spans="1:18" s="43" customFormat="1" ht="38.25">
      <c r="A40" s="142">
        <v>43012</v>
      </c>
      <c r="B40" s="47"/>
      <c r="C40" s="133" t="s">
        <v>46</v>
      </c>
      <c r="D40" s="70" t="s">
        <v>133</v>
      </c>
      <c r="E40" s="143" t="s">
        <v>79</v>
      </c>
      <c r="F40" s="58" t="s">
        <v>80</v>
      </c>
      <c r="G40" s="58" t="s">
        <v>202</v>
      </c>
      <c r="H40" s="101" t="s">
        <v>57</v>
      </c>
      <c r="I40" s="59" t="s">
        <v>200</v>
      </c>
      <c r="J40" s="70" t="s">
        <v>203</v>
      </c>
      <c r="K40" s="145" t="s">
        <v>137</v>
      </c>
      <c r="L40" s="146"/>
      <c r="M40" s="136">
        <v>2</v>
      </c>
      <c r="N40" s="151">
        <v>2</v>
      </c>
      <c r="O40" s="101" t="s">
        <v>2</v>
      </c>
      <c r="P40" s="55" t="s">
        <v>195</v>
      </c>
      <c r="Q40" s="130"/>
      <c r="R40" s="130"/>
    </row>
    <row r="41" spans="1:18" s="43" customFormat="1" ht="38.25" hidden="1">
      <c r="A41" s="142">
        <v>43012</v>
      </c>
      <c r="B41" s="47"/>
      <c r="C41" s="133" t="s">
        <v>46</v>
      </c>
      <c r="D41" s="70" t="s">
        <v>133</v>
      </c>
      <c r="E41" s="143" t="s">
        <v>79</v>
      </c>
      <c r="F41" s="58" t="s">
        <v>80</v>
      </c>
      <c r="G41" s="58" t="s">
        <v>204</v>
      </c>
      <c r="H41" s="101" t="s">
        <v>57</v>
      </c>
      <c r="I41" s="59" t="s">
        <v>205</v>
      </c>
      <c r="J41" s="70" t="s">
        <v>206</v>
      </c>
      <c r="K41" s="145" t="s">
        <v>137</v>
      </c>
      <c r="L41" s="105"/>
      <c r="M41" s="136">
        <v>2</v>
      </c>
      <c r="N41" s="151">
        <v>3</v>
      </c>
      <c r="O41" s="101" t="s">
        <v>2</v>
      </c>
      <c r="P41" s="104" t="s">
        <v>207</v>
      </c>
      <c r="Q41" s="130"/>
      <c r="R41" s="130"/>
    </row>
    <row r="42" spans="1:18" s="43" customFormat="1" ht="38.25">
      <c r="A42" s="142">
        <v>43012</v>
      </c>
      <c r="B42" s="47"/>
      <c r="C42" s="133" t="s">
        <v>40</v>
      </c>
      <c r="D42" s="70" t="s">
        <v>133</v>
      </c>
      <c r="E42" s="143" t="s">
        <v>79</v>
      </c>
      <c r="F42" s="58" t="s">
        <v>80</v>
      </c>
      <c r="G42" s="58" t="s">
        <v>208</v>
      </c>
      <c r="H42" s="101" t="s">
        <v>57</v>
      </c>
      <c r="I42" s="59" t="s">
        <v>209</v>
      </c>
      <c r="J42" s="70" t="s">
        <v>203</v>
      </c>
      <c r="K42" s="145" t="s">
        <v>137</v>
      </c>
      <c r="L42" s="155"/>
      <c r="M42" s="136">
        <v>2</v>
      </c>
      <c r="N42" s="151">
        <v>2</v>
      </c>
      <c r="O42" s="101" t="s">
        <v>2</v>
      </c>
      <c r="P42" s="55" t="s">
        <v>195</v>
      </c>
      <c r="Q42" s="130"/>
      <c r="R42" s="130"/>
    </row>
    <row r="43" spans="1:18" s="43" customFormat="1" ht="38.25" hidden="1">
      <c r="A43" s="142">
        <v>43012</v>
      </c>
      <c r="B43" s="142"/>
      <c r="C43" s="133" t="s">
        <v>40</v>
      </c>
      <c r="D43" s="70" t="s">
        <v>133</v>
      </c>
      <c r="E43" s="143" t="s">
        <v>79</v>
      </c>
      <c r="F43" s="58" t="s">
        <v>80</v>
      </c>
      <c r="G43" s="58" t="s">
        <v>210</v>
      </c>
      <c r="H43" s="101" t="s">
        <v>57</v>
      </c>
      <c r="I43" s="59" t="s">
        <v>211</v>
      </c>
      <c r="J43" s="60" t="s">
        <v>203</v>
      </c>
      <c r="K43" s="145" t="s">
        <v>137</v>
      </c>
      <c r="L43" s="105"/>
      <c r="M43" s="136">
        <v>2</v>
      </c>
      <c r="N43" s="151">
        <v>3</v>
      </c>
      <c r="O43" s="101" t="s">
        <v>2</v>
      </c>
      <c r="P43" s="55" t="s">
        <v>212</v>
      </c>
      <c r="Q43" s="130"/>
      <c r="R43" s="130"/>
    </row>
    <row r="44" spans="1:18" s="43" customFormat="1" ht="25.5" hidden="1">
      <c r="A44" s="142">
        <v>43011</v>
      </c>
      <c r="B44" s="47"/>
      <c r="C44" s="133" t="s">
        <v>40</v>
      </c>
      <c r="D44" s="70" t="s">
        <v>133</v>
      </c>
      <c r="E44" s="143" t="s">
        <v>79</v>
      </c>
      <c r="F44" s="58" t="s">
        <v>80</v>
      </c>
      <c r="G44" s="58" t="s">
        <v>213</v>
      </c>
      <c r="H44" s="101" t="s">
        <v>82</v>
      </c>
      <c r="I44" s="59" t="s">
        <v>214</v>
      </c>
      <c r="J44" s="70" t="s">
        <v>141</v>
      </c>
      <c r="K44" s="145" t="s">
        <v>163</v>
      </c>
      <c r="L44" s="105"/>
      <c r="M44" s="136">
        <v>2</v>
      </c>
      <c r="N44" s="151">
        <v>3</v>
      </c>
      <c r="O44" s="101" t="s">
        <v>2</v>
      </c>
      <c r="P44" s="104" t="s">
        <v>215</v>
      </c>
      <c r="Q44" s="130"/>
      <c r="R44" s="130"/>
    </row>
    <row r="45" spans="1:18" s="43" customFormat="1" ht="51" hidden="1">
      <c r="A45" s="142">
        <v>43011</v>
      </c>
      <c r="B45" s="47"/>
      <c r="C45" s="133" t="s">
        <v>40</v>
      </c>
      <c r="D45" s="70" t="s">
        <v>133</v>
      </c>
      <c r="E45" s="143" t="s">
        <v>79</v>
      </c>
      <c r="F45" s="58" t="s">
        <v>80</v>
      </c>
      <c r="G45" s="58" t="s">
        <v>216</v>
      </c>
      <c r="H45" s="101" t="s">
        <v>115</v>
      </c>
      <c r="I45" s="59" t="s">
        <v>217</v>
      </c>
      <c r="J45" s="70" t="s">
        <v>145</v>
      </c>
      <c r="K45" s="145" t="s">
        <v>163</v>
      </c>
      <c r="L45" s="105"/>
      <c r="M45" s="136">
        <v>2</v>
      </c>
      <c r="N45" s="151">
        <v>3</v>
      </c>
      <c r="O45" s="101" t="s">
        <v>2</v>
      </c>
      <c r="P45" s="55" t="s">
        <v>218</v>
      </c>
      <c r="Q45" s="130"/>
      <c r="R45" s="130"/>
    </row>
    <row r="46" spans="1:18" s="29" customFormat="1" ht="38.25">
      <c r="A46" s="142">
        <v>43013</v>
      </c>
      <c r="B46" s="47"/>
      <c r="C46" s="133" t="s">
        <v>46</v>
      </c>
      <c r="D46" s="70" t="s">
        <v>133</v>
      </c>
      <c r="E46" s="143" t="s">
        <v>79</v>
      </c>
      <c r="F46" s="58" t="s">
        <v>80</v>
      </c>
      <c r="G46" s="58" t="s">
        <v>219</v>
      </c>
      <c r="H46" s="101" t="s">
        <v>45</v>
      </c>
      <c r="I46" s="59" t="s">
        <v>220</v>
      </c>
      <c r="J46" s="54"/>
      <c r="K46" s="145" t="s">
        <v>137</v>
      </c>
      <c r="L46" s="105"/>
      <c r="M46" s="136">
        <v>2</v>
      </c>
      <c r="N46" s="151">
        <v>2</v>
      </c>
      <c r="O46" s="101" t="s">
        <v>2</v>
      </c>
      <c r="P46" s="55" t="s">
        <v>195</v>
      </c>
      <c r="R46" s="130"/>
    </row>
    <row r="47" spans="1:18" s="29" customFormat="1" ht="25.15" hidden="1" customHeight="1">
      <c r="A47" s="142">
        <v>43018</v>
      </c>
      <c r="B47" s="47"/>
      <c r="C47" s="133" t="s">
        <v>40</v>
      </c>
      <c r="D47" s="70" t="s">
        <v>133</v>
      </c>
      <c r="E47" s="143" t="s">
        <v>79</v>
      </c>
      <c r="F47" s="58" t="s">
        <v>133</v>
      </c>
      <c r="G47" s="58" t="s">
        <v>221</v>
      </c>
      <c r="H47" s="101" t="s">
        <v>124</v>
      </c>
      <c r="I47" s="48" t="s">
        <v>222</v>
      </c>
      <c r="J47" s="54" t="s">
        <v>223</v>
      </c>
      <c r="K47" s="157" t="s">
        <v>224</v>
      </c>
      <c r="L47" s="158">
        <v>43020</v>
      </c>
      <c r="M47" s="136">
        <v>3</v>
      </c>
      <c r="N47" s="151">
        <v>3</v>
      </c>
      <c r="O47" s="101" t="s">
        <v>2</v>
      </c>
      <c r="P47" s="55" t="s">
        <v>225</v>
      </c>
    </row>
    <row r="48" spans="1:18" s="29" customFormat="1" ht="38.25" hidden="1">
      <c r="A48" s="142">
        <v>43018</v>
      </c>
      <c r="B48" s="47"/>
      <c r="C48" s="159" t="s">
        <v>40</v>
      </c>
      <c r="D48" s="70" t="s">
        <v>133</v>
      </c>
      <c r="E48" s="143" t="s">
        <v>79</v>
      </c>
      <c r="F48" s="58" t="s">
        <v>133</v>
      </c>
      <c r="G48" s="58" t="s">
        <v>226</v>
      </c>
      <c r="H48" s="101" t="s">
        <v>124</v>
      </c>
      <c r="I48" s="54" t="s">
        <v>227</v>
      </c>
      <c r="J48" s="54" t="s">
        <v>228</v>
      </c>
      <c r="K48" s="157" t="s">
        <v>224</v>
      </c>
      <c r="L48" s="158">
        <v>43020</v>
      </c>
      <c r="M48" s="136">
        <v>3</v>
      </c>
      <c r="N48" s="151">
        <v>3</v>
      </c>
      <c r="O48" s="101" t="s">
        <v>2</v>
      </c>
      <c r="P48" s="55" t="s">
        <v>225</v>
      </c>
    </row>
    <row r="49" spans="1:16" s="29" customFormat="1" ht="38.25" hidden="1">
      <c r="A49" s="142">
        <v>43018</v>
      </c>
      <c r="B49" s="47"/>
      <c r="C49" s="159" t="s">
        <v>40</v>
      </c>
      <c r="D49" s="70" t="s">
        <v>133</v>
      </c>
      <c r="E49" s="143" t="s">
        <v>79</v>
      </c>
      <c r="F49" s="58" t="s">
        <v>133</v>
      </c>
      <c r="G49" s="58" t="s">
        <v>229</v>
      </c>
      <c r="H49" s="101" t="s">
        <v>124</v>
      </c>
      <c r="I49" s="54" t="s">
        <v>230</v>
      </c>
      <c r="J49" s="54" t="s">
        <v>228</v>
      </c>
      <c r="K49" s="157" t="s">
        <v>224</v>
      </c>
      <c r="L49" s="158">
        <v>43020</v>
      </c>
      <c r="M49" s="136">
        <v>3</v>
      </c>
      <c r="N49" s="151">
        <v>3</v>
      </c>
      <c r="O49" s="101" t="s">
        <v>2</v>
      </c>
      <c r="P49" s="55" t="s">
        <v>225</v>
      </c>
    </row>
    <row r="50" spans="1:16" s="29" customFormat="1" ht="25.5" hidden="1">
      <c r="A50" s="142">
        <v>43018</v>
      </c>
      <c r="B50" s="47"/>
      <c r="C50" s="159" t="s">
        <v>40</v>
      </c>
      <c r="D50" s="70" t="s">
        <v>133</v>
      </c>
      <c r="E50" s="143" t="s">
        <v>79</v>
      </c>
      <c r="F50" s="58" t="s">
        <v>133</v>
      </c>
      <c r="G50" s="58" t="s">
        <v>231</v>
      </c>
      <c r="H50" s="101" t="s">
        <v>120</v>
      </c>
      <c r="I50" s="54" t="s">
        <v>232</v>
      </c>
      <c r="J50" s="54" t="s">
        <v>141</v>
      </c>
      <c r="K50" s="157" t="s">
        <v>224</v>
      </c>
      <c r="L50" s="158">
        <v>43020</v>
      </c>
      <c r="M50" s="136">
        <v>3</v>
      </c>
      <c r="N50" s="151">
        <v>2</v>
      </c>
      <c r="O50" s="101" t="s">
        <v>2</v>
      </c>
      <c r="P50" s="55" t="s">
        <v>233</v>
      </c>
    </row>
    <row r="51" spans="1:16" s="29" customFormat="1" ht="38.25" hidden="1">
      <c r="A51" s="142">
        <v>43018</v>
      </c>
      <c r="B51" s="47"/>
      <c r="C51" s="159" t="s">
        <v>40</v>
      </c>
      <c r="D51" s="70" t="s">
        <v>133</v>
      </c>
      <c r="E51" s="143" t="s">
        <v>79</v>
      </c>
      <c r="F51" s="58" t="s">
        <v>133</v>
      </c>
      <c r="G51" s="58" t="s">
        <v>234</v>
      </c>
      <c r="H51" s="101" t="s">
        <v>120</v>
      </c>
      <c r="I51" s="54" t="s">
        <v>235</v>
      </c>
      <c r="J51" s="54" t="s">
        <v>236</v>
      </c>
      <c r="K51" s="157" t="s">
        <v>224</v>
      </c>
      <c r="L51" s="158">
        <v>43020</v>
      </c>
      <c r="M51" s="136">
        <v>3</v>
      </c>
      <c r="N51" s="151">
        <v>3</v>
      </c>
      <c r="O51" s="101" t="s">
        <v>2</v>
      </c>
      <c r="P51" s="55" t="s">
        <v>237</v>
      </c>
    </row>
    <row r="52" spans="1:16" s="29" customFormat="1" ht="38.25" hidden="1">
      <c r="A52" s="142">
        <v>43018</v>
      </c>
      <c r="B52" s="47"/>
      <c r="C52" s="159" t="s">
        <v>46</v>
      </c>
      <c r="D52" s="70" t="s">
        <v>133</v>
      </c>
      <c r="E52" s="143" t="s">
        <v>79</v>
      </c>
      <c r="F52" s="58" t="s">
        <v>133</v>
      </c>
      <c r="G52" s="58" t="s">
        <v>238</v>
      </c>
      <c r="H52" s="101" t="s">
        <v>120</v>
      </c>
      <c r="I52" s="54" t="s">
        <v>239</v>
      </c>
      <c r="J52" s="54" t="s">
        <v>236</v>
      </c>
      <c r="K52" s="157" t="s">
        <v>224</v>
      </c>
      <c r="L52" s="56">
        <v>43020</v>
      </c>
      <c r="M52" s="136">
        <v>3</v>
      </c>
      <c r="N52" s="151">
        <v>2</v>
      </c>
      <c r="O52" s="101" t="s">
        <v>2</v>
      </c>
      <c r="P52" s="55" t="s">
        <v>240</v>
      </c>
    </row>
    <row r="53" spans="1:16" s="29" customFormat="1" ht="25.15" hidden="1" customHeight="1">
      <c r="A53" s="142">
        <v>43018</v>
      </c>
      <c r="B53" s="47"/>
      <c r="C53" s="159" t="s">
        <v>58</v>
      </c>
      <c r="D53" s="70" t="s">
        <v>133</v>
      </c>
      <c r="E53" s="143" t="s">
        <v>79</v>
      </c>
      <c r="F53" s="58" t="s">
        <v>133</v>
      </c>
      <c r="G53" s="58" t="s">
        <v>241</v>
      </c>
      <c r="H53" s="101" t="s">
        <v>120</v>
      </c>
      <c r="I53" s="54" t="s">
        <v>242</v>
      </c>
      <c r="J53" s="54"/>
      <c r="K53" s="157" t="s">
        <v>224</v>
      </c>
      <c r="L53" s="158">
        <v>43020</v>
      </c>
      <c r="M53" s="136">
        <v>3</v>
      </c>
      <c r="N53" s="151">
        <v>3</v>
      </c>
      <c r="O53" s="101" t="s">
        <v>10</v>
      </c>
      <c r="P53" s="55" t="s">
        <v>237</v>
      </c>
    </row>
    <row r="54" spans="1:16" s="29" customFormat="1" ht="51" hidden="1">
      <c r="A54" s="142">
        <v>43018</v>
      </c>
      <c r="B54" s="47"/>
      <c r="C54" s="159" t="s">
        <v>46</v>
      </c>
      <c r="D54" s="70" t="s">
        <v>133</v>
      </c>
      <c r="E54" s="143" t="s">
        <v>79</v>
      </c>
      <c r="F54" s="58" t="s">
        <v>133</v>
      </c>
      <c r="G54" s="58" t="s">
        <v>243</v>
      </c>
      <c r="H54" s="101" t="s">
        <v>120</v>
      </c>
      <c r="I54" s="54" t="s">
        <v>244</v>
      </c>
      <c r="J54" s="54" t="s">
        <v>245</v>
      </c>
      <c r="K54" s="157" t="s">
        <v>224</v>
      </c>
      <c r="L54" s="158">
        <v>43020</v>
      </c>
      <c r="M54" s="136">
        <v>3</v>
      </c>
      <c r="N54" s="151">
        <v>2</v>
      </c>
      <c r="O54" s="101" t="s">
        <v>2</v>
      </c>
      <c r="P54" s="55" t="s">
        <v>246</v>
      </c>
    </row>
    <row r="55" spans="1:16" s="29" customFormat="1" ht="51" hidden="1">
      <c r="A55" s="142">
        <v>43018</v>
      </c>
      <c r="B55" s="47"/>
      <c r="C55" s="159" t="s">
        <v>40</v>
      </c>
      <c r="D55" s="70" t="s">
        <v>133</v>
      </c>
      <c r="E55" s="143" t="s">
        <v>79</v>
      </c>
      <c r="F55" s="58" t="s">
        <v>133</v>
      </c>
      <c r="G55" s="58" t="s">
        <v>247</v>
      </c>
      <c r="H55" s="101" t="s">
        <v>120</v>
      </c>
      <c r="I55" s="54" t="s">
        <v>248</v>
      </c>
      <c r="J55" s="54" t="s">
        <v>245</v>
      </c>
      <c r="K55" s="157" t="s">
        <v>224</v>
      </c>
      <c r="L55" s="158">
        <v>43020</v>
      </c>
      <c r="M55" s="136">
        <v>3</v>
      </c>
      <c r="N55" s="151">
        <v>2</v>
      </c>
      <c r="O55" s="101" t="s">
        <v>2</v>
      </c>
      <c r="P55" s="55" t="s">
        <v>249</v>
      </c>
    </row>
    <row r="56" spans="1:16" s="29" customFormat="1" ht="51" hidden="1">
      <c r="A56" s="142">
        <v>43018</v>
      </c>
      <c r="B56" s="47"/>
      <c r="C56" s="159" t="s">
        <v>46</v>
      </c>
      <c r="D56" s="70" t="s">
        <v>133</v>
      </c>
      <c r="E56" s="143" t="s">
        <v>79</v>
      </c>
      <c r="F56" s="58" t="s">
        <v>133</v>
      </c>
      <c r="G56" s="58" t="s">
        <v>250</v>
      </c>
      <c r="H56" s="101" t="s">
        <v>120</v>
      </c>
      <c r="I56" s="54" t="s">
        <v>251</v>
      </c>
      <c r="J56" s="54" t="s">
        <v>245</v>
      </c>
      <c r="K56" s="157" t="s">
        <v>224</v>
      </c>
      <c r="L56" s="158">
        <v>43020</v>
      </c>
      <c r="M56" s="136">
        <v>3</v>
      </c>
      <c r="N56" s="151">
        <v>2</v>
      </c>
      <c r="O56" s="101" t="s">
        <v>2</v>
      </c>
      <c r="P56" s="55" t="s">
        <v>252</v>
      </c>
    </row>
    <row r="57" spans="1:16" s="29" customFormat="1" ht="25.5" hidden="1">
      <c r="A57" s="142">
        <v>43024</v>
      </c>
      <c r="B57" s="142"/>
      <c r="C57" s="159" t="s">
        <v>46</v>
      </c>
      <c r="D57" s="70" t="s">
        <v>133</v>
      </c>
      <c r="E57" s="143"/>
      <c r="F57" s="83" t="s">
        <v>133</v>
      </c>
      <c r="G57" s="58" t="s">
        <v>253</v>
      </c>
      <c r="H57" s="101" t="s">
        <v>120</v>
      </c>
      <c r="I57" s="54" t="s">
        <v>254</v>
      </c>
      <c r="J57" s="54"/>
      <c r="K57" s="157" t="s">
        <v>224</v>
      </c>
      <c r="L57" s="82"/>
      <c r="M57" s="136"/>
      <c r="N57" s="151">
        <v>3</v>
      </c>
      <c r="O57" s="101" t="s">
        <v>2</v>
      </c>
      <c r="P57" s="102" t="s">
        <v>255</v>
      </c>
    </row>
    <row r="58" spans="1:16" s="29" customFormat="1" ht="38.25">
      <c r="A58" s="142">
        <v>43024</v>
      </c>
      <c r="B58" s="142"/>
      <c r="C58" s="159" t="s">
        <v>46</v>
      </c>
      <c r="D58" s="70" t="s">
        <v>133</v>
      </c>
      <c r="E58" s="143"/>
      <c r="F58" s="83" t="s">
        <v>133</v>
      </c>
      <c r="G58" s="58" t="s">
        <v>256</v>
      </c>
      <c r="H58" s="101" t="s">
        <v>86</v>
      </c>
      <c r="I58" s="54" t="s">
        <v>257</v>
      </c>
      <c r="J58" s="54" t="s">
        <v>258</v>
      </c>
      <c r="K58" s="69" t="s">
        <v>259</v>
      </c>
      <c r="L58" s="82"/>
      <c r="M58" s="136">
        <v>1</v>
      </c>
      <c r="N58" s="151">
        <v>1</v>
      </c>
      <c r="O58" s="101" t="s">
        <v>2</v>
      </c>
      <c r="P58" s="55"/>
    </row>
    <row r="59" spans="1:16" s="29" customFormat="1" ht="38.25">
      <c r="A59" s="142">
        <v>43024</v>
      </c>
      <c r="B59" s="142"/>
      <c r="C59" s="159" t="s">
        <v>29</v>
      </c>
      <c r="D59" s="70" t="s">
        <v>133</v>
      </c>
      <c r="E59" s="143"/>
      <c r="F59" s="83" t="s">
        <v>133</v>
      </c>
      <c r="G59" s="58" t="s">
        <v>260</v>
      </c>
      <c r="H59" s="101" t="s">
        <v>86</v>
      </c>
      <c r="I59" s="54" t="s">
        <v>261</v>
      </c>
      <c r="J59" s="54" t="s">
        <v>262</v>
      </c>
      <c r="K59" s="69" t="s">
        <v>259</v>
      </c>
      <c r="L59" s="82"/>
      <c r="M59" s="136">
        <v>2</v>
      </c>
      <c r="N59" s="151">
        <v>1</v>
      </c>
      <c r="O59" s="101" t="s">
        <v>2</v>
      </c>
      <c r="P59" s="55"/>
    </row>
    <row r="60" spans="1:16" s="29" customFormat="1" ht="51">
      <c r="A60" s="142">
        <v>43024</v>
      </c>
      <c r="B60" s="142"/>
      <c r="C60" s="159" t="s">
        <v>46</v>
      </c>
      <c r="D60" s="70" t="s">
        <v>133</v>
      </c>
      <c r="E60" s="143"/>
      <c r="F60" s="83" t="s">
        <v>133</v>
      </c>
      <c r="G60" s="58" t="s">
        <v>263</v>
      </c>
      <c r="H60" s="101" t="s">
        <v>86</v>
      </c>
      <c r="I60" s="54" t="s">
        <v>264</v>
      </c>
      <c r="J60" s="54" t="s">
        <v>265</v>
      </c>
      <c r="K60" s="69" t="s">
        <v>259</v>
      </c>
      <c r="L60" s="82"/>
      <c r="M60" s="136">
        <v>2</v>
      </c>
      <c r="N60" s="151">
        <v>1</v>
      </c>
      <c r="O60" s="101" t="s">
        <v>2</v>
      </c>
      <c r="P60" s="55"/>
    </row>
    <row r="61" spans="1:16" s="29" customFormat="1" ht="38.25">
      <c r="A61" s="142">
        <v>43024</v>
      </c>
      <c r="B61" s="142"/>
      <c r="C61" s="159" t="s">
        <v>40</v>
      </c>
      <c r="D61" s="70" t="s">
        <v>133</v>
      </c>
      <c r="E61" s="143"/>
      <c r="F61" s="83" t="s">
        <v>133</v>
      </c>
      <c r="G61" s="58" t="s">
        <v>266</v>
      </c>
      <c r="H61" s="101" t="s">
        <v>60</v>
      </c>
      <c r="I61" s="54" t="s">
        <v>267</v>
      </c>
      <c r="J61" s="54"/>
      <c r="K61" s="71" t="s">
        <v>268</v>
      </c>
      <c r="L61" s="82" t="s">
        <v>194</v>
      </c>
      <c r="M61" s="136">
        <v>3</v>
      </c>
      <c r="N61" s="151">
        <v>1</v>
      </c>
      <c r="O61" s="101" t="s">
        <v>2</v>
      </c>
      <c r="P61" s="55"/>
    </row>
    <row r="62" spans="1:16" s="29" customFormat="1" ht="25.15" customHeight="1">
      <c r="A62" s="142">
        <v>43025</v>
      </c>
      <c r="B62" s="142"/>
      <c r="C62" s="159" t="s">
        <v>46</v>
      </c>
      <c r="D62" s="70" t="s">
        <v>133</v>
      </c>
      <c r="E62" s="143"/>
      <c r="F62" s="83" t="s">
        <v>133</v>
      </c>
      <c r="G62" s="58" t="s">
        <v>269</v>
      </c>
      <c r="H62" s="101" t="s">
        <v>97</v>
      </c>
      <c r="I62" s="54" t="s">
        <v>270</v>
      </c>
      <c r="J62" s="54"/>
      <c r="K62" s="71" t="s">
        <v>271</v>
      </c>
      <c r="L62" s="82" t="s">
        <v>194</v>
      </c>
      <c r="M62" s="136">
        <v>3</v>
      </c>
      <c r="N62" s="151">
        <v>1</v>
      </c>
      <c r="O62" s="101" t="s">
        <v>2</v>
      </c>
      <c r="P62" s="55"/>
    </row>
    <row r="63" spans="1:16" s="29" customFormat="1" ht="75">
      <c r="A63" s="142">
        <v>43025</v>
      </c>
      <c r="B63" s="142"/>
      <c r="C63" s="159" t="s">
        <v>40</v>
      </c>
      <c r="D63" s="70" t="s">
        <v>133</v>
      </c>
      <c r="E63" s="143"/>
      <c r="F63" s="83" t="s">
        <v>133</v>
      </c>
      <c r="G63" s="58" t="s">
        <v>272</v>
      </c>
      <c r="H63" s="101" t="s">
        <v>97</v>
      </c>
      <c r="I63" s="48" t="s">
        <v>273</v>
      </c>
      <c r="J63" s="54" t="s">
        <v>274</v>
      </c>
      <c r="K63" s="71" t="s">
        <v>271</v>
      </c>
      <c r="L63" s="82"/>
      <c r="M63" s="136"/>
      <c r="N63" s="151">
        <v>1</v>
      </c>
      <c r="O63" s="101" t="s">
        <v>2</v>
      </c>
      <c r="P63" s="102" t="s">
        <v>275</v>
      </c>
    </row>
    <row r="64" spans="1:16" s="29" customFormat="1" ht="38.25" hidden="1">
      <c r="A64" s="142">
        <v>43025</v>
      </c>
      <c r="B64" s="142"/>
      <c r="C64" s="159" t="s">
        <v>29</v>
      </c>
      <c r="D64" s="70" t="s">
        <v>133</v>
      </c>
      <c r="E64" s="143"/>
      <c r="F64" s="83" t="s">
        <v>133</v>
      </c>
      <c r="G64" s="58" t="s">
        <v>276</v>
      </c>
      <c r="H64" s="101" t="s">
        <v>35</v>
      </c>
      <c r="I64" s="54" t="s">
        <v>277</v>
      </c>
      <c r="J64" s="54"/>
      <c r="K64" s="157" t="s">
        <v>224</v>
      </c>
      <c r="L64" s="82"/>
      <c r="M64" s="136"/>
      <c r="N64" s="151">
        <v>1</v>
      </c>
      <c r="O64" s="101" t="s">
        <v>2</v>
      </c>
      <c r="P64" s="55"/>
    </row>
    <row r="65" spans="1:16" s="29" customFormat="1" ht="51" hidden="1">
      <c r="A65" s="142">
        <v>43025</v>
      </c>
      <c r="B65" s="142"/>
      <c r="C65" s="159" t="s">
        <v>46</v>
      </c>
      <c r="D65" s="70" t="s">
        <v>133</v>
      </c>
      <c r="E65" s="143"/>
      <c r="F65" s="83" t="s">
        <v>133</v>
      </c>
      <c r="G65" s="58" t="s">
        <v>278</v>
      </c>
      <c r="H65" s="101" t="s">
        <v>35</v>
      </c>
      <c r="I65" s="54" t="s">
        <v>279</v>
      </c>
      <c r="J65" s="54" t="s">
        <v>280</v>
      </c>
      <c r="K65" s="157" t="s">
        <v>224</v>
      </c>
      <c r="L65" s="82"/>
      <c r="M65" s="136"/>
      <c r="N65" s="151">
        <v>2</v>
      </c>
      <c r="O65" s="101" t="s">
        <v>2</v>
      </c>
      <c r="P65" s="102" t="s">
        <v>281</v>
      </c>
    </row>
    <row r="66" spans="1:16" s="29" customFormat="1" ht="51" hidden="1">
      <c r="A66" s="142">
        <v>43025</v>
      </c>
      <c r="B66" s="142"/>
      <c r="C66" s="159" t="s">
        <v>46</v>
      </c>
      <c r="D66" s="70" t="s">
        <v>133</v>
      </c>
      <c r="E66" s="143"/>
      <c r="F66" s="83" t="s">
        <v>133</v>
      </c>
      <c r="G66" s="58" t="s">
        <v>282</v>
      </c>
      <c r="H66" s="101" t="s">
        <v>35</v>
      </c>
      <c r="I66" s="54" t="s">
        <v>283</v>
      </c>
      <c r="J66" s="54" t="s">
        <v>280</v>
      </c>
      <c r="K66" s="157" t="s">
        <v>224</v>
      </c>
      <c r="L66" s="82"/>
      <c r="M66" s="136"/>
      <c r="N66" s="151">
        <v>1</v>
      </c>
      <c r="O66" s="101" t="s">
        <v>2</v>
      </c>
      <c r="P66" s="55"/>
    </row>
    <row r="67" spans="1:16" s="29" customFormat="1" ht="51" hidden="1">
      <c r="A67" s="142">
        <v>43025</v>
      </c>
      <c r="B67" s="142"/>
      <c r="C67" s="159" t="s">
        <v>29</v>
      </c>
      <c r="D67" s="70" t="s">
        <v>133</v>
      </c>
      <c r="E67" s="143"/>
      <c r="F67" s="83" t="s">
        <v>133</v>
      </c>
      <c r="G67" s="58" t="s">
        <v>284</v>
      </c>
      <c r="H67" s="101" t="s">
        <v>35</v>
      </c>
      <c r="I67" s="54" t="s">
        <v>285</v>
      </c>
      <c r="J67" s="54" t="s">
        <v>286</v>
      </c>
      <c r="K67" s="157" t="s">
        <v>224</v>
      </c>
      <c r="L67" s="82"/>
      <c r="M67" s="136"/>
      <c r="N67" s="151">
        <v>2</v>
      </c>
      <c r="O67" s="101" t="s">
        <v>2</v>
      </c>
      <c r="P67" s="102" t="s">
        <v>287</v>
      </c>
    </row>
    <row r="68" spans="1:16" s="29" customFormat="1" ht="25.15" hidden="1" customHeight="1">
      <c r="A68" s="142">
        <v>43028</v>
      </c>
      <c r="B68" s="142"/>
      <c r="C68" s="159" t="s">
        <v>29</v>
      </c>
      <c r="D68" s="70" t="s">
        <v>133</v>
      </c>
      <c r="E68" s="143"/>
      <c r="F68" s="58"/>
      <c r="G68" s="58" t="s">
        <v>288</v>
      </c>
      <c r="H68" s="101" t="s">
        <v>35</v>
      </c>
      <c r="I68" s="54" t="s">
        <v>289</v>
      </c>
      <c r="J68" s="54" t="s">
        <v>290</v>
      </c>
      <c r="K68" s="157" t="s">
        <v>224</v>
      </c>
      <c r="L68" s="82"/>
      <c r="M68" s="136"/>
      <c r="N68" s="151"/>
      <c r="O68" s="101"/>
      <c r="P68" s="55"/>
    </row>
    <row r="69" spans="1:16" s="29" customFormat="1" ht="51" hidden="1">
      <c r="A69" s="142">
        <v>43028</v>
      </c>
      <c r="B69" s="142"/>
      <c r="C69" s="159" t="s">
        <v>29</v>
      </c>
      <c r="D69" s="70" t="s">
        <v>133</v>
      </c>
      <c r="E69" s="143"/>
      <c r="F69" s="58"/>
      <c r="G69" s="58" t="s">
        <v>291</v>
      </c>
      <c r="H69" s="101" t="s">
        <v>35</v>
      </c>
      <c r="I69" s="54" t="s">
        <v>292</v>
      </c>
      <c r="J69" s="54"/>
      <c r="K69" s="157" t="s">
        <v>224</v>
      </c>
      <c r="L69" s="82"/>
      <c r="M69" s="160"/>
      <c r="N69" s="151"/>
      <c r="O69" s="101"/>
      <c r="P69" s="55"/>
    </row>
    <row r="70" spans="1:16" s="29" customFormat="1" ht="25.5" hidden="1">
      <c r="A70" s="142">
        <v>43028</v>
      </c>
      <c r="B70" s="142"/>
      <c r="C70" s="159" t="s">
        <v>46</v>
      </c>
      <c r="D70" s="70" t="s">
        <v>133</v>
      </c>
      <c r="E70" s="143"/>
      <c r="F70" s="58"/>
      <c r="G70" s="58" t="s">
        <v>293</v>
      </c>
      <c r="H70" s="101" t="s">
        <v>120</v>
      </c>
      <c r="I70" s="54" t="s">
        <v>294</v>
      </c>
      <c r="J70" s="54"/>
      <c r="K70" s="157" t="s">
        <v>224</v>
      </c>
      <c r="L70" s="82"/>
      <c r="M70" s="160"/>
      <c r="N70" s="151"/>
      <c r="O70" s="101"/>
      <c r="P70" s="55"/>
    </row>
    <row r="71" spans="1:16" s="29" customFormat="1" ht="25.15" hidden="1" customHeight="1">
      <c r="A71" s="142">
        <v>43028</v>
      </c>
      <c r="B71" s="142"/>
      <c r="C71" s="159" t="s">
        <v>58</v>
      </c>
      <c r="D71" s="70" t="s">
        <v>133</v>
      </c>
      <c r="E71" s="143"/>
      <c r="F71" s="58"/>
      <c r="G71" s="58" t="s">
        <v>295</v>
      </c>
      <c r="H71" s="101" t="s">
        <v>120</v>
      </c>
      <c r="I71" s="54" t="s">
        <v>296</v>
      </c>
      <c r="J71" s="54"/>
      <c r="K71" s="157" t="s">
        <v>224</v>
      </c>
      <c r="L71" s="82"/>
      <c r="M71" s="160"/>
      <c r="N71" s="151"/>
      <c r="O71" s="101"/>
      <c r="P71" s="55"/>
    </row>
    <row r="72" spans="1:16" s="29" customFormat="1" ht="38.25" hidden="1">
      <c r="A72" s="142">
        <v>43028</v>
      </c>
      <c r="B72" s="142"/>
      <c r="C72" s="159" t="s">
        <v>40</v>
      </c>
      <c r="D72" s="70" t="s">
        <v>133</v>
      </c>
      <c r="E72" s="143"/>
      <c r="F72" s="58"/>
      <c r="G72" s="58" t="s">
        <v>297</v>
      </c>
      <c r="H72" s="101" t="s">
        <v>120</v>
      </c>
      <c r="I72" s="54" t="s">
        <v>298</v>
      </c>
      <c r="J72" s="54" t="s">
        <v>299</v>
      </c>
      <c r="K72" s="157" t="s">
        <v>224</v>
      </c>
      <c r="L72" s="82"/>
      <c r="M72" s="160"/>
      <c r="N72" s="151"/>
      <c r="O72" s="101"/>
      <c r="P72" s="55"/>
    </row>
    <row r="73" spans="1:16" s="29" customFormat="1" ht="38.25" hidden="1">
      <c r="A73" s="142">
        <v>43028</v>
      </c>
      <c r="B73" s="142"/>
      <c r="C73" s="159" t="s">
        <v>40</v>
      </c>
      <c r="D73" s="70" t="s">
        <v>133</v>
      </c>
      <c r="E73" s="143"/>
      <c r="F73" s="58"/>
      <c r="G73" s="58" t="s">
        <v>300</v>
      </c>
      <c r="H73" s="101" t="s">
        <v>120</v>
      </c>
      <c r="I73" s="54" t="s">
        <v>301</v>
      </c>
      <c r="J73" s="54" t="s">
        <v>299</v>
      </c>
      <c r="K73" s="157" t="s">
        <v>224</v>
      </c>
      <c r="L73" s="82"/>
      <c r="M73" s="160"/>
      <c r="N73" s="151"/>
      <c r="O73" s="101"/>
      <c r="P73" s="55"/>
    </row>
    <row r="74" spans="1:16" s="29" customFormat="1" ht="38.25" hidden="1">
      <c r="A74" s="142">
        <v>43028</v>
      </c>
      <c r="B74" s="142"/>
      <c r="C74" s="159" t="s">
        <v>46</v>
      </c>
      <c r="D74" s="70" t="s">
        <v>133</v>
      </c>
      <c r="E74" s="143"/>
      <c r="F74" s="58"/>
      <c r="G74" s="58" t="s">
        <v>302</v>
      </c>
      <c r="H74" s="101" t="s">
        <v>120</v>
      </c>
      <c r="I74" s="54" t="s">
        <v>303</v>
      </c>
      <c r="J74" s="54" t="s">
        <v>304</v>
      </c>
      <c r="K74" s="157" t="s">
        <v>224</v>
      </c>
      <c r="L74" s="82"/>
      <c r="M74" s="160"/>
      <c r="N74" s="151"/>
      <c r="O74" s="101"/>
      <c r="P74" s="55"/>
    </row>
    <row r="75" spans="1:16" s="29" customFormat="1" ht="25.15" hidden="1" customHeight="1">
      <c r="A75" s="142">
        <v>43028</v>
      </c>
      <c r="B75" s="142"/>
      <c r="C75" s="159" t="s">
        <v>29</v>
      </c>
      <c r="D75" s="70" t="s">
        <v>133</v>
      </c>
      <c r="E75" s="143"/>
      <c r="F75" s="58"/>
      <c r="G75" s="58" t="s">
        <v>305</v>
      </c>
      <c r="H75" s="101" t="s">
        <v>120</v>
      </c>
      <c r="I75" s="54" t="s">
        <v>306</v>
      </c>
      <c r="J75" s="54"/>
      <c r="K75" s="157" t="s">
        <v>224</v>
      </c>
      <c r="L75" s="82"/>
      <c r="M75" s="160"/>
      <c r="N75" s="151"/>
      <c r="O75" s="101"/>
      <c r="P75" s="55"/>
    </row>
    <row r="76" spans="1:16" s="29" customFormat="1" ht="25.5" hidden="1">
      <c r="A76" s="142">
        <v>43028</v>
      </c>
      <c r="B76" s="142"/>
      <c r="C76" s="159" t="s">
        <v>58</v>
      </c>
      <c r="D76" s="70" t="s">
        <v>133</v>
      </c>
      <c r="E76" s="143"/>
      <c r="F76" s="58"/>
      <c r="G76" s="58" t="s">
        <v>307</v>
      </c>
      <c r="H76" s="101" t="s">
        <v>120</v>
      </c>
      <c r="I76" s="54" t="s">
        <v>308</v>
      </c>
      <c r="J76" s="54"/>
      <c r="K76" s="157" t="s">
        <v>224</v>
      </c>
      <c r="L76" s="82"/>
      <c r="M76" s="160"/>
      <c r="N76" s="151"/>
      <c r="O76" s="101"/>
      <c r="P76" s="55"/>
    </row>
    <row r="77" spans="1:16" s="29" customFormat="1" ht="25.15" customHeight="1">
      <c r="A77" s="142"/>
      <c r="B77" s="142"/>
      <c r="C77" s="159"/>
      <c r="D77" s="70"/>
      <c r="E77" s="143"/>
      <c r="F77" s="58"/>
      <c r="G77" s="58" t="s">
        <v>309</v>
      </c>
      <c r="H77" s="101"/>
      <c r="I77" s="54"/>
      <c r="J77" s="54"/>
      <c r="K77" s="71"/>
      <c r="L77" s="82"/>
      <c r="M77" s="160"/>
      <c r="N77" s="151"/>
      <c r="O77" s="101"/>
      <c r="P77" s="55"/>
    </row>
    <row r="78" spans="1:16" s="29" customFormat="1" ht="25.15" customHeight="1">
      <c r="A78" s="142"/>
      <c r="B78" s="142"/>
      <c r="C78" s="159"/>
      <c r="D78" s="70"/>
      <c r="E78" s="143"/>
      <c r="F78" s="58"/>
      <c r="G78" s="58" t="s">
        <v>310</v>
      </c>
      <c r="H78" s="101"/>
      <c r="I78" s="54"/>
      <c r="J78" s="54"/>
      <c r="K78" s="71"/>
      <c r="L78" s="82"/>
      <c r="M78" s="160"/>
      <c r="N78" s="151"/>
      <c r="O78" s="101"/>
      <c r="P78" s="55"/>
    </row>
    <row r="79" spans="1:16" s="29" customFormat="1" ht="25.15" customHeight="1">
      <c r="A79" s="142"/>
      <c r="B79" s="142"/>
      <c r="C79" s="159"/>
      <c r="D79" s="70"/>
      <c r="E79" s="143"/>
      <c r="F79" s="58"/>
      <c r="G79" s="58" t="s">
        <v>311</v>
      </c>
      <c r="H79" s="101"/>
      <c r="I79" s="54"/>
      <c r="J79" s="54"/>
      <c r="K79" s="71"/>
      <c r="L79" s="82"/>
      <c r="M79" s="160"/>
      <c r="N79" s="151"/>
      <c r="O79" s="101"/>
      <c r="P79" s="55"/>
    </row>
    <row r="80" spans="1:16" s="29" customFormat="1" ht="25.15" customHeight="1">
      <c r="A80" s="142"/>
      <c r="B80" s="142"/>
      <c r="C80" s="159"/>
      <c r="D80" s="70"/>
      <c r="E80" s="143"/>
      <c r="F80" s="58"/>
      <c r="G80" s="58" t="s">
        <v>312</v>
      </c>
      <c r="H80" s="101"/>
      <c r="I80" s="54"/>
      <c r="J80" s="54"/>
      <c r="K80" s="71"/>
      <c r="L80" s="82"/>
      <c r="M80" s="160"/>
      <c r="N80" s="151"/>
      <c r="O80" s="101"/>
      <c r="P80" s="55"/>
    </row>
    <row r="81" spans="1:16" s="29" customFormat="1" ht="25.15" customHeight="1">
      <c r="A81" s="142"/>
      <c r="B81" s="142"/>
      <c r="C81" s="159"/>
      <c r="D81" s="70"/>
      <c r="E81" s="143"/>
      <c r="F81" s="58"/>
      <c r="G81" s="58" t="s">
        <v>313</v>
      </c>
      <c r="H81" s="101"/>
      <c r="I81" s="54"/>
      <c r="J81" s="54"/>
      <c r="K81" s="71"/>
      <c r="L81" s="82"/>
      <c r="M81" s="160"/>
      <c r="N81" s="151"/>
      <c r="O81" s="101"/>
      <c r="P81" s="55"/>
    </row>
    <row r="82" spans="1:16" s="29" customFormat="1" ht="25.15" customHeight="1">
      <c r="A82" s="142"/>
      <c r="B82" s="142"/>
      <c r="C82" s="159"/>
      <c r="D82" s="70"/>
      <c r="E82" s="143"/>
      <c r="F82" s="58"/>
      <c r="G82" s="58" t="s">
        <v>314</v>
      </c>
      <c r="H82" s="101"/>
      <c r="I82" s="54"/>
      <c r="J82" s="54"/>
      <c r="K82" s="71"/>
      <c r="L82" s="82"/>
      <c r="M82" s="160"/>
      <c r="N82" s="151"/>
      <c r="O82" s="101"/>
      <c r="P82" s="55"/>
    </row>
    <row r="83" spans="1:16" s="29" customFormat="1" ht="25.15" customHeight="1">
      <c r="A83" s="142"/>
      <c r="B83" s="142"/>
      <c r="C83" s="159"/>
      <c r="D83" s="70"/>
      <c r="E83" s="143"/>
      <c r="F83" s="58"/>
      <c r="G83" s="58" t="s">
        <v>315</v>
      </c>
      <c r="H83" s="101"/>
      <c r="I83" s="54"/>
      <c r="J83" s="54"/>
      <c r="K83" s="71"/>
      <c r="L83" s="82"/>
      <c r="M83" s="160"/>
      <c r="N83" s="151"/>
      <c r="O83" s="101"/>
      <c r="P83" s="55"/>
    </row>
    <row r="84" spans="1:16" s="29" customFormat="1" ht="25.15" customHeight="1">
      <c r="A84" s="142"/>
      <c r="B84" s="142"/>
      <c r="C84" s="159"/>
      <c r="D84" s="70"/>
      <c r="E84" s="143"/>
      <c r="F84" s="58"/>
      <c r="G84" s="58" t="s">
        <v>316</v>
      </c>
      <c r="H84" s="101"/>
      <c r="I84" s="54"/>
      <c r="J84" s="54"/>
      <c r="K84" s="71"/>
      <c r="L84" s="82"/>
      <c r="M84" s="160"/>
      <c r="N84" s="151"/>
      <c r="O84" s="101"/>
      <c r="P84" s="55"/>
    </row>
    <row r="85" spans="1:16" s="29" customFormat="1" ht="25.15" customHeight="1">
      <c r="A85" s="142"/>
      <c r="B85" s="142"/>
      <c r="C85" s="159"/>
      <c r="D85" s="70"/>
      <c r="E85" s="143"/>
      <c r="F85" s="58"/>
      <c r="G85" s="58" t="s">
        <v>317</v>
      </c>
      <c r="H85" s="101"/>
      <c r="I85" s="54"/>
      <c r="J85" s="54"/>
      <c r="K85" s="71"/>
      <c r="L85" s="82"/>
      <c r="M85" s="160"/>
      <c r="N85" s="151"/>
      <c r="O85" s="101"/>
      <c r="P85" s="55"/>
    </row>
    <row r="86" spans="1:16" s="29" customFormat="1" ht="25.15" customHeight="1">
      <c r="A86" s="142"/>
      <c r="B86" s="142"/>
      <c r="C86" s="159"/>
      <c r="D86" s="70"/>
      <c r="E86" s="143"/>
      <c r="F86" s="58"/>
      <c r="G86" s="58" t="s">
        <v>318</v>
      </c>
      <c r="H86" s="101"/>
      <c r="I86" s="54"/>
      <c r="J86" s="54"/>
      <c r="K86" s="71"/>
      <c r="L86" s="82"/>
      <c r="M86" s="160"/>
      <c r="N86" s="151"/>
      <c r="O86" s="101"/>
      <c r="P86" s="55"/>
    </row>
    <row r="87" spans="1:16" s="29" customFormat="1" ht="25.15" customHeight="1">
      <c r="A87" s="142"/>
      <c r="B87" s="142"/>
      <c r="C87" s="159"/>
      <c r="D87" s="70"/>
      <c r="E87" s="143"/>
      <c r="F87" s="58"/>
      <c r="G87" s="58" t="s">
        <v>319</v>
      </c>
      <c r="H87" s="101"/>
      <c r="I87" s="54"/>
      <c r="J87" s="54"/>
      <c r="K87" s="71"/>
      <c r="L87" s="82"/>
      <c r="M87" s="160"/>
      <c r="N87" s="151"/>
      <c r="O87" s="101"/>
      <c r="P87" s="55"/>
    </row>
    <row r="88" spans="1:16" s="29" customFormat="1" ht="25.15" customHeight="1">
      <c r="A88" s="142"/>
      <c r="B88" s="142"/>
      <c r="C88" s="159"/>
      <c r="D88" s="70"/>
      <c r="E88" s="143"/>
      <c r="F88" s="58"/>
      <c r="G88" s="58" t="s">
        <v>320</v>
      </c>
      <c r="H88" s="101"/>
      <c r="I88" s="54"/>
      <c r="J88" s="54"/>
      <c r="K88" s="71"/>
      <c r="L88" s="82"/>
      <c r="M88" s="160"/>
      <c r="N88" s="151"/>
      <c r="O88" s="101"/>
      <c r="P88" s="55"/>
    </row>
    <row r="89" spans="1:16" s="29" customFormat="1" ht="25.15" customHeight="1">
      <c r="A89" s="142"/>
      <c r="B89" s="142"/>
      <c r="C89" s="159"/>
      <c r="D89" s="70"/>
      <c r="E89" s="143"/>
      <c r="F89" s="58"/>
      <c r="G89" s="58" t="s">
        <v>321</v>
      </c>
      <c r="H89" s="101"/>
      <c r="I89" s="54"/>
      <c r="J89" s="54"/>
      <c r="K89" s="71"/>
      <c r="L89" s="82"/>
      <c r="M89" s="160"/>
      <c r="N89" s="151"/>
      <c r="O89" s="101"/>
      <c r="P89" s="55"/>
    </row>
    <row r="90" spans="1:16" s="29" customFormat="1" ht="25.15" customHeight="1">
      <c r="A90" s="142"/>
      <c r="B90" s="142"/>
      <c r="C90" s="159"/>
      <c r="D90" s="70"/>
      <c r="E90" s="143"/>
      <c r="F90" s="58"/>
      <c r="G90" s="58" t="s">
        <v>322</v>
      </c>
      <c r="H90" s="101"/>
      <c r="I90" s="54"/>
      <c r="J90" s="54"/>
      <c r="K90" s="71"/>
      <c r="L90" s="82"/>
      <c r="M90" s="160"/>
      <c r="N90" s="151"/>
      <c r="O90" s="101"/>
      <c r="P90" s="55"/>
    </row>
    <row r="91" spans="1:16" s="29" customFormat="1" ht="25.15" customHeight="1">
      <c r="A91" s="142"/>
      <c r="B91" s="142"/>
      <c r="C91" s="159"/>
      <c r="D91" s="70"/>
      <c r="E91" s="143"/>
      <c r="F91" s="58"/>
      <c r="G91" s="58" t="s">
        <v>323</v>
      </c>
      <c r="H91" s="101"/>
      <c r="I91" s="54"/>
      <c r="J91" s="54"/>
      <c r="K91" s="71"/>
      <c r="L91" s="82"/>
      <c r="M91" s="160"/>
      <c r="N91" s="151"/>
      <c r="O91" s="101"/>
      <c r="P91" s="55"/>
    </row>
    <row r="92" spans="1:16" s="29" customFormat="1" ht="25.15" customHeight="1">
      <c r="A92" s="142"/>
      <c r="B92" s="142"/>
      <c r="C92" s="159"/>
      <c r="D92" s="70"/>
      <c r="E92" s="143"/>
      <c r="F92" s="58"/>
      <c r="G92" s="58" t="s">
        <v>324</v>
      </c>
      <c r="H92" s="101"/>
      <c r="I92" s="54"/>
      <c r="J92" s="54"/>
      <c r="K92" s="71"/>
      <c r="L92" s="82"/>
      <c r="M92" s="160"/>
      <c r="N92" s="151"/>
      <c r="O92" s="101"/>
      <c r="P92" s="55"/>
    </row>
    <row r="93" spans="1:16" s="29" customFormat="1" ht="25.15" customHeight="1">
      <c r="A93" s="142"/>
      <c r="B93" s="142"/>
      <c r="C93" s="159"/>
      <c r="D93" s="70"/>
      <c r="E93" s="143"/>
      <c r="F93" s="58"/>
      <c r="G93" s="58" t="s">
        <v>325</v>
      </c>
      <c r="H93" s="101"/>
      <c r="I93" s="54"/>
      <c r="J93" s="54"/>
      <c r="K93" s="71"/>
      <c r="L93" s="82"/>
      <c r="M93" s="160"/>
      <c r="N93" s="151"/>
      <c r="O93" s="101"/>
      <c r="P93" s="55"/>
    </row>
    <row r="94" spans="1:16" s="29" customFormat="1" ht="25.15" customHeight="1">
      <c r="A94" s="142"/>
      <c r="B94" s="142"/>
      <c r="C94" s="159"/>
      <c r="D94" s="70"/>
      <c r="E94" s="143"/>
      <c r="F94" s="58"/>
      <c r="G94" s="58" t="s">
        <v>326</v>
      </c>
      <c r="H94" s="101"/>
      <c r="I94" s="54"/>
      <c r="J94" s="54"/>
      <c r="K94" s="161"/>
      <c r="L94" s="161"/>
      <c r="M94" s="161"/>
      <c r="N94" s="151"/>
      <c r="O94" s="101"/>
      <c r="P94" s="55"/>
    </row>
    <row r="95" spans="1:16" s="29" customFormat="1" ht="25.15" customHeight="1">
      <c r="A95" s="142"/>
      <c r="B95" s="142"/>
      <c r="C95" s="159"/>
      <c r="D95" s="70"/>
      <c r="E95" s="143"/>
      <c r="F95" s="58"/>
      <c r="G95" s="58" t="s">
        <v>327</v>
      </c>
      <c r="H95" s="101"/>
      <c r="I95" s="54"/>
      <c r="J95" s="54"/>
      <c r="K95" s="161"/>
      <c r="L95" s="161"/>
      <c r="M95" s="161"/>
      <c r="N95" s="151"/>
      <c r="O95" s="101"/>
      <c r="P95" s="55"/>
    </row>
    <row r="96" spans="1:16" s="29" customFormat="1" ht="25.15" customHeight="1">
      <c r="A96" s="142"/>
      <c r="B96" s="142"/>
      <c r="C96" s="159"/>
      <c r="D96" s="70"/>
      <c r="E96" s="143"/>
      <c r="F96" s="58"/>
      <c r="G96" s="58" t="s">
        <v>328</v>
      </c>
      <c r="H96" s="101"/>
      <c r="I96" s="54"/>
      <c r="J96" s="54"/>
      <c r="K96" s="161"/>
      <c r="L96" s="161"/>
      <c r="M96" s="161"/>
      <c r="N96" s="151"/>
      <c r="O96" s="101"/>
      <c r="P96" s="55"/>
    </row>
    <row r="97" spans="1:16" s="29" customFormat="1" ht="25.15" customHeight="1">
      <c r="A97" s="142"/>
      <c r="B97" s="142"/>
      <c r="C97" s="159"/>
      <c r="D97" s="70"/>
      <c r="E97" s="143"/>
      <c r="F97" s="58"/>
      <c r="G97" s="58" t="s">
        <v>329</v>
      </c>
      <c r="H97" s="101"/>
      <c r="I97" s="54"/>
      <c r="J97" s="54"/>
      <c r="K97" s="161"/>
      <c r="L97" s="161"/>
      <c r="M97" s="161"/>
      <c r="N97" s="151"/>
      <c r="O97" s="101"/>
      <c r="P97" s="55"/>
    </row>
    <row r="98" spans="1:16" s="29" customFormat="1" ht="25.15" customHeight="1">
      <c r="A98" s="142"/>
      <c r="B98" s="142"/>
      <c r="C98" s="159"/>
      <c r="D98" s="70"/>
      <c r="E98" s="143"/>
      <c r="F98" s="58"/>
      <c r="G98" s="58" t="s">
        <v>330</v>
      </c>
      <c r="H98" s="101"/>
      <c r="I98" s="54"/>
      <c r="J98" s="54"/>
      <c r="K98" s="161"/>
      <c r="L98" s="161"/>
      <c r="M98" s="161"/>
      <c r="N98" s="151"/>
      <c r="O98" s="101"/>
      <c r="P98" s="55"/>
    </row>
    <row r="99" spans="1:16" s="29" customFormat="1" ht="25.15" customHeight="1">
      <c r="A99" s="142"/>
      <c r="B99" s="142"/>
      <c r="C99" s="159"/>
      <c r="D99" s="70"/>
      <c r="E99" s="143"/>
      <c r="F99" s="58"/>
      <c r="G99" s="58" t="s">
        <v>331</v>
      </c>
      <c r="H99" s="101"/>
      <c r="I99" s="54"/>
      <c r="J99" s="54"/>
      <c r="K99" s="161"/>
      <c r="L99" s="161"/>
      <c r="M99" s="161"/>
      <c r="N99" s="151"/>
      <c r="O99" s="101"/>
      <c r="P99" s="55"/>
    </row>
    <row r="100" spans="1:16" s="29" customFormat="1" ht="25.15" customHeight="1">
      <c r="A100" s="142"/>
      <c r="B100" s="142"/>
      <c r="C100" s="159"/>
      <c r="D100" s="70"/>
      <c r="E100" s="143"/>
      <c r="F100" s="58"/>
      <c r="G100" s="58" t="s">
        <v>332</v>
      </c>
      <c r="H100" s="101"/>
      <c r="I100" s="54"/>
      <c r="J100" s="54"/>
      <c r="K100" s="161"/>
      <c r="L100" s="161"/>
      <c r="M100" s="161"/>
      <c r="N100" s="151"/>
      <c r="O100" s="101"/>
      <c r="P100" s="55"/>
    </row>
    <row r="101" spans="1:16" s="29" customFormat="1" ht="25.15" customHeight="1">
      <c r="A101" s="142"/>
      <c r="B101" s="142"/>
      <c r="C101" s="159"/>
      <c r="D101" s="70"/>
      <c r="E101" s="143"/>
      <c r="F101" s="58"/>
      <c r="G101" s="58" t="s">
        <v>333</v>
      </c>
      <c r="H101" s="101"/>
      <c r="I101" s="54"/>
      <c r="J101" s="54"/>
      <c r="K101" s="161"/>
      <c r="L101" s="161"/>
      <c r="M101" s="161"/>
      <c r="N101" s="151"/>
      <c r="O101" s="101"/>
      <c r="P101" s="55"/>
    </row>
    <row r="102" spans="1:16" s="29" customFormat="1" ht="25.15" customHeight="1">
      <c r="A102" s="142"/>
      <c r="B102" s="142"/>
      <c r="C102" s="159"/>
      <c r="D102" s="70"/>
      <c r="E102" s="143"/>
      <c r="F102" s="58"/>
      <c r="G102" s="58" t="s">
        <v>334</v>
      </c>
      <c r="H102" s="101"/>
      <c r="I102" s="54"/>
      <c r="J102" s="54"/>
      <c r="K102" s="161"/>
      <c r="L102" s="161"/>
      <c r="M102" s="161"/>
      <c r="N102" s="151"/>
      <c r="O102" s="101"/>
      <c r="P102" s="55"/>
    </row>
    <row r="103" spans="1:16" s="29" customFormat="1" ht="25.15" customHeight="1">
      <c r="A103" s="142"/>
      <c r="B103" s="142"/>
      <c r="C103" s="159"/>
      <c r="D103" s="70"/>
      <c r="E103" s="143"/>
      <c r="F103" s="58"/>
      <c r="G103" s="58" t="s">
        <v>335</v>
      </c>
      <c r="H103" s="101"/>
      <c r="I103" s="54"/>
      <c r="J103" s="54"/>
      <c r="K103" s="161"/>
      <c r="L103" s="161"/>
      <c r="M103" s="161"/>
      <c r="N103" s="151"/>
      <c r="O103" s="101"/>
      <c r="P103" s="55"/>
    </row>
    <row r="104" spans="1:16" s="29" customFormat="1" ht="25.15" customHeight="1">
      <c r="A104" s="142"/>
      <c r="B104" s="142"/>
      <c r="C104" s="159"/>
      <c r="D104" s="70"/>
      <c r="E104" s="143"/>
      <c r="F104" s="58"/>
      <c r="G104" s="58" t="s">
        <v>336</v>
      </c>
      <c r="H104" s="101"/>
      <c r="I104" s="54"/>
      <c r="J104" s="54"/>
      <c r="K104" s="161"/>
      <c r="L104" s="161"/>
      <c r="M104" s="161"/>
      <c r="N104" s="151"/>
      <c r="O104" s="101"/>
      <c r="P104" s="55"/>
    </row>
    <row r="105" spans="1:16" s="29" customFormat="1" ht="25.15" customHeight="1">
      <c r="A105" s="142"/>
      <c r="B105" s="142"/>
      <c r="C105" s="159"/>
      <c r="D105" s="70"/>
      <c r="E105" s="143"/>
      <c r="F105" s="58"/>
      <c r="G105" s="58" t="s">
        <v>337</v>
      </c>
      <c r="H105" s="101"/>
      <c r="I105" s="54"/>
      <c r="J105" s="54"/>
      <c r="K105" s="161"/>
      <c r="L105" s="161"/>
      <c r="M105" s="161"/>
      <c r="N105" s="151"/>
      <c r="O105" s="101"/>
      <c r="P105" s="55"/>
    </row>
    <row r="106" spans="1:16" s="29" customFormat="1" ht="25.15" customHeight="1">
      <c r="A106" s="142"/>
      <c r="B106" s="142"/>
      <c r="C106" s="159"/>
      <c r="D106" s="70"/>
      <c r="E106" s="143"/>
      <c r="F106" s="58"/>
      <c r="G106" s="58" t="s">
        <v>338</v>
      </c>
      <c r="H106" s="101"/>
      <c r="I106" s="54"/>
      <c r="J106" s="54"/>
      <c r="K106" s="161"/>
      <c r="L106" s="161"/>
      <c r="M106" s="161"/>
      <c r="N106" s="151"/>
      <c r="O106" s="101"/>
      <c r="P106" s="55"/>
    </row>
    <row r="107" spans="1:16" s="29" customFormat="1" ht="25.15" customHeight="1">
      <c r="A107" s="142"/>
      <c r="B107" s="142"/>
      <c r="C107" s="159"/>
      <c r="D107" s="70"/>
      <c r="E107" s="143"/>
      <c r="F107" s="58"/>
      <c r="G107" s="58" t="s">
        <v>339</v>
      </c>
      <c r="H107" s="101"/>
      <c r="I107" s="54"/>
      <c r="J107" s="54"/>
      <c r="K107" s="161"/>
      <c r="L107" s="161"/>
      <c r="M107" s="161"/>
      <c r="N107" s="151"/>
      <c r="O107" s="101"/>
      <c r="P107" s="55"/>
    </row>
    <row r="108" spans="1:16" s="29" customFormat="1" ht="25.15" customHeight="1">
      <c r="A108" s="142"/>
      <c r="B108" s="142"/>
      <c r="C108" s="159"/>
      <c r="D108" s="70"/>
      <c r="E108" s="143"/>
      <c r="F108" s="58"/>
      <c r="G108" s="58" t="s">
        <v>340</v>
      </c>
      <c r="H108" s="101"/>
      <c r="I108" s="54"/>
      <c r="J108" s="54"/>
      <c r="K108" s="161"/>
      <c r="L108" s="161"/>
      <c r="M108" s="161"/>
      <c r="N108" s="151"/>
      <c r="O108" s="101"/>
      <c r="P108" s="55"/>
    </row>
    <row r="109" spans="1:16" s="29" customFormat="1" ht="25.15" customHeight="1">
      <c r="A109" s="142"/>
      <c r="B109" s="142"/>
      <c r="C109" s="159"/>
      <c r="D109" s="70"/>
      <c r="E109" s="143"/>
      <c r="F109" s="58"/>
      <c r="G109" s="58" t="s">
        <v>341</v>
      </c>
      <c r="H109" s="101"/>
      <c r="I109" s="54"/>
      <c r="J109" s="54"/>
      <c r="K109" s="161"/>
      <c r="L109" s="161"/>
      <c r="M109" s="161"/>
      <c r="N109" s="151"/>
      <c r="O109" s="101"/>
      <c r="P109" s="55"/>
    </row>
    <row r="110" spans="1:16" s="29" customFormat="1" ht="25.15" customHeight="1">
      <c r="A110" s="142"/>
      <c r="B110" s="142"/>
      <c r="C110" s="159"/>
      <c r="D110" s="70"/>
      <c r="E110" s="143"/>
      <c r="F110" s="58"/>
      <c r="G110" s="58" t="s">
        <v>342</v>
      </c>
      <c r="H110" s="101"/>
      <c r="I110" s="54"/>
      <c r="J110" s="54"/>
      <c r="K110" s="161"/>
      <c r="L110" s="161"/>
      <c r="M110" s="161"/>
      <c r="N110" s="151"/>
      <c r="O110" s="101"/>
      <c r="P110" s="55"/>
    </row>
    <row r="111" spans="1:16" s="29" customFormat="1" ht="25.15" customHeight="1">
      <c r="A111" s="142"/>
      <c r="B111" s="142"/>
      <c r="C111" s="159"/>
      <c r="D111" s="70"/>
      <c r="E111" s="143"/>
      <c r="F111" s="58"/>
      <c r="G111" s="58" t="s">
        <v>343</v>
      </c>
      <c r="H111" s="101"/>
      <c r="I111" s="54"/>
      <c r="J111" s="54"/>
      <c r="K111" s="161"/>
      <c r="L111" s="161"/>
      <c r="M111" s="161"/>
      <c r="N111" s="151"/>
      <c r="O111" s="101"/>
      <c r="P111" s="55"/>
    </row>
    <row r="112" spans="1:16" s="29" customFormat="1" ht="25.15" customHeight="1">
      <c r="A112" s="142"/>
      <c r="B112" s="142"/>
      <c r="C112" s="159"/>
      <c r="D112" s="70"/>
      <c r="E112" s="143"/>
      <c r="F112" s="58"/>
      <c r="G112" s="58" t="s">
        <v>344</v>
      </c>
      <c r="H112" s="101"/>
      <c r="I112" s="54"/>
      <c r="J112" s="54"/>
      <c r="K112" s="161"/>
      <c r="L112" s="161"/>
      <c r="M112" s="161"/>
      <c r="N112" s="151"/>
      <c r="O112" s="101"/>
      <c r="P112" s="55"/>
    </row>
    <row r="113" spans="1:16" s="29" customFormat="1" ht="25.15" customHeight="1">
      <c r="A113" s="142"/>
      <c r="B113" s="142"/>
      <c r="C113" s="159"/>
      <c r="D113" s="70"/>
      <c r="E113" s="143"/>
      <c r="F113" s="58"/>
      <c r="G113" s="58" t="s">
        <v>345</v>
      </c>
      <c r="H113" s="101"/>
      <c r="I113" s="54"/>
      <c r="J113" s="54"/>
      <c r="K113" s="161"/>
      <c r="L113" s="161"/>
      <c r="M113" s="161"/>
      <c r="N113" s="151"/>
      <c r="O113" s="101"/>
      <c r="P113" s="55"/>
    </row>
    <row r="114" spans="1:16" s="29" customFormat="1" ht="25.15" customHeight="1">
      <c r="A114" s="142"/>
      <c r="B114" s="142"/>
      <c r="C114" s="159"/>
      <c r="D114" s="70"/>
      <c r="E114" s="143"/>
      <c r="F114" s="58"/>
      <c r="G114" s="58" t="s">
        <v>346</v>
      </c>
      <c r="H114" s="101"/>
      <c r="I114" s="54"/>
      <c r="J114" s="54"/>
      <c r="K114" s="161"/>
      <c r="L114" s="161"/>
      <c r="M114" s="161"/>
      <c r="N114" s="151"/>
      <c r="O114" s="101"/>
      <c r="P114" s="55"/>
    </row>
    <row r="115" spans="1:16" s="29" customFormat="1" ht="25.15" customHeight="1">
      <c r="A115" s="142"/>
      <c r="B115" s="142"/>
      <c r="C115" s="159"/>
      <c r="D115" s="70"/>
      <c r="E115" s="143"/>
      <c r="F115" s="58"/>
      <c r="G115" s="58" t="s">
        <v>347</v>
      </c>
      <c r="H115" s="101"/>
      <c r="I115" s="54"/>
      <c r="J115" s="54"/>
      <c r="K115" s="161"/>
      <c r="L115" s="161"/>
      <c r="M115" s="161"/>
      <c r="N115" s="151"/>
      <c r="O115" s="101"/>
      <c r="P115" s="55"/>
    </row>
    <row r="116" spans="1:16" s="29" customFormat="1" ht="25.15" customHeight="1">
      <c r="A116" s="142"/>
      <c r="B116" s="142"/>
      <c r="C116" s="159"/>
      <c r="D116" s="70"/>
      <c r="E116" s="143"/>
      <c r="F116" s="58"/>
      <c r="G116" s="58" t="s">
        <v>348</v>
      </c>
      <c r="H116" s="101"/>
      <c r="I116" s="54"/>
      <c r="J116" s="54"/>
      <c r="K116" s="161"/>
      <c r="L116" s="161"/>
      <c r="M116" s="161"/>
      <c r="N116" s="151"/>
      <c r="O116" s="101"/>
      <c r="P116" s="55"/>
    </row>
    <row r="117" spans="1:16" s="29" customFormat="1" ht="25.15" customHeight="1">
      <c r="A117" s="142"/>
      <c r="B117" s="142"/>
      <c r="C117" s="159"/>
      <c r="D117" s="70"/>
      <c r="E117" s="143"/>
      <c r="F117" s="58"/>
      <c r="G117" s="58" t="s">
        <v>349</v>
      </c>
      <c r="H117" s="101"/>
      <c r="I117" s="54"/>
      <c r="J117" s="54"/>
      <c r="K117" s="161"/>
      <c r="L117" s="161"/>
      <c r="M117" s="161"/>
      <c r="N117" s="151"/>
      <c r="O117" s="101"/>
      <c r="P117" s="55"/>
    </row>
    <row r="118" spans="1:16" s="29" customFormat="1" ht="25.15" customHeight="1">
      <c r="A118" s="142"/>
      <c r="B118" s="142"/>
      <c r="C118" s="159"/>
      <c r="D118" s="70"/>
      <c r="E118" s="143"/>
      <c r="F118" s="58"/>
      <c r="G118" s="58" t="s">
        <v>350</v>
      </c>
      <c r="H118" s="101"/>
      <c r="I118" s="54"/>
      <c r="J118" s="54"/>
      <c r="K118" s="161"/>
      <c r="L118" s="161"/>
      <c r="M118" s="161"/>
      <c r="N118" s="151"/>
      <c r="O118" s="101"/>
      <c r="P118" s="55"/>
    </row>
    <row r="119" spans="1:16" s="29" customFormat="1" ht="25.15" customHeight="1">
      <c r="A119" s="142"/>
      <c r="B119" s="142"/>
      <c r="C119" s="159"/>
      <c r="D119" s="70"/>
      <c r="E119" s="143"/>
      <c r="F119" s="58"/>
      <c r="G119" s="58" t="s">
        <v>351</v>
      </c>
      <c r="H119" s="101"/>
      <c r="I119" s="54"/>
      <c r="J119" s="54"/>
      <c r="K119" s="161"/>
      <c r="L119" s="161"/>
      <c r="M119" s="161"/>
      <c r="N119" s="151"/>
      <c r="O119" s="101"/>
      <c r="P119" s="55"/>
    </row>
    <row r="120" spans="1:16" s="29" customFormat="1" ht="25.15" customHeight="1">
      <c r="A120" s="142"/>
      <c r="B120" s="142"/>
      <c r="C120" s="159"/>
      <c r="D120" s="70"/>
      <c r="E120" s="143"/>
      <c r="F120" s="58"/>
      <c r="G120" s="58" t="s">
        <v>352</v>
      </c>
      <c r="H120" s="101"/>
      <c r="I120" s="54"/>
      <c r="J120" s="54"/>
      <c r="K120" s="161"/>
      <c r="L120" s="161"/>
      <c r="M120" s="161"/>
      <c r="N120" s="151"/>
      <c r="O120" s="101"/>
      <c r="P120" s="55"/>
    </row>
    <row r="121" spans="1:16" s="29" customFormat="1" ht="25.15" customHeight="1">
      <c r="A121" s="142"/>
      <c r="B121" s="142"/>
      <c r="C121" s="159"/>
      <c r="D121" s="70"/>
      <c r="E121" s="143"/>
      <c r="F121" s="58"/>
      <c r="G121" s="58" t="s">
        <v>353</v>
      </c>
      <c r="H121" s="101"/>
      <c r="I121" s="54"/>
      <c r="J121" s="54"/>
      <c r="K121" s="161"/>
      <c r="L121" s="161"/>
      <c r="M121" s="161"/>
      <c r="N121" s="151"/>
      <c r="O121" s="101"/>
      <c r="P121" s="55"/>
    </row>
    <row r="122" spans="1:16" s="29" customFormat="1" ht="25.15" customHeight="1">
      <c r="A122" s="142"/>
      <c r="B122" s="142"/>
      <c r="C122" s="159"/>
      <c r="D122" s="70"/>
      <c r="E122" s="143"/>
      <c r="F122" s="58"/>
      <c r="G122" s="58" t="s">
        <v>354</v>
      </c>
      <c r="H122" s="101"/>
      <c r="I122" s="54"/>
      <c r="J122" s="54"/>
      <c r="K122" s="161"/>
      <c r="L122" s="161"/>
      <c r="M122" s="161"/>
      <c r="N122" s="151"/>
      <c r="O122" s="101"/>
      <c r="P122" s="55"/>
    </row>
    <row r="123" spans="1:16" s="29" customFormat="1" ht="25.15" customHeight="1">
      <c r="A123" s="142"/>
      <c r="B123" s="142"/>
      <c r="C123" s="159"/>
      <c r="D123" s="70"/>
      <c r="E123" s="143"/>
      <c r="F123" s="58"/>
      <c r="G123" s="58" t="s">
        <v>355</v>
      </c>
      <c r="H123" s="101"/>
      <c r="I123" s="54"/>
      <c r="J123" s="54"/>
      <c r="K123" s="161"/>
      <c r="L123" s="161"/>
      <c r="M123" s="161"/>
      <c r="N123" s="151"/>
      <c r="O123" s="101"/>
      <c r="P123" s="55"/>
    </row>
    <row r="124" spans="1:16" s="29" customFormat="1" ht="25.15" customHeight="1">
      <c r="A124" s="142"/>
      <c r="B124" s="142"/>
      <c r="C124" s="159"/>
      <c r="D124" s="70"/>
      <c r="E124" s="143"/>
      <c r="F124" s="58"/>
      <c r="G124" s="58" t="s">
        <v>356</v>
      </c>
      <c r="H124" s="101"/>
      <c r="I124" s="54"/>
      <c r="J124" s="54"/>
      <c r="K124" s="161"/>
      <c r="L124" s="161"/>
      <c r="M124" s="161"/>
      <c r="N124" s="151"/>
      <c r="O124" s="101"/>
      <c r="P124" s="55"/>
    </row>
    <row r="125" spans="1:16" s="29" customFormat="1" ht="25.15" customHeight="1">
      <c r="A125" s="142"/>
      <c r="B125" s="142"/>
      <c r="C125" s="159"/>
      <c r="D125" s="70"/>
      <c r="E125" s="143"/>
      <c r="F125" s="58"/>
      <c r="G125" s="58" t="s">
        <v>357</v>
      </c>
      <c r="H125" s="101"/>
      <c r="I125" s="54"/>
      <c r="J125" s="54"/>
      <c r="K125" s="161"/>
      <c r="L125" s="161"/>
      <c r="M125" s="161"/>
      <c r="N125" s="151"/>
      <c r="O125" s="101"/>
      <c r="P125" s="55"/>
    </row>
    <row r="126" spans="1:16" s="29" customFormat="1" ht="25.15" customHeight="1">
      <c r="A126" s="142"/>
      <c r="B126" s="142"/>
      <c r="C126" s="159"/>
      <c r="D126" s="70"/>
      <c r="E126" s="143"/>
      <c r="F126" s="58"/>
      <c r="G126" s="58" t="s">
        <v>358</v>
      </c>
      <c r="H126" s="101"/>
      <c r="I126" s="54"/>
      <c r="J126" s="54"/>
      <c r="K126" s="161"/>
      <c r="L126" s="161"/>
      <c r="M126" s="161"/>
      <c r="N126" s="151"/>
      <c r="O126" s="101"/>
      <c r="P126" s="55"/>
    </row>
    <row r="127" spans="1:16" s="29" customFormat="1" ht="25.15" customHeight="1">
      <c r="A127" s="142"/>
      <c r="B127" s="142"/>
      <c r="C127" s="159"/>
      <c r="D127" s="70"/>
      <c r="E127" s="143"/>
      <c r="F127" s="58"/>
      <c r="G127" s="58" t="s">
        <v>359</v>
      </c>
      <c r="H127" s="101"/>
      <c r="I127" s="54"/>
      <c r="J127" s="54"/>
      <c r="K127" s="161"/>
      <c r="L127" s="161"/>
      <c r="M127" s="161"/>
      <c r="N127" s="151"/>
      <c r="O127" s="101"/>
      <c r="P127" s="55"/>
    </row>
    <row r="128" spans="1:16" s="29" customFormat="1" ht="25.15" customHeight="1">
      <c r="A128" s="142"/>
      <c r="B128" s="142"/>
      <c r="C128" s="159"/>
      <c r="D128" s="70"/>
      <c r="E128" s="143"/>
      <c r="F128" s="58"/>
      <c r="G128" s="58" t="s">
        <v>360</v>
      </c>
      <c r="H128" s="101"/>
      <c r="I128" s="54"/>
      <c r="J128" s="54"/>
      <c r="K128" s="161"/>
      <c r="L128" s="161"/>
      <c r="M128" s="161"/>
      <c r="N128" s="151"/>
      <c r="O128" s="101"/>
      <c r="P128" s="55"/>
    </row>
    <row r="129" spans="1:24" s="29" customFormat="1" ht="25.15" customHeight="1">
      <c r="A129" s="142"/>
      <c r="B129" s="142"/>
      <c r="C129" s="159"/>
      <c r="D129" s="70"/>
      <c r="E129" s="143"/>
      <c r="F129" s="58"/>
      <c r="G129" s="58" t="s">
        <v>361</v>
      </c>
      <c r="H129" s="101"/>
      <c r="I129" s="54"/>
      <c r="J129" s="54"/>
      <c r="K129" s="161"/>
      <c r="L129" s="161"/>
      <c r="M129" s="161"/>
      <c r="N129" s="151"/>
      <c r="O129" s="101"/>
      <c r="P129" s="55"/>
    </row>
    <row r="130" spans="1:24" s="29" customFormat="1" ht="25.15" customHeight="1">
      <c r="A130" s="142"/>
      <c r="B130" s="142"/>
      <c r="C130" s="159"/>
      <c r="D130" s="70"/>
      <c r="E130" s="143"/>
      <c r="F130" s="58"/>
      <c r="G130" s="58" t="s">
        <v>362</v>
      </c>
      <c r="H130" s="101"/>
      <c r="I130" s="54"/>
      <c r="J130" s="54"/>
      <c r="K130" s="161"/>
      <c r="L130" s="161"/>
      <c r="M130" s="161"/>
      <c r="N130" s="151"/>
      <c r="O130" s="101"/>
      <c r="P130" s="55"/>
    </row>
    <row r="131" spans="1:24" s="29" customFormat="1" ht="25.15" customHeight="1">
      <c r="A131" s="142"/>
      <c r="B131" s="142"/>
      <c r="C131" s="159"/>
      <c r="D131" s="70"/>
      <c r="E131" s="143"/>
      <c r="F131" s="58"/>
      <c r="G131" s="58" t="s">
        <v>363</v>
      </c>
      <c r="H131" s="101"/>
      <c r="I131" s="54"/>
      <c r="J131" s="54"/>
      <c r="K131" s="161"/>
      <c r="L131" s="161"/>
      <c r="M131" s="161"/>
      <c r="N131" s="151"/>
      <c r="O131" s="101"/>
      <c r="P131" s="55"/>
    </row>
    <row r="132" spans="1:24" s="29" customFormat="1" ht="25.15" customHeight="1">
      <c r="A132" s="142"/>
      <c r="B132" s="142"/>
      <c r="C132" s="159"/>
      <c r="D132" s="70"/>
      <c r="E132" s="143"/>
      <c r="F132" s="58"/>
      <c r="G132" s="58" t="s">
        <v>364</v>
      </c>
      <c r="H132" s="101"/>
      <c r="I132" s="54"/>
      <c r="J132" s="54"/>
      <c r="K132" s="161"/>
      <c r="L132" s="161"/>
      <c r="M132" s="161"/>
      <c r="N132" s="151"/>
      <c r="O132" s="101"/>
      <c r="P132" s="55"/>
    </row>
    <row r="133" spans="1:24" s="29" customFormat="1" ht="25.15" customHeight="1">
      <c r="A133" s="142"/>
      <c r="B133" s="142"/>
      <c r="C133" s="159"/>
      <c r="D133" s="70"/>
      <c r="E133" s="143"/>
      <c r="F133" s="58"/>
      <c r="G133" s="58" t="s">
        <v>365</v>
      </c>
      <c r="H133" s="101"/>
      <c r="I133" s="54"/>
      <c r="J133" s="54"/>
      <c r="K133" s="161"/>
      <c r="L133" s="161"/>
      <c r="M133" s="161"/>
      <c r="N133" s="151"/>
      <c r="O133" s="101"/>
      <c r="P133" s="55"/>
    </row>
    <row r="134" spans="1:24" s="29" customFormat="1" ht="25.15" customHeight="1">
      <c r="A134" s="142"/>
      <c r="B134" s="142"/>
      <c r="C134" s="159"/>
      <c r="D134" s="70"/>
      <c r="E134" s="143"/>
      <c r="F134" s="58"/>
      <c r="G134" s="58"/>
      <c r="H134" s="101"/>
      <c r="I134" s="54"/>
      <c r="J134" s="54"/>
      <c r="K134" s="161"/>
      <c r="L134" s="161"/>
      <c r="M134" s="161"/>
      <c r="N134" s="101"/>
      <c r="O134" s="162"/>
      <c r="P134" s="163"/>
    </row>
    <row r="135" spans="1:24">
      <c r="A135" s="72"/>
      <c r="B135" s="73"/>
      <c r="C135" s="74">
        <f>SUBTOTAL(103,Table32[Type])</f>
        <v>20</v>
      </c>
      <c r="D135" s="75"/>
      <c r="E135" s="76"/>
      <c r="F135" s="77"/>
      <c r="G135" s="78"/>
      <c r="H135" s="78"/>
      <c r="I135" s="75"/>
      <c r="J135" s="79"/>
      <c r="K135" s="80"/>
      <c r="L135" s="80"/>
      <c r="M135" s="80"/>
      <c r="N135" s="81"/>
      <c r="O135" s="164"/>
      <c r="P135" s="130"/>
      <c r="V135" s="29"/>
      <c r="X135" s="29"/>
    </row>
    <row r="136" spans="1:24">
      <c r="I136" s="49"/>
      <c r="J136" s="49"/>
      <c r="X136" s="29"/>
    </row>
  </sheetData>
  <autoFilter ref="L2:P5" xr:uid="{00000000-0009-0000-0000-000001000000}"/>
  <conditionalFormatting sqref="N14:N15 N17">
    <cfRule type="iconSet" priority="48">
      <iconSet showValue="0">
        <cfvo type="percent" val="0"/>
        <cfvo type="num" val="2"/>
        <cfvo type="num" val="3"/>
      </iconSet>
    </cfRule>
  </conditionalFormatting>
  <conditionalFormatting sqref="N10:N13">
    <cfRule type="iconSet" priority="60">
      <iconSet showValue="0">
        <cfvo type="percent" val="0"/>
        <cfvo type="num" val="2"/>
        <cfvo type="num" val="3"/>
      </iconSet>
    </cfRule>
  </conditionalFormatting>
  <conditionalFormatting sqref="N16">
    <cfRule type="iconSet" priority="42">
      <iconSet showValue="0">
        <cfvo type="percent" val="0"/>
        <cfvo type="num" val="2"/>
        <cfvo type="num" val="3"/>
      </iconSet>
    </cfRule>
  </conditionalFormatting>
  <conditionalFormatting sqref="N9">
    <cfRule type="iconSet" priority="40">
      <iconSet showValue="0">
        <cfvo type="percent" val="0"/>
        <cfvo type="num" val="2"/>
        <cfvo type="num" val="3"/>
      </iconSet>
    </cfRule>
  </conditionalFormatting>
  <conditionalFormatting sqref="N18">
    <cfRule type="iconSet" priority="39">
      <iconSet showValue="0">
        <cfvo type="percent" val="0"/>
        <cfvo type="num" val="2"/>
        <cfvo type="num" val="3"/>
      </iconSet>
    </cfRule>
  </conditionalFormatting>
  <conditionalFormatting sqref="N19 N45:N46 N69:N134">
    <cfRule type="iconSet" priority="65">
      <iconSet showValue="0">
        <cfvo type="percent" val="0"/>
        <cfvo type="num" val="2"/>
        <cfvo type="num" val="3"/>
      </iconSet>
    </cfRule>
  </conditionalFormatting>
  <conditionalFormatting sqref="N20:N44">
    <cfRule type="iconSet" priority="37">
      <iconSet showValue="0">
        <cfvo type="percent" val="0"/>
        <cfvo type="num" val="2"/>
        <cfvo type="num" val="3"/>
      </iconSet>
    </cfRule>
  </conditionalFormatting>
  <conditionalFormatting sqref="M45:M46">
    <cfRule type="iconSet" priority="36">
      <iconSet showValue="0">
        <cfvo type="percent" val="0"/>
        <cfvo type="num" val="2"/>
        <cfvo type="num" val="3"/>
      </iconSet>
    </cfRule>
  </conditionalFormatting>
  <conditionalFormatting sqref="M37:M44">
    <cfRule type="iconSet" priority="30">
      <iconSet showValue="0">
        <cfvo type="percent" val="0"/>
        <cfvo type="num" val="2"/>
        <cfvo type="num" val="3"/>
      </iconSet>
    </cfRule>
  </conditionalFormatting>
  <conditionalFormatting sqref="M47:M59">
    <cfRule type="iconSet" priority="29">
      <iconSet showValue="0">
        <cfvo type="percent" val="0"/>
        <cfvo type="num" val="2"/>
        <cfvo type="num" val="3"/>
      </iconSet>
    </cfRule>
  </conditionalFormatting>
  <conditionalFormatting sqref="M9">
    <cfRule type="iconSet" priority="28">
      <iconSet showValue="0">
        <cfvo type="percent" val="0"/>
        <cfvo type="num" val="2"/>
        <cfvo type="num" val="3"/>
      </iconSet>
    </cfRule>
  </conditionalFormatting>
  <conditionalFormatting sqref="M9">
    <cfRule type="iconSet" priority="27">
      <iconSet showValue="0">
        <cfvo type="percent" val="0"/>
        <cfvo type="num" val="2"/>
        <cfvo type="num" val="3"/>
      </iconSet>
    </cfRule>
  </conditionalFormatting>
  <conditionalFormatting sqref="M12:M21 M25 M31:M36">
    <cfRule type="iconSet" priority="26">
      <iconSet showValue="0">
        <cfvo type="percent" val="0"/>
        <cfvo type="num" val="2"/>
        <cfvo type="num" val="3"/>
      </iconSet>
    </cfRule>
  </conditionalFormatting>
  <conditionalFormatting sqref="M12:M21 M25 M31:M36">
    <cfRule type="iconSet" priority="25">
      <iconSet showValue="0">
        <cfvo type="percent" val="0"/>
        <cfvo type="num" val="2"/>
        <cfvo type="num" val="3"/>
      </iconSet>
    </cfRule>
  </conditionalFormatting>
  <conditionalFormatting sqref="N57:N59">
    <cfRule type="iconSet" priority="24">
      <iconSet showValue="0">
        <cfvo type="percent" val="0"/>
        <cfvo type="num" val="2"/>
        <cfvo type="num" val="3"/>
      </iconSet>
    </cfRule>
  </conditionalFormatting>
  <conditionalFormatting sqref="N47:N56">
    <cfRule type="iconSet" priority="23">
      <iconSet showValue="0">
        <cfvo type="percent" val="0"/>
        <cfvo type="num" val="2"/>
        <cfvo type="num" val="3"/>
      </iconSet>
    </cfRule>
  </conditionalFormatting>
  <conditionalFormatting sqref="M10">
    <cfRule type="iconSet" priority="22">
      <iconSet showValue="0">
        <cfvo type="percent" val="0"/>
        <cfvo type="num" val="2"/>
        <cfvo type="num" val="3"/>
      </iconSet>
    </cfRule>
  </conditionalFormatting>
  <conditionalFormatting sqref="M10">
    <cfRule type="iconSet" priority="21">
      <iconSet showValue="0">
        <cfvo type="percent" val="0"/>
        <cfvo type="num" val="2"/>
        <cfvo type="num" val="3"/>
      </iconSet>
    </cfRule>
  </conditionalFormatting>
  <conditionalFormatting sqref="M11">
    <cfRule type="iconSet" priority="20">
      <iconSet showValue="0">
        <cfvo type="percent" val="0"/>
        <cfvo type="num" val="2"/>
        <cfvo type="num" val="3"/>
      </iconSet>
    </cfRule>
  </conditionalFormatting>
  <conditionalFormatting sqref="M11">
    <cfRule type="iconSet" priority="19">
      <iconSet showValue="0">
        <cfvo type="percent" val="0"/>
        <cfvo type="num" val="2"/>
        <cfvo type="num" val="3"/>
      </iconSet>
    </cfRule>
  </conditionalFormatting>
  <conditionalFormatting sqref="M22">
    <cfRule type="iconSet" priority="18">
      <iconSet showValue="0">
        <cfvo type="percent" val="0"/>
        <cfvo type="num" val="2"/>
        <cfvo type="num" val="3"/>
      </iconSet>
    </cfRule>
  </conditionalFormatting>
  <conditionalFormatting sqref="M22">
    <cfRule type="iconSet" priority="17">
      <iconSet showValue="0">
        <cfvo type="percent" val="0"/>
        <cfvo type="num" val="2"/>
        <cfvo type="num" val="3"/>
      </iconSet>
    </cfRule>
  </conditionalFormatting>
  <conditionalFormatting sqref="M23">
    <cfRule type="iconSet" priority="16">
      <iconSet showValue="0">
        <cfvo type="percent" val="0"/>
        <cfvo type="num" val="2"/>
        <cfvo type="num" val="3"/>
      </iconSet>
    </cfRule>
  </conditionalFormatting>
  <conditionalFormatting sqref="M23">
    <cfRule type="iconSet" priority="15">
      <iconSet showValue="0">
        <cfvo type="percent" val="0"/>
        <cfvo type="num" val="2"/>
        <cfvo type="num" val="3"/>
      </iconSet>
    </cfRule>
  </conditionalFormatting>
  <conditionalFormatting sqref="M24">
    <cfRule type="iconSet" priority="14">
      <iconSet showValue="0">
        <cfvo type="percent" val="0"/>
        <cfvo type="num" val="2"/>
        <cfvo type="num" val="3"/>
      </iconSet>
    </cfRule>
  </conditionalFormatting>
  <conditionalFormatting sqref="M24">
    <cfRule type="iconSet" priority="13">
      <iconSet showValue="0">
        <cfvo type="percent" val="0"/>
        <cfvo type="num" val="2"/>
        <cfvo type="num" val="3"/>
      </iconSet>
    </cfRule>
  </conditionalFormatting>
  <conditionalFormatting sqref="M26">
    <cfRule type="iconSet" priority="12">
      <iconSet showValue="0">
        <cfvo type="percent" val="0"/>
        <cfvo type="num" val="2"/>
        <cfvo type="num" val="3"/>
      </iconSet>
    </cfRule>
  </conditionalFormatting>
  <conditionalFormatting sqref="M26">
    <cfRule type="iconSet" priority="11">
      <iconSet showValue="0">
        <cfvo type="percent" val="0"/>
        <cfvo type="num" val="2"/>
        <cfvo type="num" val="3"/>
      </iconSet>
    </cfRule>
  </conditionalFormatting>
  <conditionalFormatting sqref="M27">
    <cfRule type="iconSet" priority="10">
      <iconSet showValue="0">
        <cfvo type="percent" val="0"/>
        <cfvo type="num" val="2"/>
        <cfvo type="num" val="3"/>
      </iconSet>
    </cfRule>
  </conditionalFormatting>
  <conditionalFormatting sqref="M27">
    <cfRule type="iconSet" priority="9">
      <iconSet showValue="0">
        <cfvo type="percent" val="0"/>
        <cfvo type="num" val="2"/>
        <cfvo type="num" val="3"/>
      </iconSet>
    </cfRule>
  </conditionalFormatting>
  <conditionalFormatting sqref="M28">
    <cfRule type="iconSet" priority="8">
      <iconSet showValue="0">
        <cfvo type="percent" val="0"/>
        <cfvo type="num" val="2"/>
        <cfvo type="num" val="3"/>
      </iconSet>
    </cfRule>
  </conditionalFormatting>
  <conditionalFormatting sqref="M28">
    <cfRule type="iconSet" priority="7">
      <iconSet showValue="0">
        <cfvo type="percent" val="0"/>
        <cfvo type="num" val="2"/>
        <cfvo type="num" val="3"/>
      </iconSet>
    </cfRule>
  </conditionalFormatting>
  <conditionalFormatting sqref="M29">
    <cfRule type="iconSet" priority="6">
      <iconSet showValue="0">
        <cfvo type="percent" val="0"/>
        <cfvo type="num" val="2"/>
        <cfvo type="num" val="3"/>
      </iconSet>
    </cfRule>
  </conditionalFormatting>
  <conditionalFormatting sqref="M29">
    <cfRule type="iconSet" priority="5">
      <iconSet showValue="0">
        <cfvo type="percent" val="0"/>
        <cfvo type="num" val="2"/>
        <cfvo type="num" val="3"/>
      </iconSet>
    </cfRule>
  </conditionalFormatting>
  <conditionalFormatting sqref="M30">
    <cfRule type="iconSet" priority="4">
      <iconSet showValue="0">
        <cfvo type="percent" val="0"/>
        <cfvo type="num" val="2"/>
        <cfvo type="num" val="3"/>
      </iconSet>
    </cfRule>
  </conditionalFormatting>
  <conditionalFormatting sqref="M30">
    <cfRule type="iconSet" priority="3">
      <iconSet showValue="0">
        <cfvo type="percent" val="0"/>
        <cfvo type="num" val="2"/>
        <cfvo type="num" val="3"/>
      </iconSet>
    </cfRule>
  </conditionalFormatting>
  <conditionalFormatting sqref="M60:M68">
    <cfRule type="iconSet" priority="2">
      <iconSet showValue="0">
        <cfvo type="percent" val="0"/>
        <cfvo type="num" val="2"/>
        <cfvo type="num" val="3"/>
      </iconSet>
    </cfRule>
  </conditionalFormatting>
  <conditionalFormatting sqref="N60:N68">
    <cfRule type="iconSet" priority="1">
      <iconSet showValue="0">
        <cfvo type="percent" val="0"/>
        <cfvo type="num" val="2"/>
        <cfvo type="num" val="3"/>
      </iconSet>
    </cfRule>
  </conditionalFormatting>
  <dataValidations count="3">
    <dataValidation type="list" allowBlank="1" showInputMessage="1" showErrorMessage="1" sqref="C9:C133" xr:uid="{00000000-0002-0000-0100-000000000000}">
      <formula1>Type</formula1>
    </dataValidation>
    <dataValidation type="list" allowBlank="1" showInputMessage="1" showErrorMessage="1" sqref="O9:O133" xr:uid="{00000000-0002-0000-0100-000001000000}">
      <formula1>$V$2:$V$10</formula1>
    </dataValidation>
    <dataValidation type="list" allowBlank="1" showInputMessage="1" showErrorMessage="1" sqref="H9:H134" xr:uid="{00000000-0002-0000-0100-000002000000}">
      <formula1>$X$1:$X$21</formula1>
    </dataValidation>
  </dataValidations>
  <printOptions headings="1"/>
  <pageMargins left="0.2" right="0.2" top="0.5" bottom="0.5" header="0.25" footer="0.25"/>
  <pageSetup scale="33" fitToHeight="20" orientation="landscape" cellComments="asDisplayed" r:id="rId1"/>
  <headerFooter>
    <oddHeader>&amp;R&amp;P of &amp;N</oddHeader>
    <oddFooter>&amp;LFile:  &amp;F</oddFooter>
  </headerFooter>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xr3:uid="{842E5F09-E766-5B8D-85AF-A39847EA96FD}">
      <selection activeCell="E5" sqref="E5"/>
    </sheetView>
  </sheetViews>
  <sheetFormatPr defaultColWidth="8.7109375" defaultRowHeight="15"/>
  <cols>
    <col min="1" max="1" width="7.7109375" style="12" customWidth="1"/>
    <col min="2" max="5" width="8.7109375" style="12"/>
    <col min="6" max="6" width="11.7109375" style="12" customWidth="1"/>
    <col min="7" max="7" width="8.7109375" style="12"/>
    <col min="8" max="8" width="20.7109375" style="12" customWidth="1"/>
    <col min="9" max="16384" width="8.7109375" style="12"/>
  </cols>
  <sheetData>
    <row r="1" spans="1:8" ht="21" customHeight="1">
      <c r="A1" s="106" t="s">
        <v>366</v>
      </c>
      <c r="B1" s="15" t="s">
        <v>367</v>
      </c>
      <c r="C1" s="15" t="s">
        <v>368</v>
      </c>
      <c r="D1" s="106" t="s">
        <v>369</v>
      </c>
      <c r="E1" s="108" t="s">
        <v>370</v>
      </c>
      <c r="F1" s="108" t="s">
        <v>371</v>
      </c>
      <c r="G1" s="15" t="s">
        <v>372</v>
      </c>
      <c r="H1" s="108" t="s">
        <v>373</v>
      </c>
    </row>
    <row r="2" spans="1:8" ht="15.75" thickBot="1">
      <c r="A2" s="107"/>
      <c r="B2" s="16" t="s">
        <v>374</v>
      </c>
      <c r="C2" s="16" t="s">
        <v>375</v>
      </c>
      <c r="D2" s="107"/>
      <c r="E2" s="109"/>
      <c r="F2" s="109"/>
      <c r="G2" s="16" t="s">
        <v>376</v>
      </c>
      <c r="H2" s="109"/>
    </row>
    <row r="3" spans="1:8" ht="24.75" thickBot="1">
      <c r="A3" s="17"/>
      <c r="B3" s="18" t="s">
        <v>374</v>
      </c>
      <c r="C3" s="18"/>
      <c r="D3" s="18"/>
      <c r="E3" s="19" t="s">
        <v>377</v>
      </c>
      <c r="F3" s="19" t="s">
        <v>378</v>
      </c>
      <c r="G3" s="20"/>
      <c r="H3" s="19" t="s">
        <v>379</v>
      </c>
    </row>
    <row r="4" spans="1:8" ht="36.75" thickBot="1">
      <c r="A4" s="17"/>
      <c r="B4" s="18" t="s">
        <v>380</v>
      </c>
      <c r="C4" s="18"/>
      <c r="D4" s="18"/>
      <c r="E4" s="19" t="s">
        <v>377</v>
      </c>
      <c r="F4" s="19" t="s">
        <v>381</v>
      </c>
      <c r="G4" s="20"/>
      <c r="H4" s="19" t="s">
        <v>382</v>
      </c>
    </row>
    <row r="5" spans="1:8" ht="36.75" thickBot="1">
      <c r="A5" s="17"/>
      <c r="B5" s="18" t="s">
        <v>383</v>
      </c>
      <c r="C5" s="18"/>
      <c r="D5" s="18"/>
      <c r="E5" s="19" t="s">
        <v>384</v>
      </c>
      <c r="F5" s="19" t="s">
        <v>385</v>
      </c>
      <c r="G5" s="20"/>
      <c r="H5" s="19" t="s">
        <v>386</v>
      </c>
    </row>
  </sheetData>
  <mergeCells count="5">
    <mergeCell ref="A1:A2"/>
    <mergeCell ref="D1:D2"/>
    <mergeCell ref="E1:E2"/>
    <mergeCell ref="F1:F2"/>
    <mergeCell ref="H1:H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4085827-979a-4d25-bdb3-741eb2b271ed"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077D4B56927F48449744FDF282540DB0" ma:contentTypeVersion="6" ma:contentTypeDescription="Create a new document." ma:contentTypeScope="" ma:versionID="4689bb33acee15ef6e656287cbab0f8b">
  <xsd:schema xmlns:xsd="http://www.w3.org/2001/XMLSchema" xmlns:xs="http://www.w3.org/2001/XMLSchema" xmlns:p="http://schemas.microsoft.com/office/2006/metadata/properties" xmlns:ns2="d7951858-bb29-4237-b3c9-892116d0dbed" xmlns:ns3="93c5d41c-51bf-454d-a537-95281230fd28" targetNamespace="http://schemas.microsoft.com/office/2006/metadata/properties" ma:root="true" ma:fieldsID="1676e59f6cd17c0988a4ca3d29dd1e6e" ns2:_="" ns3:_="">
    <xsd:import namespace="d7951858-bb29-4237-b3c9-892116d0dbed"/>
    <xsd:import namespace="93c5d41c-51bf-454d-a537-95281230fd2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951858-bb29-4237-b3c9-892116d0dbed"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3c5d41c-51bf-454d-a537-95281230fd28"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BDDA51-FFA5-4884-8B62-BDED5D12B5F7}"/>
</file>

<file path=customXml/itemProps2.xml><?xml version="1.0" encoding="utf-8"?>
<ds:datastoreItem xmlns:ds="http://schemas.openxmlformats.org/officeDocument/2006/customXml" ds:itemID="{0CDAEF16-971F-481F-8D2A-1B4E11269DB5}"/>
</file>

<file path=customXml/itemProps3.xml><?xml version="1.0" encoding="utf-8"?>
<ds:datastoreItem xmlns:ds="http://schemas.openxmlformats.org/officeDocument/2006/customXml" ds:itemID="{448BB9FA-8A03-4D5C-8F4E-F7AEE4864DDA}"/>
</file>

<file path=customXml/itemProps4.xml><?xml version="1.0" encoding="utf-8"?>
<ds:datastoreItem xmlns:ds="http://schemas.openxmlformats.org/officeDocument/2006/customXml" ds:itemID="{D8C02DEB-6863-40A4-A0D5-A26C4756E2B9}"/>
</file>

<file path=docProps/app.xml><?xml version="1.0" encoding="utf-8"?>
<Properties xmlns="http://schemas.openxmlformats.org/officeDocument/2006/extended-properties" xmlns:vt="http://schemas.openxmlformats.org/officeDocument/2006/docPropsVTypes">
  <Application>Microsoft Excel Online</Application>
  <Manager/>
  <Company>Sutter Health</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Frank Velasco</dc:creator>
  <cp:keywords/>
  <dc:description/>
  <cp:lastModifiedBy>Swapna Ray</cp:lastModifiedBy>
  <cp:revision/>
  <dcterms:created xsi:type="dcterms:W3CDTF">2016-03-31T17:12:31Z</dcterms:created>
  <dcterms:modified xsi:type="dcterms:W3CDTF">2017-10-25T17:26:14Z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04ac41be-a585-4328-be3f-b9a3edaac6c4</vt:lpwstr>
  </property>
  <property fmtid="{D5CDD505-2E9C-101B-9397-08002B2CF9AE}" pid="3" name="ContentTypeId">
    <vt:lpwstr>0x010100077D4B56927F48449744FDF282540DB0</vt:lpwstr>
  </property>
</Properties>
</file>