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entor\"/>
    </mc:Choice>
  </mc:AlternateContent>
  <xr:revisionPtr revIDLastSave="0" documentId="13_ncr:1_{7291B9E1-65C6-4382-B9AC-6D46CE0AB319}" xr6:coauthVersionLast="47" xr6:coauthVersionMax="47" xr10:uidLastSave="{00000000-0000-0000-0000-000000000000}"/>
  <bookViews>
    <workbookView xWindow="-108" yWindow="-108" windowWidth="23256" windowHeight="12456" firstSheet="1" activeTab="2" xr2:uid="{00000000-000D-0000-FFFF-FFFF00000000}"/>
  </bookViews>
  <sheets>
    <sheet name="Sum_Count_Average_if_ifs" sheetId="1" r:id="rId1"/>
    <sheet name="if_and_or" sheetId="3" r:id="rId2"/>
    <sheet name="Data" sheetId="4" r:id="rId3"/>
    <sheet name="Pivot Claculations" sheetId="5" r:id="rId4"/>
    <sheet name="Dashboards" sheetId="6" r:id="rId5"/>
  </sheets>
  <definedNames>
    <definedName name="_xlnm._FilterDatabase" localSheetId="0" hidden="1">Sum_Count_Average_if_ifs!$A$1:$E$12</definedName>
    <definedName name="Slicer_Is_it_a_Laptop_Sold_in_Jan_or_a_Phone_Sold_in_Feb_?">#N/A</definedName>
    <definedName name="Slicer_Month">#N/A</definedName>
  </definedNames>
  <calcPr calcId="191029"/>
  <pivotCaches>
    <pivotCache cacheId="4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3" l="1"/>
  <c r="I3" i="3"/>
  <c r="I4" i="3"/>
  <c r="I5" i="3"/>
  <c r="I6" i="3"/>
  <c r="I7" i="3"/>
  <c r="I8" i="3"/>
  <c r="I9" i="3"/>
  <c r="I10" i="3"/>
  <c r="I11" i="3"/>
  <c r="I12" i="3"/>
  <c r="H19" i="3"/>
  <c r="H18" i="3"/>
  <c r="J19" i="3"/>
  <c r="J18" i="3"/>
  <c r="I19" i="3"/>
  <c r="I18" i="3"/>
  <c r="H2" i="3"/>
  <c r="H3" i="3"/>
  <c r="H4" i="3"/>
  <c r="H5" i="3"/>
  <c r="H6" i="3"/>
  <c r="H7" i="3"/>
  <c r="H8" i="3"/>
  <c r="H9" i="3"/>
  <c r="H10" i="3"/>
  <c r="H11" i="3"/>
  <c r="H12" i="3"/>
  <c r="G2" i="3"/>
  <c r="F3" i="3"/>
  <c r="F2" i="3"/>
  <c r="G3" i="3"/>
  <c r="G4" i="3"/>
  <c r="G5" i="3"/>
  <c r="G6" i="3"/>
  <c r="G7" i="3"/>
  <c r="G8" i="3"/>
  <c r="G9" i="3"/>
  <c r="G10" i="3"/>
  <c r="G11" i="3"/>
  <c r="G12" i="3"/>
  <c r="E15" i="3"/>
  <c r="F4" i="3"/>
  <c r="F5" i="3"/>
  <c r="F6" i="3"/>
  <c r="F7" i="3"/>
  <c r="F8" i="3"/>
  <c r="F9" i="3"/>
  <c r="F10" i="3"/>
  <c r="F11" i="3"/>
  <c r="F12" i="3"/>
  <c r="H37" i="1"/>
  <c r="I37" i="1"/>
  <c r="J37" i="1"/>
  <c r="H38" i="1"/>
  <c r="I38" i="1"/>
  <c r="J38" i="1"/>
  <c r="H39" i="1"/>
  <c r="I39" i="1"/>
  <c r="J39" i="1"/>
  <c r="I36" i="1"/>
  <c r="J36" i="1"/>
  <c r="H36" i="1"/>
  <c r="C29" i="1"/>
  <c r="B29" i="1"/>
  <c r="H29" i="1"/>
  <c r="I29" i="1"/>
  <c r="J29" i="1"/>
  <c r="H30" i="1"/>
  <c r="I30" i="1"/>
  <c r="J30" i="1"/>
  <c r="H31" i="1"/>
  <c r="I31" i="1"/>
  <c r="J31" i="1"/>
  <c r="I28" i="1"/>
  <c r="J28" i="1"/>
  <c r="H28" i="1"/>
  <c r="C27" i="1"/>
  <c r="H20" i="1"/>
  <c r="H21" i="1"/>
  <c r="I21" i="1"/>
  <c r="J21" i="1"/>
  <c r="H22" i="1"/>
  <c r="I22" i="1"/>
  <c r="J22" i="1"/>
  <c r="H23" i="1"/>
  <c r="I23" i="1"/>
  <c r="J23" i="1"/>
  <c r="I20" i="1"/>
  <c r="J20" i="1"/>
  <c r="I11" i="1"/>
  <c r="I12" i="1"/>
  <c r="I13" i="1"/>
  <c r="I10" i="1"/>
  <c r="J11" i="1"/>
  <c r="J12" i="1"/>
  <c r="J13" i="1"/>
  <c r="J10" i="1"/>
  <c r="H10" i="1"/>
  <c r="H11" i="1"/>
  <c r="H12" i="1"/>
  <c r="H13" i="1"/>
  <c r="H3" i="1"/>
  <c r="H5" i="1"/>
  <c r="I13" i="3"/>
  <c r="H40" i="1"/>
  <c r="H32" i="1"/>
  <c r="H24" i="1"/>
  <c r="J15" i="1"/>
  <c r="I15" i="1"/>
  <c r="H15" i="1"/>
</calcChain>
</file>

<file path=xl/sharedStrings.xml><?xml version="1.0" encoding="utf-8"?>
<sst xmlns="http://schemas.openxmlformats.org/spreadsheetml/2006/main" count="368" uniqueCount="83">
  <si>
    <t>Sales Person</t>
  </si>
  <si>
    <t>Region</t>
  </si>
  <si>
    <t>Product</t>
  </si>
  <si>
    <t>Month</t>
  </si>
  <si>
    <t>Revenue</t>
  </si>
  <si>
    <t>Rahul</t>
  </si>
  <si>
    <t>Rohan</t>
  </si>
  <si>
    <t>Sheetal</t>
  </si>
  <si>
    <t>Vaibhav</t>
  </si>
  <si>
    <t>Mike</t>
  </si>
  <si>
    <t>Alice</t>
  </si>
  <si>
    <t>Dave</t>
  </si>
  <si>
    <t>Carol</t>
  </si>
  <si>
    <t>Bob</t>
  </si>
  <si>
    <t>East</t>
  </si>
  <si>
    <t>West</t>
  </si>
  <si>
    <t>South</t>
  </si>
  <si>
    <t>North</t>
  </si>
  <si>
    <t>Laptop</t>
  </si>
  <si>
    <t>Phone</t>
  </si>
  <si>
    <t>Tablet</t>
  </si>
  <si>
    <t>Jan</t>
  </si>
  <si>
    <t>Mar</t>
  </si>
  <si>
    <t>Feb</t>
  </si>
  <si>
    <t>Total Revenue</t>
  </si>
  <si>
    <t>No of Region</t>
  </si>
  <si>
    <t>Avg Revenue</t>
  </si>
  <si>
    <t>No of Sales Person</t>
  </si>
  <si>
    <t>Region wise</t>
  </si>
  <si>
    <t>Overall</t>
  </si>
  <si>
    <t>Region Count</t>
  </si>
  <si>
    <t>Average Revenue</t>
  </si>
  <si>
    <t>Count of Region</t>
  </si>
  <si>
    <t>f4</t>
  </si>
  <si>
    <t>fn + f4</t>
  </si>
  <si>
    <t>Revenue &gt;300</t>
  </si>
  <si>
    <t>And</t>
  </si>
  <si>
    <t>or</t>
  </si>
  <si>
    <t>Revenue &gt;=300 &amp; Product Laptop</t>
  </si>
  <si>
    <t>Month_Jan_Region_South_Rev &gt;=250</t>
  </si>
  <si>
    <t>if your condition is True</t>
  </si>
  <si>
    <t>A</t>
  </si>
  <si>
    <t>B</t>
  </si>
  <si>
    <t>IF</t>
  </si>
  <si>
    <t>Is it a Laptop Sold in Jan or a Phone Sold in Feb ?</t>
  </si>
  <si>
    <t>Laptop &amp; Jan</t>
  </si>
  <si>
    <t>Phone &amp; Feb</t>
  </si>
  <si>
    <t>Or</t>
  </si>
  <si>
    <t>Low</t>
  </si>
  <si>
    <t>No</t>
  </si>
  <si>
    <t>Match</t>
  </si>
  <si>
    <t>High</t>
  </si>
  <si>
    <t>Not Match</t>
  </si>
  <si>
    <t>Yes</t>
  </si>
  <si>
    <t>Row Labels</t>
  </si>
  <si>
    <t>Grand Total</t>
  </si>
  <si>
    <t>Sum of Revenue</t>
  </si>
  <si>
    <t>Column Labels</t>
  </si>
  <si>
    <t>East Total</t>
  </si>
  <si>
    <t>North Total</t>
  </si>
  <si>
    <t>South Total</t>
  </si>
  <si>
    <t>West Total</t>
  </si>
  <si>
    <t>Max of Revenue</t>
  </si>
  <si>
    <t>Muskan</t>
  </si>
  <si>
    <t>North-East</t>
  </si>
  <si>
    <t>Chocolates</t>
  </si>
  <si>
    <t>New records</t>
  </si>
  <si>
    <t>North-East Total</t>
  </si>
  <si>
    <t>Apr</t>
  </si>
  <si>
    <t>Devdas</t>
  </si>
  <si>
    <t>Smart Phone Analysis</t>
  </si>
  <si>
    <t>Nominal</t>
  </si>
  <si>
    <t>Discrete</t>
  </si>
  <si>
    <t>Binary</t>
  </si>
  <si>
    <t>Ordinal / Binary</t>
  </si>
  <si>
    <t>Satisfied</t>
  </si>
  <si>
    <t>Not Satified</t>
  </si>
  <si>
    <t>Fair</t>
  </si>
  <si>
    <t>Dissa</t>
  </si>
  <si>
    <t>ID001</t>
  </si>
  <si>
    <t>ID002</t>
  </si>
  <si>
    <t>ID005</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</si>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</sst>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8"/>
      <name val="Calibri"/>
      <family val="2"/>
      <scheme val="minor"/>
    </font>
    <font>
      <sz val="28"/>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4">
    <xf numFmtId="0" fontId="0" fillId="0" borderId="0" xfId="0"/>
    <xf numFmtId="0" fontId="0" fillId="0" borderId="1" xfId="0" applyBorder="1"/>
    <xf numFmtId="0" fontId="0" fillId="2" borderId="1" xfId="0" applyFill="1" applyBorder="1"/>
    <xf numFmtId="0" fontId="0" fillId="0" borderId="2" xfId="0" applyFill="1" applyBorder="1"/>
    <xf numFmtId="0" fontId="0" fillId="0" borderId="1" xfId="0" applyFill="1" applyBorder="1"/>
    <xf numFmtId="0" fontId="0" fillId="0" borderId="0" xfId="0" applyAlignment="1">
      <alignment horizontal="center"/>
    </xf>
    <xf numFmtId="0" fontId="0" fillId="0" borderId="3" xfId="0" applyBorder="1" applyAlignment="1">
      <alignment horizontal="center"/>
    </xf>
    <xf numFmtId="0" fontId="0" fillId="0" borderId="1" xfId="0" applyBorder="1" applyAlignment="1">
      <alignment horizontal="center"/>
    </xf>
    <xf numFmtId="164" fontId="0" fillId="0" borderId="1" xfId="0" applyNumberFormat="1" applyBorder="1"/>
    <xf numFmtId="2" fontId="0" fillId="0" borderId="1" xfId="0" applyNumberFormat="1" applyBorder="1"/>
    <xf numFmtId="0" fontId="0" fillId="3" borderId="1" xfId="0" applyFill="1" applyBorder="1"/>
    <xf numFmtId="0" fontId="0" fillId="0" borderId="1" xfId="0" applyBorder="1" applyAlignment="1">
      <alignment horizontal="center"/>
    </xf>
    <xf numFmtId="0" fontId="0" fillId="0" borderId="2" xfId="0"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10" fontId="0" fillId="0" borderId="0" xfId="0" applyNumberFormat="1"/>
  </cellXfs>
  <cellStyles count="1">
    <cellStyle name="Normal" xfId="0" builtinId="0"/>
  </cellStyles>
  <dxfs count="28">
    <dxf>
      <numFmt numFmtId="14" formatCode="0.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Intemediate.xlsx]Pivot Claculations!PivotTable4</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strRef>
              <c:f>'Pivot Claculations'!$C$12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CD6-491B-B1DF-4CAFE83F1F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CD6-491B-B1DF-4CAFE83F1FC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CD6-491B-B1DF-4CAFE83F1FC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CD6-491B-B1DF-4CAFE83F1FC0}"/>
              </c:ext>
            </c:extLst>
          </c:dPt>
          <c:dPt>
            <c:idx val="4"/>
            <c:bubble3D val="0"/>
            <c:spPr>
              <a:solidFill>
                <a:schemeClr val="accent5"/>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Claculations'!$B$13:$B$18</c:f>
              <c:strCache>
                <c:ptCount val="5"/>
                <c:pt idx="0">
                  <c:v>East</c:v>
                </c:pt>
                <c:pt idx="1">
                  <c:v>North</c:v>
                </c:pt>
                <c:pt idx="2">
                  <c:v>South</c:v>
                </c:pt>
                <c:pt idx="3">
                  <c:v>West</c:v>
                </c:pt>
                <c:pt idx="4">
                  <c:v>North-East</c:v>
                </c:pt>
              </c:strCache>
            </c:strRef>
          </c:cat>
          <c:val>
            <c:numRef>
              <c:f>'Pivot Claculations'!$C$13:$C$18</c:f>
              <c:numCache>
                <c:formatCode>0.00%</c:formatCode>
                <c:ptCount val="5"/>
                <c:pt idx="0">
                  <c:v>0.183</c:v>
                </c:pt>
                <c:pt idx="1">
                  <c:v>0.115</c:v>
                </c:pt>
                <c:pt idx="2">
                  <c:v>0.20449999999999999</c:v>
                </c:pt>
                <c:pt idx="3">
                  <c:v>0.2215</c:v>
                </c:pt>
                <c:pt idx="4">
                  <c:v>1</c:v>
                </c:pt>
              </c:numCache>
            </c:numRef>
          </c:val>
          <c:extLst>
            <c:ext xmlns:c16="http://schemas.microsoft.com/office/drawing/2014/chart" uri="{C3380CC4-5D6E-409C-BE32-E72D297353CC}">
              <c16:uniqueId val="{00000008-ECD6-491B-B1DF-4CAFE83F1FC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Intemediate.xlsx]Pivot Claculations!PivotTable3</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Claculations'!$E$3:$E$4</c:f>
              <c:strCache>
                <c:ptCount val="1"/>
                <c:pt idx="0">
                  <c:v>Jan</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Claculations'!$D$5:$D$10</c:f>
              <c:strCache>
                <c:ptCount val="5"/>
                <c:pt idx="0">
                  <c:v>East</c:v>
                </c:pt>
                <c:pt idx="1">
                  <c:v>North</c:v>
                </c:pt>
                <c:pt idx="2">
                  <c:v>South</c:v>
                </c:pt>
                <c:pt idx="3">
                  <c:v>West</c:v>
                </c:pt>
                <c:pt idx="4">
                  <c:v>North-East</c:v>
                </c:pt>
              </c:strCache>
            </c:strRef>
          </c:cat>
          <c:val>
            <c:numRef>
              <c:f>'Pivot Claculations'!$E$5:$E$10</c:f>
              <c:numCache>
                <c:formatCode>General</c:formatCode>
                <c:ptCount val="5"/>
                <c:pt idx="0">
                  <c:v>250</c:v>
                </c:pt>
                <c:pt idx="1">
                  <c:v>449</c:v>
                </c:pt>
                <c:pt idx="2">
                  <c:v>203</c:v>
                </c:pt>
              </c:numCache>
            </c:numRef>
          </c:val>
          <c:extLst>
            <c:ext xmlns:c16="http://schemas.microsoft.com/office/drawing/2014/chart" uri="{C3380CC4-5D6E-409C-BE32-E72D297353CC}">
              <c16:uniqueId val="{00000000-9313-40F4-A8F9-CCE554943361}"/>
            </c:ext>
          </c:extLst>
        </c:ser>
        <c:ser>
          <c:idx val="1"/>
          <c:order val="1"/>
          <c:tx>
            <c:strRef>
              <c:f>'Pivot Claculations'!$F$3:$F$4</c:f>
              <c:strCache>
                <c:ptCount val="1"/>
                <c:pt idx="0">
                  <c:v>Feb</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Claculations'!$D$5:$D$10</c:f>
              <c:strCache>
                <c:ptCount val="5"/>
                <c:pt idx="0">
                  <c:v>East</c:v>
                </c:pt>
                <c:pt idx="1">
                  <c:v>North</c:v>
                </c:pt>
                <c:pt idx="2">
                  <c:v>South</c:v>
                </c:pt>
                <c:pt idx="3">
                  <c:v>West</c:v>
                </c:pt>
                <c:pt idx="4">
                  <c:v>North-East</c:v>
                </c:pt>
              </c:strCache>
            </c:strRef>
          </c:cat>
          <c:val>
            <c:numRef>
              <c:f>'Pivot Claculations'!$F$5:$F$10</c:f>
              <c:numCache>
                <c:formatCode>General</c:formatCode>
                <c:ptCount val="5"/>
                <c:pt idx="0">
                  <c:v>643</c:v>
                </c:pt>
              </c:numCache>
            </c:numRef>
          </c:val>
          <c:extLst>
            <c:ext xmlns:c16="http://schemas.microsoft.com/office/drawing/2014/chart" uri="{C3380CC4-5D6E-409C-BE32-E72D297353CC}">
              <c16:uniqueId val="{00000010-9313-40F4-A8F9-CCE554943361}"/>
            </c:ext>
          </c:extLst>
        </c:ser>
        <c:ser>
          <c:idx val="2"/>
          <c:order val="2"/>
          <c:tx>
            <c:strRef>
              <c:f>'Pivot Claculations'!$G$3:$G$4</c:f>
              <c:strCache>
                <c:ptCount val="1"/>
                <c:pt idx="0">
                  <c:v>Mar</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Claculations'!$D$5:$D$10</c:f>
              <c:strCache>
                <c:ptCount val="5"/>
                <c:pt idx="0">
                  <c:v>East</c:v>
                </c:pt>
                <c:pt idx="1">
                  <c:v>North</c:v>
                </c:pt>
                <c:pt idx="2">
                  <c:v>South</c:v>
                </c:pt>
                <c:pt idx="3">
                  <c:v>West</c:v>
                </c:pt>
                <c:pt idx="4">
                  <c:v>North-East</c:v>
                </c:pt>
              </c:strCache>
            </c:strRef>
          </c:cat>
          <c:val>
            <c:numRef>
              <c:f>'Pivot Claculations'!$G$5:$G$10</c:f>
              <c:numCache>
                <c:formatCode>General</c:formatCode>
                <c:ptCount val="5"/>
                <c:pt idx="0">
                  <c:v>268</c:v>
                </c:pt>
                <c:pt idx="2">
                  <c:v>409</c:v>
                </c:pt>
                <c:pt idx="3">
                  <c:v>1078</c:v>
                </c:pt>
                <c:pt idx="4">
                  <c:v>1440</c:v>
                </c:pt>
              </c:numCache>
            </c:numRef>
          </c:val>
          <c:extLst>
            <c:ext xmlns:c16="http://schemas.microsoft.com/office/drawing/2014/chart" uri="{C3380CC4-5D6E-409C-BE32-E72D297353CC}">
              <c16:uniqueId val="{00000011-9313-40F4-A8F9-CCE554943361}"/>
            </c:ext>
          </c:extLst>
        </c:ser>
        <c:ser>
          <c:idx val="3"/>
          <c:order val="3"/>
          <c:tx>
            <c:strRef>
              <c:f>'Pivot Claculations'!$H$3:$H$4</c:f>
              <c:strCache>
                <c:ptCount val="1"/>
                <c:pt idx="0">
                  <c:v>Apr</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Claculations'!$D$5:$D$10</c:f>
              <c:strCache>
                <c:ptCount val="5"/>
                <c:pt idx="0">
                  <c:v>East</c:v>
                </c:pt>
                <c:pt idx="1">
                  <c:v>North</c:v>
                </c:pt>
                <c:pt idx="2">
                  <c:v>South</c:v>
                </c:pt>
                <c:pt idx="3">
                  <c:v>West</c:v>
                </c:pt>
                <c:pt idx="4">
                  <c:v>North-East</c:v>
                </c:pt>
              </c:strCache>
            </c:strRef>
          </c:cat>
          <c:val>
            <c:numRef>
              <c:f>'Pivot Claculations'!$H$5:$H$10</c:f>
              <c:numCache>
                <c:formatCode>General</c:formatCode>
                <c:ptCount val="5"/>
                <c:pt idx="4">
                  <c:v>2000</c:v>
                </c:pt>
              </c:numCache>
            </c:numRef>
          </c:val>
          <c:extLst>
            <c:ext xmlns:c16="http://schemas.microsoft.com/office/drawing/2014/chart" uri="{C3380CC4-5D6E-409C-BE32-E72D297353CC}">
              <c16:uniqueId val="{00000012-9313-40F4-A8F9-CCE554943361}"/>
            </c:ext>
          </c:extLst>
        </c:ser>
        <c:dLbls>
          <c:dLblPos val="outEnd"/>
          <c:showLegendKey val="0"/>
          <c:showVal val="1"/>
          <c:showCatName val="0"/>
          <c:showSerName val="0"/>
          <c:showPercent val="0"/>
          <c:showBubbleSize val="0"/>
        </c:dLbls>
        <c:gapWidth val="219"/>
        <c:overlap val="-27"/>
        <c:axId val="1029744032"/>
        <c:axId val="1029745472"/>
      </c:barChart>
      <c:catAx>
        <c:axId val="1029744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745472"/>
        <c:crosses val="autoZero"/>
        <c:auto val="1"/>
        <c:lblAlgn val="ctr"/>
        <c:lblOffset val="100"/>
        <c:noMultiLvlLbl val="0"/>
      </c:catAx>
      <c:valAx>
        <c:axId val="1029745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974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Intemediate.xlsx]Pivot Claculations!PivotTable6</c:name>
    <c:fmtId val="1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Claculations'!$F$29:$F$30</c:f>
              <c:strCache>
                <c:ptCount val="1"/>
                <c:pt idx="0">
                  <c:v>East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Claculations'!$E$31:$E$35</c:f>
              <c:strCache>
                <c:ptCount val="4"/>
                <c:pt idx="0">
                  <c:v>Laptop</c:v>
                </c:pt>
                <c:pt idx="1">
                  <c:v>Phone</c:v>
                </c:pt>
                <c:pt idx="2">
                  <c:v>Tablet</c:v>
                </c:pt>
                <c:pt idx="3">
                  <c:v>Chocolates</c:v>
                </c:pt>
              </c:strCache>
            </c:strRef>
          </c:cat>
          <c:val>
            <c:numRef>
              <c:f>'Pivot Claculations'!$F$31:$F$35</c:f>
              <c:numCache>
                <c:formatCode>General</c:formatCode>
                <c:ptCount val="4"/>
                <c:pt idx="0">
                  <c:v>884</c:v>
                </c:pt>
                <c:pt idx="1">
                  <c:v>277</c:v>
                </c:pt>
              </c:numCache>
            </c:numRef>
          </c:val>
          <c:extLst>
            <c:ext xmlns:c16="http://schemas.microsoft.com/office/drawing/2014/chart" uri="{C3380CC4-5D6E-409C-BE32-E72D297353CC}">
              <c16:uniqueId val="{00000000-F693-44C4-A329-CFE0D7E3F2E3}"/>
            </c:ext>
          </c:extLst>
        </c:ser>
        <c:ser>
          <c:idx val="1"/>
          <c:order val="1"/>
          <c:tx>
            <c:strRef>
              <c:f>'Pivot Claculations'!$G$29:$G$30</c:f>
              <c:strCache>
                <c:ptCount val="1"/>
                <c:pt idx="0">
                  <c:v>North</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Claculations'!$E$31:$E$35</c:f>
              <c:strCache>
                <c:ptCount val="4"/>
                <c:pt idx="0">
                  <c:v>Laptop</c:v>
                </c:pt>
                <c:pt idx="1">
                  <c:v>Phone</c:v>
                </c:pt>
                <c:pt idx="2">
                  <c:v>Tablet</c:v>
                </c:pt>
                <c:pt idx="3">
                  <c:v>Chocolates</c:v>
                </c:pt>
              </c:strCache>
            </c:strRef>
          </c:cat>
          <c:val>
            <c:numRef>
              <c:f>'Pivot Claculations'!$G$31:$G$35</c:f>
              <c:numCache>
                <c:formatCode>General</c:formatCode>
                <c:ptCount val="4"/>
                <c:pt idx="0">
                  <c:v>230</c:v>
                </c:pt>
                <c:pt idx="1">
                  <c:v>219</c:v>
                </c:pt>
              </c:numCache>
            </c:numRef>
          </c:val>
          <c:extLst>
            <c:ext xmlns:c16="http://schemas.microsoft.com/office/drawing/2014/chart" uri="{C3380CC4-5D6E-409C-BE32-E72D297353CC}">
              <c16:uniqueId val="{00000014-F693-44C4-A329-CFE0D7E3F2E3}"/>
            </c:ext>
          </c:extLst>
        </c:ser>
        <c:ser>
          <c:idx val="2"/>
          <c:order val="2"/>
          <c:tx>
            <c:strRef>
              <c:f>'Pivot Claculations'!$H$29:$H$30</c:f>
              <c:strCache>
                <c:ptCount val="1"/>
                <c:pt idx="0">
                  <c:v>South</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Claculations'!$E$31:$E$35</c:f>
              <c:strCache>
                <c:ptCount val="4"/>
                <c:pt idx="0">
                  <c:v>Laptop</c:v>
                </c:pt>
                <c:pt idx="1">
                  <c:v>Phone</c:v>
                </c:pt>
                <c:pt idx="2">
                  <c:v>Tablet</c:v>
                </c:pt>
                <c:pt idx="3">
                  <c:v>Chocolates</c:v>
                </c:pt>
              </c:strCache>
            </c:strRef>
          </c:cat>
          <c:val>
            <c:numRef>
              <c:f>'Pivot Claculations'!$H$31:$H$35</c:f>
              <c:numCache>
                <c:formatCode>General</c:formatCode>
                <c:ptCount val="4"/>
                <c:pt idx="0">
                  <c:v>409</c:v>
                </c:pt>
                <c:pt idx="2">
                  <c:v>203</c:v>
                </c:pt>
              </c:numCache>
            </c:numRef>
          </c:val>
          <c:extLst>
            <c:ext xmlns:c16="http://schemas.microsoft.com/office/drawing/2014/chart" uri="{C3380CC4-5D6E-409C-BE32-E72D297353CC}">
              <c16:uniqueId val="{00000015-F693-44C4-A329-CFE0D7E3F2E3}"/>
            </c:ext>
          </c:extLst>
        </c:ser>
        <c:ser>
          <c:idx val="3"/>
          <c:order val="3"/>
          <c:tx>
            <c:strRef>
              <c:f>'Pivot Claculations'!$I$29:$I$30</c:f>
              <c:strCache>
                <c:ptCount val="1"/>
                <c:pt idx="0">
                  <c:v>West</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Claculations'!$E$31:$E$35</c:f>
              <c:strCache>
                <c:ptCount val="4"/>
                <c:pt idx="0">
                  <c:v>Laptop</c:v>
                </c:pt>
                <c:pt idx="1">
                  <c:v>Phone</c:v>
                </c:pt>
                <c:pt idx="2">
                  <c:v>Tablet</c:v>
                </c:pt>
                <c:pt idx="3">
                  <c:v>Chocolates</c:v>
                </c:pt>
              </c:strCache>
            </c:strRef>
          </c:cat>
          <c:val>
            <c:numRef>
              <c:f>'Pivot Claculations'!$I$31:$I$35</c:f>
              <c:numCache>
                <c:formatCode>General</c:formatCode>
                <c:ptCount val="4"/>
                <c:pt idx="1">
                  <c:v>328</c:v>
                </c:pt>
                <c:pt idx="2">
                  <c:v>750</c:v>
                </c:pt>
              </c:numCache>
            </c:numRef>
          </c:val>
          <c:extLst>
            <c:ext xmlns:c16="http://schemas.microsoft.com/office/drawing/2014/chart" uri="{C3380CC4-5D6E-409C-BE32-E72D297353CC}">
              <c16:uniqueId val="{00000016-F693-44C4-A329-CFE0D7E3F2E3}"/>
            </c:ext>
          </c:extLst>
        </c:ser>
        <c:ser>
          <c:idx val="4"/>
          <c:order val="4"/>
          <c:tx>
            <c:strRef>
              <c:f>'Pivot Claculations'!$J$29:$J$30</c:f>
              <c:strCache>
                <c:ptCount val="1"/>
                <c:pt idx="0">
                  <c:v>North-East</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Claculations'!$E$31:$E$35</c:f>
              <c:strCache>
                <c:ptCount val="4"/>
                <c:pt idx="0">
                  <c:v>Laptop</c:v>
                </c:pt>
                <c:pt idx="1">
                  <c:v>Phone</c:v>
                </c:pt>
                <c:pt idx="2">
                  <c:v>Tablet</c:v>
                </c:pt>
                <c:pt idx="3">
                  <c:v>Chocolates</c:v>
                </c:pt>
              </c:strCache>
            </c:strRef>
          </c:cat>
          <c:val>
            <c:numRef>
              <c:f>'Pivot Claculations'!$J$31:$J$35</c:f>
              <c:numCache>
                <c:formatCode>General</c:formatCode>
                <c:ptCount val="4"/>
                <c:pt idx="3">
                  <c:v>3440</c:v>
                </c:pt>
              </c:numCache>
            </c:numRef>
          </c:val>
          <c:extLst>
            <c:ext xmlns:c16="http://schemas.microsoft.com/office/drawing/2014/chart" uri="{C3380CC4-5D6E-409C-BE32-E72D297353CC}">
              <c16:uniqueId val="{00000017-F693-44C4-A329-CFE0D7E3F2E3}"/>
            </c:ext>
          </c:extLst>
        </c:ser>
        <c:dLbls>
          <c:dLblPos val="outEnd"/>
          <c:showLegendKey val="0"/>
          <c:showVal val="1"/>
          <c:showCatName val="0"/>
          <c:showSerName val="0"/>
          <c:showPercent val="0"/>
          <c:showBubbleSize val="0"/>
        </c:dLbls>
        <c:gapWidth val="182"/>
        <c:axId val="1148776496"/>
        <c:axId val="1148775536"/>
      </c:barChart>
      <c:catAx>
        <c:axId val="1148776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775536"/>
        <c:crosses val="autoZero"/>
        <c:auto val="1"/>
        <c:lblAlgn val="ctr"/>
        <c:lblOffset val="100"/>
        <c:noMultiLvlLbl val="0"/>
      </c:catAx>
      <c:valAx>
        <c:axId val="114877553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87764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22860</xdr:colOff>
      <xdr:row>3</xdr:row>
      <xdr:rowOff>94705</xdr:rowOff>
    </xdr:from>
    <xdr:to>
      <xdr:col>5</xdr:col>
      <xdr:colOff>22860</xdr:colOff>
      <xdr:row>16</xdr:row>
      <xdr:rowOff>109945</xdr:rowOff>
    </xdr:to>
    <xdr:graphicFrame macro="">
      <xdr:nvGraphicFramePr>
        <xdr:cNvPr id="2" name="Chart 1">
          <a:extLst>
            <a:ext uri="{FF2B5EF4-FFF2-40B4-BE49-F238E27FC236}">
              <a16:creationId xmlns:a16="http://schemas.microsoft.com/office/drawing/2014/main" id="{91F1A40F-4B03-407C-B360-303F5D78E0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464820</xdr:colOff>
      <xdr:row>3</xdr:row>
      <xdr:rowOff>91440</xdr:rowOff>
    </xdr:from>
    <xdr:to>
      <xdr:col>12</xdr:col>
      <xdr:colOff>358140</xdr:colOff>
      <xdr:row>16</xdr:row>
      <xdr:rowOff>129540</xdr:rowOff>
    </xdr:to>
    <xdr:graphicFrame macro="">
      <xdr:nvGraphicFramePr>
        <xdr:cNvPr id="3" name="Chart 2">
          <a:extLst>
            <a:ext uri="{FF2B5EF4-FFF2-40B4-BE49-F238E27FC236}">
              <a16:creationId xmlns:a16="http://schemas.microsoft.com/office/drawing/2014/main" id="{05866B6A-C1CF-4370-930E-48CEE19722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26126</xdr:colOff>
      <xdr:row>17</xdr:row>
      <xdr:rowOff>11974</xdr:rowOff>
    </xdr:from>
    <xdr:to>
      <xdr:col>16</xdr:col>
      <xdr:colOff>10886</xdr:colOff>
      <xdr:row>32</xdr:row>
      <xdr:rowOff>11974</xdr:rowOff>
    </xdr:to>
    <xdr:graphicFrame macro="">
      <xdr:nvGraphicFramePr>
        <xdr:cNvPr id="4" name="Chart 3">
          <a:extLst>
            <a:ext uri="{FF2B5EF4-FFF2-40B4-BE49-F238E27FC236}">
              <a16:creationId xmlns:a16="http://schemas.microsoft.com/office/drawing/2014/main" id="{3FC7362C-9760-49D1-AA56-2758155FFE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485775</xdr:colOff>
      <xdr:row>3</xdr:row>
      <xdr:rowOff>106681</xdr:rowOff>
    </xdr:from>
    <xdr:to>
      <xdr:col>17</xdr:col>
      <xdr:colOff>21772</xdr:colOff>
      <xdr:row>11</xdr:row>
      <xdr:rowOff>76202</xdr:rowOff>
    </xdr:to>
    <mc:AlternateContent xmlns:mc="http://schemas.openxmlformats.org/markup-compatibility/2006">
      <mc:Choice xmlns:a14="http://schemas.microsoft.com/office/drawing/2010/main" Requires="a14">
        <xdr:graphicFrame macro="">
          <xdr:nvGraphicFramePr>
            <xdr:cNvPr id="8" name="Month">
              <a:extLst>
                <a:ext uri="{FF2B5EF4-FFF2-40B4-BE49-F238E27FC236}">
                  <a16:creationId xmlns:a16="http://schemas.microsoft.com/office/drawing/2014/main" id="{93171288-D3E5-2D21-891B-09D99A1D338D}"/>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7822240" y="682611"/>
              <a:ext cx="2008067" cy="14580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485775</xdr:colOff>
      <xdr:row>11</xdr:row>
      <xdr:rowOff>152945</xdr:rowOff>
    </xdr:from>
    <xdr:to>
      <xdr:col>17</xdr:col>
      <xdr:colOff>10886</xdr:colOff>
      <xdr:row>17</xdr:row>
      <xdr:rowOff>23132</xdr:rowOff>
    </xdr:to>
    <mc:AlternateContent xmlns:mc="http://schemas.openxmlformats.org/markup-compatibility/2006">
      <mc:Choice xmlns:a14="http://schemas.microsoft.com/office/drawing/2010/main" Requires="a14">
        <xdr:graphicFrame macro="">
          <xdr:nvGraphicFramePr>
            <xdr:cNvPr id="9" name="Is it a Laptop Sold in Jan or a Phone Sold in Feb ?">
              <a:extLst>
                <a:ext uri="{FF2B5EF4-FFF2-40B4-BE49-F238E27FC236}">
                  <a16:creationId xmlns:a16="http://schemas.microsoft.com/office/drawing/2014/main" id="{AF3A225F-3C24-E88B-B87D-8B7260FAEA65}"/>
                </a:ext>
              </a:extLst>
            </xdr:cNvPr>
            <xdr:cNvGraphicFramePr/>
          </xdr:nvGraphicFramePr>
          <xdr:xfrm>
            <a:off x="0" y="0"/>
            <a:ext cx="0" cy="0"/>
          </xdr:xfrm>
          <a:graphic>
            <a:graphicData uri="http://schemas.microsoft.com/office/drawing/2010/slicer">
              <sle:slicer xmlns:sle="http://schemas.microsoft.com/office/drawing/2010/slicer" name="Is it a Laptop Sold in Jan or a Phone Sold in Feb ?"/>
            </a:graphicData>
          </a:graphic>
        </xdr:graphicFrame>
      </mc:Choice>
      <mc:Fallback>
        <xdr:sp macro="" textlink="">
          <xdr:nvSpPr>
            <xdr:cNvPr id="0" name=""/>
            <xdr:cNvSpPr>
              <a:spLocks noTextEdit="1"/>
            </xdr:cNvSpPr>
          </xdr:nvSpPr>
          <xdr:spPr>
            <a:xfrm>
              <a:off x="7822240" y="2217433"/>
              <a:ext cx="1997181" cy="9866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oyas Bose" refreshedDate="45872.506273726853" createdVersion="8" refreshedVersion="8" minRefreshableVersion="3" recordCount="13" xr:uid="{CB3DF195-5032-45D3-9D33-763AA64FD3A0}">
  <cacheSource type="worksheet">
    <worksheetSource name="Table1"/>
  </cacheSource>
  <cacheFields count="9">
    <cacheField name="Sales Person" numFmtId="0">
      <sharedItems count="11">
        <s v="Rahul"/>
        <s v="Rohan"/>
        <s v="Sheetal"/>
        <s v="Vaibhav"/>
        <s v="Mike"/>
        <s v="Alice"/>
        <s v="Dave"/>
        <s v="Carol"/>
        <s v="Bob"/>
        <s v="Muskan"/>
        <s v="Devdas"/>
      </sharedItems>
    </cacheField>
    <cacheField name="Region" numFmtId="0">
      <sharedItems count="5">
        <s v="East"/>
        <s v="West"/>
        <s v="South"/>
        <s v="North"/>
        <s v="North-East"/>
      </sharedItems>
    </cacheField>
    <cacheField name="Product" numFmtId="0">
      <sharedItems count="4">
        <s v="Laptop"/>
        <s v="Phone"/>
        <s v="Tablet"/>
        <s v="Chocolates"/>
      </sharedItems>
    </cacheField>
    <cacheField name="Month" numFmtId="0">
      <sharedItems count="4">
        <s v="Jan"/>
        <s v="Mar"/>
        <s v="Feb"/>
        <s v="Apr"/>
      </sharedItems>
    </cacheField>
    <cacheField name="Revenue" numFmtId="0">
      <sharedItems containsSemiMixedTypes="0" containsString="0" containsNumber="1" containsInteger="1" minValue="203" maxValue="2000"/>
    </cacheField>
    <cacheField name="Revenue &gt;300" numFmtId="0">
      <sharedItems/>
    </cacheField>
    <cacheField name="Revenue &gt;=300 &amp; Product Laptop" numFmtId="0">
      <sharedItems/>
    </cacheField>
    <cacheField name="Month_Jan_Region_South_Rev &gt;=250" numFmtId="0">
      <sharedItems/>
    </cacheField>
    <cacheField name="Is it a Laptop Sold in Jan or a Phone Sold in Feb ?" numFmtId="0">
      <sharedItems count="2">
        <s v="Match"/>
        <s v="Not Match"/>
      </sharedItems>
    </cacheField>
  </cacheFields>
  <extLst>
    <ext xmlns:x14="http://schemas.microsoft.com/office/spreadsheetml/2009/9/main" uri="{725AE2AE-9491-48be-B2B4-4EB974FC3084}">
      <x14:pivotCacheDefinition pivotCacheId="1751636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
  <r>
    <x v="0"/>
    <x v="0"/>
    <x v="0"/>
    <x v="0"/>
    <n v="250"/>
    <s v="Low"/>
    <s v="No"/>
    <s v="No"/>
    <x v="0"/>
  </r>
  <r>
    <x v="1"/>
    <x v="1"/>
    <x v="1"/>
    <x v="1"/>
    <n v="328"/>
    <s v="High"/>
    <s v="No"/>
    <s v="No"/>
    <x v="1"/>
  </r>
  <r>
    <x v="2"/>
    <x v="0"/>
    <x v="0"/>
    <x v="1"/>
    <n v="268"/>
    <s v="Low"/>
    <s v="No"/>
    <s v="No"/>
    <x v="1"/>
  </r>
  <r>
    <x v="3"/>
    <x v="2"/>
    <x v="2"/>
    <x v="0"/>
    <n v="203"/>
    <s v="Low"/>
    <s v="No"/>
    <s v="No"/>
    <x v="1"/>
  </r>
  <r>
    <x v="4"/>
    <x v="1"/>
    <x v="2"/>
    <x v="1"/>
    <n v="443"/>
    <s v="High"/>
    <s v="No"/>
    <s v="No"/>
    <x v="1"/>
  </r>
  <r>
    <x v="5"/>
    <x v="0"/>
    <x v="0"/>
    <x v="2"/>
    <n v="366"/>
    <s v="High"/>
    <s v="Yes"/>
    <s v="No"/>
    <x v="1"/>
  </r>
  <r>
    <x v="6"/>
    <x v="3"/>
    <x v="1"/>
    <x v="0"/>
    <n v="219"/>
    <s v="Low"/>
    <s v="No"/>
    <s v="No"/>
    <x v="1"/>
  </r>
  <r>
    <x v="7"/>
    <x v="2"/>
    <x v="0"/>
    <x v="1"/>
    <n v="409"/>
    <s v="High"/>
    <s v="Yes"/>
    <s v="No"/>
    <x v="1"/>
  </r>
  <r>
    <x v="8"/>
    <x v="1"/>
    <x v="2"/>
    <x v="1"/>
    <n v="307"/>
    <s v="High"/>
    <s v="No"/>
    <s v="No"/>
    <x v="1"/>
  </r>
  <r>
    <x v="5"/>
    <x v="0"/>
    <x v="1"/>
    <x v="2"/>
    <n v="277"/>
    <s v="Low"/>
    <s v="No"/>
    <s v="No"/>
    <x v="0"/>
  </r>
  <r>
    <x v="8"/>
    <x v="3"/>
    <x v="0"/>
    <x v="0"/>
    <n v="230"/>
    <s v="Low"/>
    <s v="No"/>
    <s v="No"/>
    <x v="0"/>
  </r>
  <r>
    <x v="9"/>
    <x v="4"/>
    <x v="3"/>
    <x v="1"/>
    <n v="1440"/>
    <s v="Low"/>
    <s v="No"/>
    <s v="No"/>
    <x v="0"/>
  </r>
  <r>
    <x v="10"/>
    <x v="4"/>
    <x v="3"/>
    <x v="3"/>
    <n v="2000"/>
    <s v="Low"/>
    <s v="No"/>
    <s v="No"/>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44E642-9964-46AF-87CD-02209FADEEB2}" name="PivotTable6" cacheId="4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2">
  <location ref="E29:J35" firstHeaderRow="1" firstDataRow="2" firstDataCol="1"/>
  <pivotFields count="9">
    <pivotField showAll="0"/>
    <pivotField axis="axisCol" showAll="0">
      <items count="6">
        <item x="0"/>
        <item x="3"/>
        <item x="2"/>
        <item x="1"/>
        <item x="4"/>
        <item t="default"/>
      </items>
    </pivotField>
    <pivotField axis="axisRow" showAll="0">
      <items count="5">
        <item x="0"/>
        <item x="1"/>
        <item x="2"/>
        <item x="3"/>
        <item t="default"/>
      </items>
    </pivotField>
    <pivotField showAll="0">
      <items count="5">
        <item x="0"/>
        <item x="2"/>
        <item x="1"/>
        <item x="3"/>
        <item t="default"/>
      </items>
    </pivotField>
    <pivotField dataField="1" showAll="0"/>
    <pivotField showAll="0"/>
    <pivotField showAll="0"/>
    <pivotField showAll="0"/>
    <pivotField showAll="0">
      <items count="3">
        <item x="0"/>
        <item x="1"/>
        <item t="default"/>
      </items>
    </pivotField>
  </pivotFields>
  <rowFields count="1">
    <field x="2"/>
  </rowFields>
  <rowItems count="5">
    <i>
      <x/>
    </i>
    <i>
      <x v="1"/>
    </i>
    <i>
      <x v="2"/>
    </i>
    <i>
      <x v="3"/>
    </i>
    <i t="grand">
      <x/>
    </i>
  </rowItems>
  <colFields count="1">
    <field x="1"/>
  </colFields>
  <colItems count="5">
    <i>
      <x/>
    </i>
    <i>
      <x v="1"/>
    </i>
    <i>
      <x v="2"/>
    </i>
    <i>
      <x v="3"/>
    </i>
    <i>
      <x v="4"/>
    </i>
  </colItems>
  <dataFields count="1">
    <dataField name="Sum of Revenue" fld="4" baseField="0" baseItem="0"/>
  </dataFields>
  <chartFormats count="18">
    <chartFormat chart="9" format="4" series="1">
      <pivotArea type="data" outline="0" fieldPosition="0">
        <references count="2">
          <reference field="4294967294" count="1" selected="0">
            <x v="0"/>
          </reference>
          <reference field="1" count="1" selected="0">
            <x v="0"/>
          </reference>
        </references>
      </pivotArea>
    </chartFormat>
    <chartFormat chart="9" format="5" series="1">
      <pivotArea type="data" outline="0" fieldPosition="0">
        <references count="2">
          <reference field="4294967294" count="1" selected="0">
            <x v="0"/>
          </reference>
          <reference field="1" count="1" selected="0">
            <x v="1"/>
          </reference>
        </references>
      </pivotArea>
    </chartFormat>
    <chartFormat chart="9" format="6" series="1">
      <pivotArea type="data" outline="0" fieldPosition="0">
        <references count="2">
          <reference field="4294967294" count="1" selected="0">
            <x v="0"/>
          </reference>
          <reference field="1" count="1" selected="0">
            <x v="2"/>
          </reference>
        </references>
      </pivotArea>
    </chartFormat>
    <chartFormat chart="9" format="7" series="1">
      <pivotArea type="data" outline="0" fieldPosition="0">
        <references count="2">
          <reference field="4294967294" count="1" selected="0">
            <x v="0"/>
          </reference>
          <reference field="1" count="1" selected="0">
            <x v="3"/>
          </reference>
        </references>
      </pivotArea>
    </chartFormat>
    <chartFormat chart="10" format="8" series="1">
      <pivotArea type="data" outline="0" fieldPosition="0">
        <references count="2">
          <reference field="4294967294" count="1" selected="0">
            <x v="0"/>
          </reference>
          <reference field="1" count="1" selected="0">
            <x v="0"/>
          </reference>
        </references>
      </pivotArea>
    </chartFormat>
    <chartFormat chart="10" format="9" series="1">
      <pivotArea type="data" outline="0" fieldPosition="0">
        <references count="2">
          <reference field="4294967294" count="1" selected="0">
            <x v="0"/>
          </reference>
          <reference field="1" count="1" selected="0">
            <x v="1"/>
          </reference>
        </references>
      </pivotArea>
    </chartFormat>
    <chartFormat chart="10" format="10" series="1">
      <pivotArea type="data" outline="0" fieldPosition="0">
        <references count="2">
          <reference field="4294967294" count="1" selected="0">
            <x v="0"/>
          </reference>
          <reference field="1" count="1" selected="0">
            <x v="2"/>
          </reference>
        </references>
      </pivotArea>
    </chartFormat>
    <chartFormat chart="10" format="11" series="1">
      <pivotArea type="data" outline="0" fieldPosition="0">
        <references count="2">
          <reference field="4294967294" count="1" selected="0">
            <x v="0"/>
          </reference>
          <reference field="1" count="1" selected="0">
            <x v="3"/>
          </reference>
        </references>
      </pivotArea>
    </chartFormat>
    <chartFormat chart="11" format="8" series="1">
      <pivotArea type="data" outline="0" fieldPosition="0">
        <references count="2">
          <reference field="4294967294" count="1" selected="0">
            <x v="0"/>
          </reference>
          <reference field="1" count="1" selected="0">
            <x v="0"/>
          </reference>
        </references>
      </pivotArea>
    </chartFormat>
    <chartFormat chart="11" format="9" series="1">
      <pivotArea type="data" outline="0" fieldPosition="0">
        <references count="2">
          <reference field="4294967294" count="1" selected="0">
            <x v="0"/>
          </reference>
          <reference field="1" count="1" selected="0">
            <x v="1"/>
          </reference>
        </references>
      </pivotArea>
    </chartFormat>
    <chartFormat chart="11" format="10" series="1">
      <pivotArea type="data" outline="0" fieldPosition="0">
        <references count="2">
          <reference field="4294967294" count="1" selected="0">
            <x v="0"/>
          </reference>
          <reference field="1" count="1" selected="0">
            <x v="2"/>
          </reference>
        </references>
      </pivotArea>
    </chartFormat>
    <chartFormat chart="11" format="11" series="1">
      <pivotArea type="data" outline="0" fieldPosition="0">
        <references count="2">
          <reference field="4294967294" count="1" selected="0">
            <x v="0"/>
          </reference>
          <reference field="1" count="1" selected="0">
            <x v="3"/>
          </reference>
        </references>
      </pivotArea>
    </chartFormat>
    <chartFormat chart="11" format="12" series="1">
      <pivotArea type="data" outline="0" fieldPosition="0">
        <references count="2">
          <reference field="4294967294" count="1" selected="0">
            <x v="0"/>
          </reference>
          <reference field="1" count="1" selected="0">
            <x v="4"/>
          </reference>
        </references>
      </pivotArea>
    </chartFormat>
    <chartFormat chart="10" format="12" series="1">
      <pivotArea type="data" outline="0" fieldPosition="0">
        <references count="2">
          <reference field="4294967294" count="1" selected="0">
            <x v="0"/>
          </reference>
          <reference field="1" count="1" selected="0">
            <x v="4"/>
          </reference>
        </references>
      </pivotArea>
    </chartFormat>
    <chartFormat chart="9" format="8" series="1">
      <pivotArea type="data" outline="0" fieldPosition="0">
        <references count="2">
          <reference field="4294967294" count="1" selected="0">
            <x v="0"/>
          </reference>
          <reference field="1" count="1" selected="0">
            <x v="4"/>
          </reference>
        </references>
      </pivotArea>
    </chartFormat>
    <chartFormat chart="11" format="13" series="1">
      <pivotArea type="data" outline="0" fieldPosition="0">
        <references count="1">
          <reference field="4294967294" count="1" selected="0">
            <x v="0"/>
          </reference>
        </references>
      </pivotArea>
    </chartFormat>
    <chartFormat chart="10" format="13"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EC39F6-6063-470A-8C76-26B99ED2FD6F}" name="PivotTable5"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3:T28" firstHeaderRow="1" firstDataRow="3" firstDataCol="1"/>
  <pivotFields count="9">
    <pivotField axis="axisRow" showAll="0">
      <items count="12">
        <item sd="0" x="5"/>
        <item sd="0" x="8"/>
        <item sd="0" x="7"/>
        <item sd="0" x="6"/>
        <item sd="0" x="4"/>
        <item sd="0" x="0"/>
        <item sd="0" x="1"/>
        <item sd="0" x="2"/>
        <item sd="0" x="3"/>
        <item sd="0" x="9"/>
        <item x="10"/>
        <item t="default"/>
      </items>
    </pivotField>
    <pivotField axis="axisCol" showAll="0">
      <items count="6">
        <item x="0"/>
        <item x="3"/>
        <item x="2"/>
        <item x="1"/>
        <item x="4"/>
        <item t="default"/>
      </items>
    </pivotField>
    <pivotField axis="axisRow" showAll="0">
      <items count="5">
        <item x="0"/>
        <item x="1"/>
        <item x="2"/>
        <item x="3"/>
        <item t="default"/>
      </items>
    </pivotField>
    <pivotField axis="axisCol" showAll="0">
      <items count="5">
        <item x="0"/>
        <item x="2"/>
        <item x="1"/>
        <item x="3"/>
        <item t="default"/>
      </items>
    </pivotField>
    <pivotField dataField="1" showAll="0"/>
    <pivotField showAll="0"/>
    <pivotField showAll="0"/>
    <pivotField showAll="0"/>
    <pivotField showAll="0">
      <items count="3">
        <item x="0"/>
        <item x="1"/>
        <item t="default"/>
      </items>
    </pivotField>
  </pivotFields>
  <rowFields count="2">
    <field x="0"/>
    <field x="2"/>
  </rowFields>
  <rowItems count="13">
    <i>
      <x/>
    </i>
    <i>
      <x v="1"/>
    </i>
    <i>
      <x v="2"/>
    </i>
    <i>
      <x v="3"/>
    </i>
    <i>
      <x v="4"/>
    </i>
    <i>
      <x v="5"/>
    </i>
    <i>
      <x v="6"/>
    </i>
    <i>
      <x v="7"/>
    </i>
    <i>
      <x v="8"/>
    </i>
    <i>
      <x v="9"/>
    </i>
    <i>
      <x v="10"/>
    </i>
    <i r="1">
      <x v="3"/>
    </i>
    <i t="grand">
      <x/>
    </i>
  </rowItems>
  <colFields count="2">
    <field x="1"/>
    <field x="3"/>
  </colFields>
  <colItems count="15">
    <i>
      <x/>
      <x/>
    </i>
    <i r="1">
      <x v="1"/>
    </i>
    <i r="1">
      <x v="2"/>
    </i>
    <i t="default">
      <x/>
    </i>
    <i>
      <x v="1"/>
      <x/>
    </i>
    <i t="default">
      <x v="1"/>
    </i>
    <i>
      <x v="2"/>
      <x/>
    </i>
    <i r="1">
      <x v="2"/>
    </i>
    <i t="default">
      <x v="2"/>
    </i>
    <i>
      <x v="3"/>
      <x v="2"/>
    </i>
    <i t="default">
      <x v="3"/>
    </i>
    <i>
      <x v="4"/>
      <x v="2"/>
    </i>
    <i r="1">
      <x v="3"/>
    </i>
    <i t="default">
      <x v="4"/>
    </i>
    <i t="grand">
      <x/>
    </i>
  </colItems>
  <dataFields count="1">
    <dataField name="Sum of Revenu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BFBE9A-FD83-4655-A660-EDC9257E2DCB}" name="PivotTable4"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12:C18" firstHeaderRow="1" firstDataRow="1" firstDataCol="1"/>
  <pivotFields count="9">
    <pivotField showAll="0"/>
    <pivotField axis="axisRow" showAll="0">
      <items count="6">
        <item x="0"/>
        <item x="3"/>
        <item x="2"/>
        <item x="1"/>
        <item x="4"/>
        <item t="default"/>
      </items>
    </pivotField>
    <pivotField showAll="0"/>
    <pivotField showAll="0">
      <items count="5">
        <item x="0"/>
        <item x="2"/>
        <item x="1"/>
        <item x="3"/>
        <item t="default"/>
      </items>
    </pivotField>
    <pivotField dataField="1" showAll="0"/>
    <pivotField showAll="0"/>
    <pivotField showAll="0"/>
    <pivotField showAll="0"/>
    <pivotField showAll="0">
      <items count="3">
        <item x="0"/>
        <item x="1"/>
        <item t="default"/>
      </items>
    </pivotField>
  </pivotFields>
  <rowFields count="1">
    <field x="1"/>
  </rowFields>
  <rowItems count="6">
    <i>
      <x/>
    </i>
    <i>
      <x v="1"/>
    </i>
    <i>
      <x v="2"/>
    </i>
    <i>
      <x v="3"/>
    </i>
    <i>
      <x v="4"/>
    </i>
    <i t="grand">
      <x/>
    </i>
  </rowItems>
  <colItems count="1">
    <i/>
  </colItems>
  <dataFields count="1">
    <dataField name="Max of Revenue" fld="4" subtotal="max" showDataAs="percentOfTotal" baseField="1" baseItem="1" numFmtId="10"/>
  </dataFields>
  <formats count="2">
    <format dxfId="27">
      <pivotArea collapsedLevelsAreSubtotals="1" fieldPosition="0">
        <references count="1">
          <reference field="1" count="0"/>
        </references>
      </pivotArea>
    </format>
    <format dxfId="0">
      <pivotArea outline="0" fieldPosition="0">
        <references count="1">
          <reference field="4294967294" count="1">
            <x v="0"/>
          </reference>
        </references>
      </pivotArea>
    </format>
  </formats>
  <chartFormats count="5">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1" count="1" selected="0">
            <x v="0"/>
          </reference>
        </references>
      </pivotArea>
    </chartFormat>
    <chartFormat chart="6" format="8">
      <pivotArea type="data" outline="0" fieldPosition="0">
        <references count="2">
          <reference field="4294967294" count="1" selected="0">
            <x v="0"/>
          </reference>
          <reference field="1" count="1" selected="0">
            <x v="1"/>
          </reference>
        </references>
      </pivotArea>
    </chartFormat>
    <chartFormat chart="6" format="9">
      <pivotArea type="data" outline="0" fieldPosition="0">
        <references count="2">
          <reference field="4294967294" count="1" selected="0">
            <x v="0"/>
          </reference>
          <reference field="1" count="1" selected="0">
            <x v="2"/>
          </reference>
        </references>
      </pivotArea>
    </chartFormat>
    <chartFormat chart="6" format="10">
      <pivotArea type="data" outline="0" fieldPosition="0">
        <references count="2">
          <reference field="4294967294" count="1" selected="0">
            <x v="0"/>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5DC19BF-8E9B-4AF1-8919-9E7E3C4C2D83}"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3:I10" firstHeaderRow="1" firstDataRow="2" firstDataCol="1"/>
  <pivotFields count="9">
    <pivotField showAll="0"/>
    <pivotField axis="axisRow" showAll="0">
      <items count="6">
        <item x="0"/>
        <item x="3"/>
        <item x="2"/>
        <item x="1"/>
        <item x="4"/>
        <item t="default"/>
      </items>
    </pivotField>
    <pivotField showAll="0"/>
    <pivotField axis="axisCol" showAll="0">
      <items count="5">
        <item x="0"/>
        <item x="2"/>
        <item x="1"/>
        <item x="3"/>
        <item t="default"/>
      </items>
    </pivotField>
    <pivotField dataField="1" showAll="0"/>
    <pivotField showAll="0"/>
    <pivotField showAll="0"/>
    <pivotField showAll="0"/>
    <pivotField showAll="0">
      <items count="3">
        <item x="0"/>
        <item x="1"/>
        <item t="default"/>
      </items>
    </pivotField>
  </pivotFields>
  <rowFields count="1">
    <field x="1"/>
  </rowFields>
  <rowItems count="6">
    <i>
      <x/>
    </i>
    <i>
      <x v="1"/>
    </i>
    <i>
      <x v="2"/>
    </i>
    <i>
      <x v="3"/>
    </i>
    <i>
      <x v="4"/>
    </i>
    <i t="grand">
      <x/>
    </i>
  </rowItems>
  <colFields count="1">
    <field x="3"/>
  </colFields>
  <colItems count="5">
    <i>
      <x/>
    </i>
    <i>
      <x v="1"/>
    </i>
    <i>
      <x v="2"/>
    </i>
    <i>
      <x v="3"/>
    </i>
    <i t="grand">
      <x/>
    </i>
  </colItems>
  <dataFields count="1">
    <dataField name="Sum of Revenue" fld="4" baseField="0" baseItem="0"/>
  </dataFields>
  <chartFormats count="4">
    <chartFormat chart="4" format="6" series="1">
      <pivotArea type="data" outline="0" fieldPosition="0">
        <references count="2">
          <reference field="4294967294" count="1" selected="0">
            <x v="0"/>
          </reference>
          <reference field="3" count="1" selected="0">
            <x v="0"/>
          </reference>
        </references>
      </pivotArea>
    </chartFormat>
    <chartFormat chart="4" format="7" series="1">
      <pivotArea type="data" outline="0" fieldPosition="0">
        <references count="2">
          <reference field="4294967294" count="1" selected="0">
            <x v="0"/>
          </reference>
          <reference field="3" count="1" selected="0">
            <x v="1"/>
          </reference>
        </references>
      </pivotArea>
    </chartFormat>
    <chartFormat chart="4" format="8" series="1">
      <pivotArea type="data" outline="0" fieldPosition="0">
        <references count="2">
          <reference field="4294967294" count="1" selected="0">
            <x v="0"/>
          </reference>
          <reference field="3" count="1" selected="0">
            <x v="2"/>
          </reference>
        </references>
      </pivotArea>
    </chartFormat>
    <chartFormat chart="4" format="9" series="1">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83A0EB-3413-4B71-8BF9-2D46D6C5F48B}" name="PivotTable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9">
    <pivotField showAll="0"/>
    <pivotField axis="axisRow" showAll="0">
      <items count="6">
        <item x="0"/>
        <item x="3"/>
        <item x="2"/>
        <item x="1"/>
        <item x="4"/>
        <item t="default"/>
      </items>
    </pivotField>
    <pivotField showAll="0"/>
    <pivotField showAll="0">
      <items count="5">
        <item x="0"/>
        <item x="2"/>
        <item x="1"/>
        <item x="3"/>
        <item t="default"/>
      </items>
    </pivotField>
    <pivotField dataField="1" showAll="0"/>
    <pivotField showAll="0"/>
    <pivotField showAll="0"/>
    <pivotField showAll="0"/>
    <pivotField showAll="0">
      <items count="3">
        <item x="0"/>
        <item x="1"/>
        <item t="default"/>
      </items>
    </pivotField>
  </pivotFields>
  <rowFields count="1">
    <field x="1"/>
  </rowFields>
  <rowItems count="6">
    <i>
      <x/>
    </i>
    <i>
      <x v="1"/>
    </i>
    <i>
      <x v="2"/>
    </i>
    <i>
      <x v="3"/>
    </i>
    <i>
      <x v="4"/>
    </i>
    <i t="grand">
      <x/>
    </i>
  </rowItems>
  <colItems count="1">
    <i/>
  </colItems>
  <dataFields count="1">
    <dataField name="Sum of Revenue" fld="4" showDataAs="percentOfTotal" baseField="1" baseItem="1"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5A9BF647-3B4D-49BF-A29B-37D7C94E6779}" sourceName="Month">
  <pivotTables>
    <pivotTable tabId="5" name="PivotTable4"/>
    <pivotTable tabId="5" name="PivotTable2"/>
    <pivotTable tabId="5" name="PivotTable3"/>
    <pivotTable tabId="5" name="PivotTable5"/>
    <pivotTable tabId="5" name="PivotTable6"/>
  </pivotTables>
  <data>
    <tabular pivotCacheId="175163642">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it_a_Laptop_Sold_in_Jan_or_a_Phone_Sold_in_Feb_?" xr10:uid="{1865BBF1-1BF5-4F8D-B4F2-1EFAAF0242E3}" sourceName="Is it a Laptop Sold in Jan or a Phone Sold in Feb ?">
  <pivotTables>
    <pivotTable tabId="5" name="PivotTable3"/>
    <pivotTable tabId="5" name="PivotTable2"/>
    <pivotTable tabId="5" name="PivotTable4"/>
    <pivotTable tabId="5" name="PivotTable5"/>
    <pivotTable tabId="5" name="PivotTable6"/>
  </pivotTables>
  <data>
    <tabular pivotCacheId="17516364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3E5B7946-7A69-4070-9D9E-F45032A0C649}" cache="Slicer_Month" caption="Month" rowHeight="234950"/>
  <slicer name="Is it a Laptop Sold in Jan or a Phone Sold in Feb ?" xr10:uid="{89AB3436-8834-4B78-8266-75BDF773D7DD}" cache="Slicer_Is_it_a_Laptop_Sold_in_Jan_or_a_Phone_Sold_in_Feb_?" caption="Is it a Laptop Sold in Jan or a Phone Sold in Feb ?"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76BAFD-714D-4E4F-9D2F-6C68F24A8736}" name="Table1" displayName="Table1" ref="A1:I14" totalsRowShown="0">
  <autoFilter ref="A1:I14" xr:uid="{0A76BAFD-714D-4E4F-9D2F-6C68F24A8736}"/>
  <tableColumns count="9">
    <tableColumn id="1" xr3:uid="{DE4C7E93-7A83-4255-976B-8576AAD14F1D}" name="Sales Person"/>
    <tableColumn id="2" xr3:uid="{4DD0BA0F-7D2A-4208-B945-591EBFB40F14}" name="Region"/>
    <tableColumn id="3" xr3:uid="{109EB371-2B12-4267-A15A-DE99C8C9A092}" name="Product"/>
    <tableColumn id="4" xr3:uid="{91AE2AC8-0E61-4DAE-AAE5-2E2ECE174ECD}" name="Month"/>
    <tableColumn id="5" xr3:uid="{E75BF8C8-6EB7-4AFF-84AB-6676C8430971}" name="Revenue"/>
    <tableColumn id="6" xr3:uid="{DD728339-31EC-472E-8502-2932D35E9DBB}" name="Revenue &gt;300"/>
    <tableColumn id="7" xr3:uid="{88729085-3B92-4D1A-80FB-4A3F2DF5DC7B}" name="Revenue &gt;=300 &amp; Product Laptop"/>
    <tableColumn id="8" xr3:uid="{EEC63837-6D9A-4246-A564-BBB529D43E87}" name="Month_Jan_Region_South_Rev &gt;=250"/>
    <tableColumn id="9" xr3:uid="{123196C6-2B1F-4D9F-B7B2-4B9D72D7FC08}" name="Is it a Laptop Sold in Jan or a Phone Sold in Feb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
  <sheetViews>
    <sheetView zoomScale="136" zoomScaleNormal="136" workbookViewId="0">
      <selection sqref="A1:E12"/>
    </sheetView>
  </sheetViews>
  <sheetFormatPr defaultRowHeight="14.4" x14ac:dyDescent="0.3"/>
  <cols>
    <col min="1" max="1" width="11.21875" bestFit="1" customWidth="1"/>
    <col min="7" max="7" width="16.33203125" bestFit="1" customWidth="1"/>
    <col min="8" max="8" width="32.88671875" bestFit="1" customWidth="1"/>
    <col min="9" max="9" width="36.77734375" bestFit="1" customWidth="1"/>
    <col min="10" max="10" width="24.44140625" bestFit="1" customWidth="1"/>
  </cols>
  <sheetData>
    <row r="1" spans="1:10" x14ac:dyDescent="0.3">
      <c r="A1" s="2" t="s">
        <v>0</v>
      </c>
      <c r="B1" s="2" t="s">
        <v>1</v>
      </c>
      <c r="C1" s="2" t="s">
        <v>2</v>
      </c>
      <c r="D1" s="2" t="s">
        <v>3</v>
      </c>
      <c r="E1" s="2" t="s">
        <v>4</v>
      </c>
    </row>
    <row r="2" spans="1:10" x14ac:dyDescent="0.3">
      <c r="A2" s="1" t="s">
        <v>5</v>
      </c>
      <c r="B2" s="1" t="s">
        <v>14</v>
      </c>
      <c r="C2" s="1" t="s">
        <v>18</v>
      </c>
      <c r="D2" s="1" t="s">
        <v>21</v>
      </c>
      <c r="E2" s="1">
        <v>250</v>
      </c>
      <c r="G2" s="6" t="s">
        <v>29</v>
      </c>
      <c r="H2" s="6"/>
    </row>
    <row r="3" spans="1:10" x14ac:dyDescent="0.3">
      <c r="A3" s="1" t="s">
        <v>6</v>
      </c>
      <c r="B3" s="1" t="s">
        <v>15</v>
      </c>
      <c r="C3" s="1" t="s">
        <v>19</v>
      </c>
      <c r="D3" s="1" t="s">
        <v>22</v>
      </c>
      <c r="E3" s="1">
        <v>328</v>
      </c>
      <c r="G3" s="1" t="s">
        <v>24</v>
      </c>
      <c r="H3" s="1">
        <f>SUM(E2:E12)</f>
        <v>3300</v>
      </c>
    </row>
    <row r="4" spans="1:10" x14ac:dyDescent="0.3">
      <c r="A4" s="1" t="s">
        <v>7</v>
      </c>
      <c r="B4" s="1" t="s">
        <v>14</v>
      </c>
      <c r="C4" s="1" t="s">
        <v>18</v>
      </c>
      <c r="D4" s="1" t="s">
        <v>22</v>
      </c>
      <c r="E4" s="1">
        <v>268</v>
      </c>
      <c r="G4" s="1" t="s">
        <v>25</v>
      </c>
      <c r="H4" s="1">
        <v>4</v>
      </c>
    </row>
    <row r="5" spans="1:10" x14ac:dyDescent="0.3">
      <c r="A5" s="1" t="s">
        <v>8</v>
      </c>
      <c r="B5" s="1" t="s">
        <v>16</v>
      </c>
      <c r="C5" s="1" t="s">
        <v>20</v>
      </c>
      <c r="D5" s="1" t="s">
        <v>21</v>
      </c>
      <c r="E5" s="1">
        <v>203</v>
      </c>
      <c r="G5" s="1" t="s">
        <v>26</v>
      </c>
      <c r="H5" s="1">
        <f>AVERAGE(E2:E12)</f>
        <v>300</v>
      </c>
    </row>
    <row r="6" spans="1:10" x14ac:dyDescent="0.3">
      <c r="A6" s="1" t="s">
        <v>9</v>
      </c>
      <c r="B6" s="1" t="s">
        <v>15</v>
      </c>
      <c r="C6" s="1" t="s">
        <v>20</v>
      </c>
      <c r="D6" s="1" t="s">
        <v>22</v>
      </c>
      <c r="E6" s="1">
        <v>443</v>
      </c>
      <c r="G6" s="1" t="s">
        <v>27</v>
      </c>
      <c r="H6" s="1">
        <v>9</v>
      </c>
    </row>
    <row r="7" spans="1:10" x14ac:dyDescent="0.3">
      <c r="A7" s="1" t="s">
        <v>10</v>
      </c>
      <c r="B7" s="1" t="s">
        <v>14</v>
      </c>
      <c r="C7" s="1" t="s">
        <v>18</v>
      </c>
      <c r="D7" s="1" t="s">
        <v>23</v>
      </c>
      <c r="E7" s="1">
        <v>366</v>
      </c>
    </row>
    <row r="8" spans="1:10" x14ac:dyDescent="0.3">
      <c r="A8" s="1" t="s">
        <v>11</v>
      </c>
      <c r="B8" s="1" t="s">
        <v>17</v>
      </c>
      <c r="C8" s="1" t="s">
        <v>19</v>
      </c>
      <c r="D8" s="1" t="s">
        <v>21</v>
      </c>
      <c r="E8" s="1">
        <v>219</v>
      </c>
      <c r="G8" s="7" t="s">
        <v>1</v>
      </c>
      <c r="H8" s="7"/>
      <c r="I8" s="7"/>
      <c r="J8" s="7"/>
    </row>
    <row r="9" spans="1:10" x14ac:dyDescent="0.3">
      <c r="A9" s="1" t="s">
        <v>12</v>
      </c>
      <c r="B9" s="1" t="s">
        <v>16</v>
      </c>
      <c r="C9" s="1" t="s">
        <v>18</v>
      </c>
      <c r="D9" s="1" t="s">
        <v>22</v>
      </c>
      <c r="E9" s="1">
        <v>409</v>
      </c>
      <c r="G9" s="2" t="s">
        <v>28</v>
      </c>
      <c r="H9" s="2" t="s">
        <v>24</v>
      </c>
      <c r="I9" s="2" t="s">
        <v>26</v>
      </c>
      <c r="J9" s="2" t="s">
        <v>30</v>
      </c>
    </row>
    <row r="10" spans="1:10" x14ac:dyDescent="0.3">
      <c r="A10" s="1" t="s">
        <v>13</v>
      </c>
      <c r="B10" s="1" t="s">
        <v>15</v>
      </c>
      <c r="C10" s="1" t="s">
        <v>20</v>
      </c>
      <c r="D10" s="1" t="s">
        <v>22</v>
      </c>
      <c r="E10" s="1">
        <v>307</v>
      </c>
      <c r="G10" s="1" t="s">
        <v>14</v>
      </c>
      <c r="H10" s="1">
        <f>SUMIF($B$2:$B$12,G10,$E$2:$E$12)</f>
        <v>1161</v>
      </c>
      <c r="I10" s="9">
        <f>AVERAGEIF($B$2:$B$12,G10,$E$2:$E$12)</f>
        <v>290.25</v>
      </c>
      <c r="J10" s="1">
        <f>COUNTIF($B$2:$B$12,G10)</f>
        <v>4</v>
      </c>
    </row>
    <row r="11" spans="1:10" x14ac:dyDescent="0.3">
      <c r="A11" s="1" t="s">
        <v>10</v>
      </c>
      <c r="B11" s="1" t="s">
        <v>14</v>
      </c>
      <c r="C11" s="1" t="s">
        <v>19</v>
      </c>
      <c r="D11" s="1" t="s">
        <v>23</v>
      </c>
      <c r="E11" s="1">
        <v>277</v>
      </c>
      <c r="G11" s="1" t="s">
        <v>15</v>
      </c>
      <c r="H11" s="1">
        <f>SUMIF($B$2:$B$12,G11,$E$2:$E$12)</f>
        <v>1078</v>
      </c>
      <c r="I11" s="9">
        <f t="shared" ref="I11:I13" si="0">AVERAGEIF($B$2:$B$12,G11,$E$2:$E$12)</f>
        <v>359.33333333333331</v>
      </c>
      <c r="J11" s="1">
        <f t="shared" ref="J11:J13" si="1">COUNTIF($B$2:$B$12,G11)</f>
        <v>3</v>
      </c>
    </row>
    <row r="12" spans="1:10" x14ac:dyDescent="0.3">
      <c r="A12" s="4" t="s">
        <v>13</v>
      </c>
      <c r="B12" s="1" t="s">
        <v>17</v>
      </c>
      <c r="C12" s="1" t="s">
        <v>18</v>
      </c>
      <c r="D12" s="1" t="s">
        <v>21</v>
      </c>
      <c r="E12" s="1">
        <v>230</v>
      </c>
      <c r="G12" s="1" t="s">
        <v>16</v>
      </c>
      <c r="H12" s="1">
        <f t="shared" ref="H11:H13" si="2">SUMIF($B$2:$B$12,G12,$E$2:$E$12)</f>
        <v>612</v>
      </c>
      <c r="I12" s="9">
        <f t="shared" si="0"/>
        <v>306</v>
      </c>
      <c r="J12" s="1">
        <f t="shared" si="1"/>
        <v>2</v>
      </c>
    </row>
    <row r="13" spans="1:10" x14ac:dyDescent="0.3">
      <c r="G13" s="1" t="s">
        <v>17</v>
      </c>
      <c r="H13" s="1">
        <f t="shared" si="2"/>
        <v>449</v>
      </c>
      <c r="I13" s="9">
        <f t="shared" si="0"/>
        <v>224.5</v>
      </c>
      <c r="J13" s="1">
        <f t="shared" si="1"/>
        <v>2</v>
      </c>
    </row>
    <row r="15" spans="1:10" x14ac:dyDescent="0.3">
      <c r="H15" t="str">
        <f ca="1">_xlfn.FORMULATEXT(H10)</f>
        <v>=SUMIF($B$2:$B$12,G10,$E$2:$E$12)</v>
      </c>
      <c r="I15" t="str">
        <f ca="1">_xlfn.FORMULATEXT(I10)</f>
        <v>=AVERAGEIF($B$2:$B$12,G10,$E$2:$E$12)</v>
      </c>
      <c r="J15" t="str">
        <f ca="1">_xlfn.FORMULATEXT(J10)</f>
        <v>=COUNTIF($B$2:$B$12,G10)</v>
      </c>
    </row>
    <row r="18" spans="2:10" x14ac:dyDescent="0.3">
      <c r="G18" s="10" t="s">
        <v>24</v>
      </c>
      <c r="H18" s="2" t="s">
        <v>21</v>
      </c>
      <c r="I18" s="2" t="s">
        <v>23</v>
      </c>
      <c r="J18" s="2" t="s">
        <v>22</v>
      </c>
    </row>
    <row r="19" spans="2:10" x14ac:dyDescent="0.3">
      <c r="G19" s="2" t="s">
        <v>28</v>
      </c>
      <c r="H19" s="1"/>
      <c r="I19" s="1"/>
      <c r="J19" s="1"/>
    </row>
    <row r="20" spans="2:10" x14ac:dyDescent="0.3">
      <c r="G20" s="1" t="s">
        <v>14</v>
      </c>
      <c r="H20" s="1">
        <f>SUMIFS($E$2:$E$12,$B$2:$B$12,$G20,$D$2:$D$12,H$18)</f>
        <v>250</v>
      </c>
      <c r="I20" s="1">
        <f t="shared" ref="I20:J23" si="3">SUMIFS($E$2:$E$12,$B$2:$B$12,$G20,$D$2:$D$12,I$18)</f>
        <v>643</v>
      </c>
      <c r="J20" s="1">
        <f t="shared" si="3"/>
        <v>268</v>
      </c>
    </row>
    <row r="21" spans="2:10" x14ac:dyDescent="0.3">
      <c r="G21" s="1" t="s">
        <v>15</v>
      </c>
      <c r="H21" s="1">
        <f t="shared" ref="H21:H23" si="4">SUMIFS($E$2:$E$12,$B$2:$B$12,$G21,$D$2:$D$12,H$18)</f>
        <v>0</v>
      </c>
      <c r="I21" s="1">
        <f t="shared" si="3"/>
        <v>0</v>
      </c>
      <c r="J21" s="1">
        <f t="shared" si="3"/>
        <v>1078</v>
      </c>
    </row>
    <row r="22" spans="2:10" x14ac:dyDescent="0.3">
      <c r="G22" s="1" t="s">
        <v>16</v>
      </c>
      <c r="H22" s="1">
        <f t="shared" si="4"/>
        <v>203</v>
      </c>
      <c r="I22" s="1">
        <f t="shared" si="3"/>
        <v>0</v>
      </c>
      <c r="J22" s="1">
        <f t="shared" si="3"/>
        <v>409</v>
      </c>
    </row>
    <row r="23" spans="2:10" x14ac:dyDescent="0.3">
      <c r="G23" s="1" t="s">
        <v>17</v>
      </c>
      <c r="H23" s="1">
        <f t="shared" si="4"/>
        <v>449</v>
      </c>
      <c r="I23" s="1">
        <f t="shared" si="3"/>
        <v>0</v>
      </c>
      <c r="J23" s="1">
        <f t="shared" si="3"/>
        <v>0</v>
      </c>
    </row>
    <row r="24" spans="2:10" x14ac:dyDescent="0.3">
      <c r="H24" s="3" t="str">
        <f ca="1">_xlfn.FORMULATEXT(H20)</f>
        <v>=SUMIFS($E$2:$E$12,$B$2:$B$12,$G20,$D$2:$D$12,H$18)</v>
      </c>
    </row>
    <row r="26" spans="2:10" x14ac:dyDescent="0.3">
      <c r="G26" s="1" t="s">
        <v>31</v>
      </c>
      <c r="H26" s="2" t="s">
        <v>21</v>
      </c>
      <c r="I26" s="2" t="s">
        <v>23</v>
      </c>
      <c r="J26" s="2" t="s">
        <v>22</v>
      </c>
    </row>
    <row r="27" spans="2:10" x14ac:dyDescent="0.3">
      <c r="B27">
        <v>1</v>
      </c>
      <c r="C27" t="e">
        <f>23/0</f>
        <v>#DIV/0!</v>
      </c>
      <c r="G27" s="2" t="s">
        <v>28</v>
      </c>
      <c r="H27" s="1"/>
      <c r="I27" s="1"/>
      <c r="J27" s="1"/>
    </row>
    <row r="28" spans="2:10" x14ac:dyDescent="0.3">
      <c r="G28" s="1" t="s">
        <v>14</v>
      </c>
      <c r="H28" s="8">
        <f>IFERROR(AVERAGEIFS($E$2:$E$12,$B$2:$B$12,$G28,$D$2:$D$12,H$26),0)</f>
        <v>250</v>
      </c>
      <c r="I28" s="8">
        <f t="shared" ref="I28:J31" si="5">IFERROR(AVERAGEIFS($E$2:$E$12,$B$2:$B$12,$G28,$D$2:$D$12,I$26),0)</f>
        <v>321.5</v>
      </c>
      <c r="J28" s="8">
        <f t="shared" si="5"/>
        <v>268</v>
      </c>
    </row>
    <row r="29" spans="2:10" x14ac:dyDescent="0.3">
      <c r="B29">
        <f>IFERROR(B27,0)</f>
        <v>1</v>
      </c>
      <c r="C29">
        <f>IFERROR(C27,0)</f>
        <v>0</v>
      </c>
      <c r="G29" s="1" t="s">
        <v>15</v>
      </c>
      <c r="H29" s="8">
        <f t="shared" ref="H29:H31" si="6">IFERROR(AVERAGEIFS($E$2:$E$12,$B$2:$B$12,$G29,$D$2:$D$12,H$26),0)</f>
        <v>0</v>
      </c>
      <c r="I29" s="8">
        <f t="shared" si="5"/>
        <v>0</v>
      </c>
      <c r="J29" s="8">
        <f t="shared" si="5"/>
        <v>359.33333333333331</v>
      </c>
    </row>
    <row r="30" spans="2:10" x14ac:dyDescent="0.3">
      <c r="G30" s="1" t="s">
        <v>16</v>
      </c>
      <c r="H30" s="8">
        <f t="shared" si="6"/>
        <v>203</v>
      </c>
      <c r="I30" s="8">
        <f t="shared" si="5"/>
        <v>0</v>
      </c>
      <c r="J30" s="8">
        <f t="shared" si="5"/>
        <v>409</v>
      </c>
    </row>
    <row r="31" spans="2:10" x14ac:dyDescent="0.3">
      <c r="G31" s="1" t="s">
        <v>17</v>
      </c>
      <c r="H31" s="8">
        <f t="shared" si="6"/>
        <v>224.5</v>
      </c>
      <c r="I31" s="8">
        <f t="shared" si="5"/>
        <v>0</v>
      </c>
      <c r="J31" s="8">
        <f t="shared" si="5"/>
        <v>0</v>
      </c>
    </row>
    <row r="32" spans="2:10" x14ac:dyDescent="0.3">
      <c r="H32" s="3" t="str">
        <f ca="1">_xlfn.FORMULATEXT(H28)</f>
        <v>=IFERROR(AVERAGEIFS($E$2:$E$12,$B$2:$B$12,$G28,$D$2:$D$12,H$26),0)</v>
      </c>
    </row>
    <row r="34" spans="6:10" x14ac:dyDescent="0.3">
      <c r="G34" s="1" t="s">
        <v>32</v>
      </c>
      <c r="H34" s="2" t="s">
        <v>21</v>
      </c>
      <c r="I34" s="2" t="s">
        <v>23</v>
      </c>
      <c r="J34" s="2" t="s">
        <v>22</v>
      </c>
    </row>
    <row r="35" spans="6:10" x14ac:dyDescent="0.3">
      <c r="G35" s="2" t="s">
        <v>28</v>
      </c>
      <c r="H35" s="1"/>
      <c r="I35" s="1"/>
      <c r="J35" s="1"/>
    </row>
    <row r="36" spans="6:10" x14ac:dyDescent="0.3">
      <c r="G36" s="1" t="s">
        <v>14</v>
      </c>
      <c r="H36" s="1">
        <f>COUNTIFS($B$2:$B$12,$G36,$D$2:$D$12,H$34)</f>
        <v>1</v>
      </c>
      <c r="I36" s="1">
        <f t="shared" ref="I36:J39" si="7">COUNTIFS($B$2:$B$12,$G36,$D$2:$D$12,I$34)</f>
        <v>2</v>
      </c>
      <c r="J36" s="1">
        <f t="shared" si="7"/>
        <v>1</v>
      </c>
    </row>
    <row r="37" spans="6:10" x14ac:dyDescent="0.3">
      <c r="G37" s="1" t="s">
        <v>15</v>
      </c>
      <c r="H37" s="1">
        <f t="shared" ref="H37:H39" si="8">COUNTIFS($B$2:$B$12,$G37,$D$2:$D$12,H$34)</f>
        <v>0</v>
      </c>
      <c r="I37" s="1">
        <f t="shared" si="7"/>
        <v>0</v>
      </c>
      <c r="J37" s="1">
        <f t="shared" si="7"/>
        <v>3</v>
      </c>
    </row>
    <row r="38" spans="6:10" x14ac:dyDescent="0.3">
      <c r="G38" s="1" t="s">
        <v>16</v>
      </c>
      <c r="H38" s="1">
        <f t="shared" si="8"/>
        <v>1</v>
      </c>
      <c r="I38" s="1">
        <f t="shared" si="7"/>
        <v>0</v>
      </c>
      <c r="J38" s="1">
        <f t="shared" si="7"/>
        <v>1</v>
      </c>
    </row>
    <row r="39" spans="6:10" x14ac:dyDescent="0.3">
      <c r="G39" s="1" t="s">
        <v>17</v>
      </c>
      <c r="H39" s="1">
        <f t="shared" si="8"/>
        <v>2</v>
      </c>
      <c r="I39" s="1">
        <f t="shared" si="7"/>
        <v>0</v>
      </c>
      <c r="J39" s="1">
        <f t="shared" si="7"/>
        <v>0</v>
      </c>
    </row>
    <row r="40" spans="6:10" x14ac:dyDescent="0.3">
      <c r="H40" s="3" t="str">
        <f ca="1">_xlfn.FORMULATEXT(H36)</f>
        <v>=COUNTIFS($B$2:$B$12,$G36,$D$2:$D$12,H$34)</v>
      </c>
    </row>
    <row r="42" spans="6:10" x14ac:dyDescent="0.3">
      <c r="F42" t="s">
        <v>33</v>
      </c>
    </row>
    <row r="43" spans="6:10" x14ac:dyDescent="0.3">
      <c r="F43" t="s">
        <v>34</v>
      </c>
    </row>
  </sheetData>
  <autoFilter ref="A1:E12" xr:uid="{00000000-0001-0000-0000-000000000000}"/>
  <mergeCells count="2">
    <mergeCell ref="G2:H2"/>
    <mergeCell ref="G8:J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82E52-F589-4768-9D73-B4C97B643C08}">
  <dimension ref="A1:J25"/>
  <sheetViews>
    <sheetView zoomScale="150" zoomScaleNormal="150" workbookViewId="0">
      <selection activeCell="F10" sqref="F10"/>
    </sheetView>
  </sheetViews>
  <sheetFormatPr defaultRowHeight="14.4" x14ac:dyDescent="0.3"/>
  <cols>
    <col min="1" max="1" width="16" customWidth="1"/>
    <col min="2" max="2" width="12.109375" customWidth="1"/>
    <col min="3" max="3" width="10.6640625" customWidth="1"/>
    <col min="4" max="4" width="10.21875" customWidth="1"/>
    <col min="5" max="5" width="4.6640625" customWidth="1"/>
    <col min="6" max="6" width="6.44140625" customWidth="1"/>
    <col min="7" max="7" width="8.33203125" customWidth="1"/>
    <col min="8" max="8" width="5.88671875" customWidth="1"/>
    <col min="9" max="9" width="43.21875" customWidth="1"/>
  </cols>
  <sheetData>
    <row r="1" spans="1:9" x14ac:dyDescent="0.3">
      <c r="A1" s="2" t="s">
        <v>0</v>
      </c>
      <c r="B1" s="2" t="s">
        <v>1</v>
      </c>
      <c r="C1" s="2" t="s">
        <v>2</v>
      </c>
      <c r="D1" s="2" t="s">
        <v>3</v>
      </c>
      <c r="E1" s="2" t="s">
        <v>4</v>
      </c>
      <c r="F1" s="2" t="s">
        <v>35</v>
      </c>
      <c r="G1" s="2" t="s">
        <v>38</v>
      </c>
      <c r="H1" s="2" t="s">
        <v>39</v>
      </c>
      <c r="I1" s="2" t="s">
        <v>44</v>
      </c>
    </row>
    <row r="2" spans="1:9" x14ac:dyDescent="0.3">
      <c r="A2" s="1" t="s">
        <v>5</v>
      </c>
      <c r="B2" s="1" t="s">
        <v>14</v>
      </c>
      <c r="C2" s="1" t="s">
        <v>18</v>
      </c>
      <c r="D2" s="1" t="s">
        <v>21</v>
      </c>
      <c r="E2" s="1">
        <v>250</v>
      </c>
      <c r="F2" s="1" t="str">
        <f>IF(E2&gt;=300,"High","Low")</f>
        <v>Low</v>
      </c>
      <c r="G2" s="1" t="str">
        <f>IF(AND(E2&gt;=300,C2="Laptop"),"Yes","No")</f>
        <v>No</v>
      </c>
      <c r="H2" s="1" t="str">
        <f>IF(AND(B2="South",D2 = "Jan",E2&gt;=250),"Yes","No")</f>
        <v>No</v>
      </c>
      <c r="I2" s="11" t="str">
        <f>IF(OR(AND(C2="Laptop",D2="Jan"),AND(C2="Phone",D2="Feb")),"Match","Not Match")</f>
        <v>Match</v>
      </c>
    </row>
    <row r="3" spans="1:9" x14ac:dyDescent="0.3">
      <c r="A3" s="1" t="s">
        <v>6</v>
      </c>
      <c r="B3" s="1" t="s">
        <v>15</v>
      </c>
      <c r="C3" s="1" t="s">
        <v>19</v>
      </c>
      <c r="D3" s="1" t="s">
        <v>22</v>
      </c>
      <c r="E3" s="1">
        <v>328</v>
      </c>
      <c r="F3" s="1" t="str">
        <f>IF(E3&gt;300,"High","Low")</f>
        <v>High</v>
      </c>
      <c r="G3" s="1" t="str">
        <f t="shared" ref="G3:G12" si="0">IF(AND(E3&gt;=300,C3="Laptop"),"Yes","No")</f>
        <v>No</v>
      </c>
      <c r="H3" s="1" t="str">
        <f t="shared" ref="H3:H12" si="1">IF(AND(B3="South",D3 = "Jan",E3&gt;=250),"Yes","No")</f>
        <v>No</v>
      </c>
      <c r="I3" s="11" t="str">
        <f t="shared" ref="I3:I12" si="2">IF(OR(AND(C3="Laptop",D3="Jan"),AND(C3="Phone",D3="Feb")),"Match","Not Match")</f>
        <v>Not Match</v>
      </c>
    </row>
    <row r="4" spans="1:9" x14ac:dyDescent="0.3">
      <c r="A4" s="1" t="s">
        <v>7</v>
      </c>
      <c r="B4" s="1" t="s">
        <v>14</v>
      </c>
      <c r="C4" s="1" t="s">
        <v>18</v>
      </c>
      <c r="D4" s="1" t="s">
        <v>22</v>
      </c>
      <c r="E4" s="1">
        <v>268</v>
      </c>
      <c r="F4" s="1" t="str">
        <f t="shared" ref="F3:F12" si="3">IF(E4&gt;300,"High","Low")</f>
        <v>Low</v>
      </c>
      <c r="G4" s="1" t="str">
        <f t="shared" si="0"/>
        <v>No</v>
      </c>
      <c r="H4" s="1" t="str">
        <f t="shared" si="1"/>
        <v>No</v>
      </c>
      <c r="I4" s="11" t="str">
        <f t="shared" si="2"/>
        <v>Not Match</v>
      </c>
    </row>
    <row r="5" spans="1:9" x14ac:dyDescent="0.3">
      <c r="A5" s="1" t="s">
        <v>8</v>
      </c>
      <c r="B5" s="1" t="s">
        <v>16</v>
      </c>
      <c r="C5" s="1" t="s">
        <v>20</v>
      </c>
      <c r="D5" s="1" t="s">
        <v>21</v>
      </c>
      <c r="E5" s="1">
        <v>203</v>
      </c>
      <c r="F5" s="1" t="str">
        <f t="shared" si="3"/>
        <v>Low</v>
      </c>
      <c r="G5" s="1" t="str">
        <f t="shared" si="0"/>
        <v>No</v>
      </c>
      <c r="H5" s="1" t="str">
        <f t="shared" si="1"/>
        <v>No</v>
      </c>
      <c r="I5" s="11" t="str">
        <f t="shared" si="2"/>
        <v>Not Match</v>
      </c>
    </row>
    <row r="6" spans="1:9" x14ac:dyDescent="0.3">
      <c r="A6" s="1" t="s">
        <v>9</v>
      </c>
      <c r="B6" s="1" t="s">
        <v>15</v>
      </c>
      <c r="C6" s="1" t="s">
        <v>20</v>
      </c>
      <c r="D6" s="1" t="s">
        <v>22</v>
      </c>
      <c r="E6" s="1">
        <v>443</v>
      </c>
      <c r="F6" s="1" t="str">
        <f t="shared" si="3"/>
        <v>High</v>
      </c>
      <c r="G6" s="1" t="str">
        <f t="shared" si="0"/>
        <v>No</v>
      </c>
      <c r="H6" s="1" t="str">
        <f t="shared" si="1"/>
        <v>No</v>
      </c>
      <c r="I6" s="11" t="str">
        <f t="shared" si="2"/>
        <v>Not Match</v>
      </c>
    </row>
    <row r="7" spans="1:9" x14ac:dyDescent="0.3">
      <c r="A7" s="1" t="s">
        <v>10</v>
      </c>
      <c r="B7" s="1" t="s">
        <v>14</v>
      </c>
      <c r="C7" s="1" t="s">
        <v>18</v>
      </c>
      <c r="D7" s="1" t="s">
        <v>23</v>
      </c>
      <c r="E7" s="1">
        <v>366</v>
      </c>
      <c r="F7" s="1" t="str">
        <f t="shared" si="3"/>
        <v>High</v>
      </c>
      <c r="G7" s="1" t="str">
        <f t="shared" si="0"/>
        <v>Yes</v>
      </c>
      <c r="H7" s="1" t="str">
        <f t="shared" si="1"/>
        <v>No</v>
      </c>
      <c r="I7" s="11" t="str">
        <f t="shared" si="2"/>
        <v>Not Match</v>
      </c>
    </row>
    <row r="8" spans="1:9" x14ac:dyDescent="0.3">
      <c r="A8" s="1" t="s">
        <v>11</v>
      </c>
      <c r="B8" s="1" t="s">
        <v>17</v>
      </c>
      <c r="C8" s="1" t="s">
        <v>19</v>
      </c>
      <c r="D8" s="1" t="s">
        <v>21</v>
      </c>
      <c r="E8" s="1">
        <v>219</v>
      </c>
      <c r="F8" s="1" t="str">
        <f t="shared" si="3"/>
        <v>Low</v>
      </c>
      <c r="G8" s="1" t="str">
        <f t="shared" si="0"/>
        <v>No</v>
      </c>
      <c r="H8" s="1" t="str">
        <f t="shared" si="1"/>
        <v>No</v>
      </c>
      <c r="I8" s="11" t="str">
        <f t="shared" si="2"/>
        <v>Not Match</v>
      </c>
    </row>
    <row r="9" spans="1:9" x14ac:dyDescent="0.3">
      <c r="A9" s="1" t="s">
        <v>12</v>
      </c>
      <c r="B9" s="1" t="s">
        <v>16</v>
      </c>
      <c r="C9" s="1" t="s">
        <v>18</v>
      </c>
      <c r="D9" s="1" t="s">
        <v>22</v>
      </c>
      <c r="E9" s="1">
        <v>409</v>
      </c>
      <c r="F9" s="1" t="str">
        <f t="shared" si="3"/>
        <v>High</v>
      </c>
      <c r="G9" s="1" t="str">
        <f t="shared" si="0"/>
        <v>Yes</v>
      </c>
      <c r="H9" s="1" t="str">
        <f t="shared" si="1"/>
        <v>No</v>
      </c>
      <c r="I9" s="11" t="str">
        <f t="shared" si="2"/>
        <v>Not Match</v>
      </c>
    </row>
    <row r="10" spans="1:9" x14ac:dyDescent="0.3">
      <c r="A10" s="1" t="s">
        <v>13</v>
      </c>
      <c r="B10" s="1" t="s">
        <v>15</v>
      </c>
      <c r="C10" s="1" t="s">
        <v>20</v>
      </c>
      <c r="D10" s="1" t="s">
        <v>22</v>
      </c>
      <c r="E10" s="1">
        <v>307</v>
      </c>
      <c r="F10" s="1" t="str">
        <f t="shared" si="3"/>
        <v>High</v>
      </c>
      <c r="G10" s="1" t="str">
        <f t="shared" si="0"/>
        <v>No</v>
      </c>
      <c r="H10" s="1" t="str">
        <f t="shared" si="1"/>
        <v>No</v>
      </c>
      <c r="I10" s="11" t="str">
        <f t="shared" si="2"/>
        <v>Not Match</v>
      </c>
    </row>
    <row r="11" spans="1:9" x14ac:dyDescent="0.3">
      <c r="A11" s="1" t="s">
        <v>10</v>
      </c>
      <c r="B11" s="1" t="s">
        <v>14</v>
      </c>
      <c r="C11" s="1" t="s">
        <v>19</v>
      </c>
      <c r="D11" s="1" t="s">
        <v>23</v>
      </c>
      <c r="E11" s="1">
        <v>277</v>
      </c>
      <c r="F11" s="1" t="str">
        <f t="shared" si="3"/>
        <v>Low</v>
      </c>
      <c r="G11" s="1" t="str">
        <f t="shared" si="0"/>
        <v>No</v>
      </c>
      <c r="H11" s="1" t="str">
        <f t="shared" si="1"/>
        <v>No</v>
      </c>
      <c r="I11" s="11" t="str">
        <f t="shared" si="2"/>
        <v>Match</v>
      </c>
    </row>
    <row r="12" spans="1:9" x14ac:dyDescent="0.3">
      <c r="A12" s="4" t="s">
        <v>13</v>
      </c>
      <c r="B12" s="1" t="s">
        <v>17</v>
      </c>
      <c r="C12" s="1" t="s">
        <v>18</v>
      </c>
      <c r="D12" s="1" t="s">
        <v>21</v>
      </c>
      <c r="E12" s="1">
        <v>230</v>
      </c>
      <c r="F12" s="1" t="str">
        <f t="shared" si="3"/>
        <v>Low</v>
      </c>
      <c r="G12" s="1" t="str">
        <f t="shared" si="0"/>
        <v>No</v>
      </c>
      <c r="H12" s="1" t="str">
        <f t="shared" si="1"/>
        <v>No</v>
      </c>
      <c r="I12" s="11" t="str">
        <f t="shared" si="2"/>
        <v>Match</v>
      </c>
    </row>
    <row r="13" spans="1:9" x14ac:dyDescent="0.3">
      <c r="I13" s="12" t="str">
        <f ca="1">_xlfn.FORMULATEXT(I2)</f>
        <v>=IF(OR(AND(C2="Laptop",D2="Jan"),AND(C2="Phone",D2="Feb")),"Match","Not Match")</v>
      </c>
    </row>
    <row r="14" spans="1:9" x14ac:dyDescent="0.3">
      <c r="E14" t="s">
        <v>36</v>
      </c>
      <c r="F14" t="s">
        <v>37</v>
      </c>
    </row>
    <row r="15" spans="1:9" x14ac:dyDescent="0.3">
      <c r="E15" t="b">
        <f>AND(E2&gt;=300,C2="Laptop")</f>
        <v>0</v>
      </c>
      <c r="H15" t="s">
        <v>40</v>
      </c>
    </row>
    <row r="17" spans="6:10" x14ac:dyDescent="0.3">
      <c r="H17" t="s">
        <v>43</v>
      </c>
      <c r="I17" t="s">
        <v>36</v>
      </c>
      <c r="J17" t="s">
        <v>37</v>
      </c>
    </row>
    <row r="18" spans="6:10" x14ac:dyDescent="0.3">
      <c r="F18" s="1" t="s">
        <v>41</v>
      </c>
      <c r="G18" s="1">
        <v>10</v>
      </c>
      <c r="H18" s="1" t="str">
        <f>IF(G18&gt;10,"Yes","No")</f>
        <v>No</v>
      </c>
      <c r="I18" s="1" t="b">
        <f>AND(G18&gt;10,F18="A")</f>
        <v>0</v>
      </c>
      <c r="J18" s="1" t="b">
        <f>OR(G18&gt;10,F18="A")</f>
        <v>1</v>
      </c>
    </row>
    <row r="19" spans="6:10" x14ac:dyDescent="0.3">
      <c r="F19" s="1" t="s">
        <v>42</v>
      </c>
      <c r="G19" s="1">
        <v>30</v>
      </c>
      <c r="H19" s="1" t="str">
        <f>IF(G19&gt;10,"Yes","No")</f>
        <v>Yes</v>
      </c>
      <c r="I19" s="1" t="b">
        <f>AND(G19&gt;10,F19="A")</f>
        <v>0</v>
      </c>
      <c r="J19" s="1" t="b">
        <f>OR(G19&gt;10,F19="A")</f>
        <v>1</v>
      </c>
    </row>
    <row r="24" spans="6:10" x14ac:dyDescent="0.3">
      <c r="I24" s="5" t="s">
        <v>47</v>
      </c>
      <c r="J24" s="5"/>
    </row>
    <row r="25" spans="6:10" x14ac:dyDescent="0.3">
      <c r="I25" t="s">
        <v>45</v>
      </c>
      <c r="J25" t="s">
        <v>46</v>
      </c>
    </row>
  </sheetData>
  <mergeCells count="1">
    <mergeCell ref="I24:J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38BEB-91F5-4822-9377-FB4237CC875D}">
  <dimension ref="A1:K23"/>
  <sheetViews>
    <sheetView tabSelected="1" zoomScaleNormal="100" workbookViewId="0">
      <selection activeCell="C3" sqref="C3:C12"/>
    </sheetView>
  </sheetViews>
  <sheetFormatPr defaultRowHeight="14.4" x14ac:dyDescent="0.3"/>
  <cols>
    <col min="1" max="1" width="12.21875" customWidth="1"/>
    <col min="2" max="5" width="15.5546875" bestFit="1" customWidth="1"/>
    <col min="6" max="6" width="15" bestFit="1" customWidth="1"/>
    <col min="7" max="7" width="10.77734375" bestFit="1" customWidth="1"/>
    <col min="8" max="8" width="19.44140625" bestFit="1" customWidth="1"/>
    <col min="9" max="9" width="14.88671875" bestFit="1" customWidth="1"/>
    <col min="10" max="10" width="19.6640625" bestFit="1" customWidth="1"/>
    <col min="11" max="11" width="24.21875" bestFit="1" customWidth="1"/>
  </cols>
  <sheetData>
    <row r="1" spans="1:11" x14ac:dyDescent="0.3">
      <c r="A1" t="s">
        <v>0</v>
      </c>
      <c r="B1" t="s">
        <v>1</v>
      </c>
      <c r="C1" t="s">
        <v>2</v>
      </c>
      <c r="D1" t="s">
        <v>3</v>
      </c>
      <c r="E1" t="s">
        <v>4</v>
      </c>
      <c r="F1" t="s">
        <v>35</v>
      </c>
      <c r="G1" t="s">
        <v>38</v>
      </c>
      <c r="H1" t="s">
        <v>39</v>
      </c>
      <c r="I1" t="s">
        <v>44</v>
      </c>
    </row>
    <row r="2" spans="1:11" x14ac:dyDescent="0.3">
      <c r="A2" t="s">
        <v>5</v>
      </c>
      <c r="B2" t="s">
        <v>14</v>
      </c>
      <c r="C2" t="s">
        <v>18</v>
      </c>
      <c r="D2" t="s">
        <v>21</v>
      </c>
      <c r="E2">
        <v>250</v>
      </c>
      <c r="F2" t="s">
        <v>48</v>
      </c>
      <c r="G2" t="s">
        <v>49</v>
      </c>
      <c r="H2" t="s">
        <v>49</v>
      </c>
      <c r="I2" t="s">
        <v>50</v>
      </c>
    </row>
    <row r="3" spans="1:11" x14ac:dyDescent="0.3">
      <c r="A3" t="s">
        <v>6</v>
      </c>
      <c r="B3" t="s">
        <v>15</v>
      </c>
      <c r="C3" t="s">
        <v>19</v>
      </c>
      <c r="D3" t="s">
        <v>22</v>
      </c>
      <c r="E3">
        <v>328</v>
      </c>
      <c r="F3" t="s">
        <v>51</v>
      </c>
      <c r="G3" t="s">
        <v>49</v>
      </c>
      <c r="H3" t="s">
        <v>49</v>
      </c>
      <c r="I3" t="s">
        <v>52</v>
      </c>
    </row>
    <row r="4" spans="1:11" x14ac:dyDescent="0.3">
      <c r="A4" t="s">
        <v>7</v>
      </c>
      <c r="B4" t="s">
        <v>14</v>
      </c>
      <c r="C4" t="s">
        <v>18</v>
      </c>
      <c r="D4" t="s">
        <v>22</v>
      </c>
      <c r="E4">
        <v>268</v>
      </c>
      <c r="F4" t="s">
        <v>48</v>
      </c>
      <c r="G4" t="s">
        <v>49</v>
      </c>
      <c r="H4" t="s">
        <v>49</v>
      </c>
      <c r="I4" t="s">
        <v>52</v>
      </c>
    </row>
    <row r="5" spans="1:11" x14ac:dyDescent="0.3">
      <c r="A5" t="s">
        <v>8</v>
      </c>
      <c r="B5" t="s">
        <v>16</v>
      </c>
      <c r="C5" t="s">
        <v>20</v>
      </c>
      <c r="D5" t="s">
        <v>21</v>
      </c>
      <c r="E5">
        <v>203</v>
      </c>
      <c r="F5" t="s">
        <v>48</v>
      </c>
      <c r="G5" t="s">
        <v>49</v>
      </c>
      <c r="H5" t="s">
        <v>49</v>
      </c>
      <c r="I5" t="s">
        <v>52</v>
      </c>
    </row>
    <row r="6" spans="1:11" x14ac:dyDescent="0.3">
      <c r="A6" t="s">
        <v>9</v>
      </c>
      <c r="B6" t="s">
        <v>15</v>
      </c>
      <c r="C6" t="s">
        <v>20</v>
      </c>
      <c r="D6" t="s">
        <v>22</v>
      </c>
      <c r="E6">
        <v>443</v>
      </c>
      <c r="F6" t="s">
        <v>51</v>
      </c>
      <c r="G6" t="s">
        <v>49</v>
      </c>
      <c r="H6" t="s">
        <v>49</v>
      </c>
      <c r="I6" t="s">
        <v>52</v>
      </c>
    </row>
    <row r="7" spans="1:11" x14ac:dyDescent="0.3">
      <c r="A7" t="s">
        <v>10</v>
      </c>
      <c r="B7" t="s">
        <v>14</v>
      </c>
      <c r="C7" t="s">
        <v>18</v>
      </c>
      <c r="D7" t="s">
        <v>23</v>
      </c>
      <c r="E7">
        <v>366</v>
      </c>
      <c r="F7" t="s">
        <v>51</v>
      </c>
      <c r="G7" t="s">
        <v>53</v>
      </c>
      <c r="H7" t="s">
        <v>49</v>
      </c>
      <c r="I7" t="s">
        <v>52</v>
      </c>
    </row>
    <row r="8" spans="1:11" x14ac:dyDescent="0.3">
      <c r="A8" t="s">
        <v>11</v>
      </c>
      <c r="B8" t="s">
        <v>17</v>
      </c>
      <c r="C8" t="s">
        <v>19</v>
      </c>
      <c r="D8" t="s">
        <v>21</v>
      </c>
      <c r="E8">
        <v>219</v>
      </c>
      <c r="F8" t="s">
        <v>48</v>
      </c>
      <c r="G8" t="s">
        <v>49</v>
      </c>
      <c r="H8" t="s">
        <v>49</v>
      </c>
      <c r="I8" t="s">
        <v>52</v>
      </c>
    </row>
    <row r="9" spans="1:11" x14ac:dyDescent="0.3">
      <c r="A9" t="s">
        <v>12</v>
      </c>
      <c r="B9" t="s">
        <v>16</v>
      </c>
      <c r="C9" t="s">
        <v>18</v>
      </c>
      <c r="D9" t="s">
        <v>22</v>
      </c>
      <c r="E9">
        <v>409</v>
      </c>
      <c r="F9" t="s">
        <v>51</v>
      </c>
      <c r="G9" t="s">
        <v>53</v>
      </c>
      <c r="H9" t="s">
        <v>49</v>
      </c>
      <c r="I9" t="s">
        <v>52</v>
      </c>
    </row>
    <row r="10" spans="1:11" x14ac:dyDescent="0.3">
      <c r="A10" t="s">
        <v>13</v>
      </c>
      <c r="B10" t="s">
        <v>15</v>
      </c>
      <c r="C10" t="s">
        <v>20</v>
      </c>
      <c r="D10" t="s">
        <v>22</v>
      </c>
      <c r="E10">
        <v>307</v>
      </c>
      <c r="F10" t="s">
        <v>51</v>
      </c>
      <c r="G10" t="s">
        <v>49</v>
      </c>
      <c r="H10" t="s">
        <v>49</v>
      </c>
      <c r="I10" t="s">
        <v>52</v>
      </c>
    </row>
    <row r="11" spans="1:11" x14ac:dyDescent="0.3">
      <c r="A11" t="s">
        <v>10</v>
      </c>
      <c r="B11" t="s">
        <v>14</v>
      </c>
      <c r="C11" t="s">
        <v>19</v>
      </c>
      <c r="D11" t="s">
        <v>23</v>
      </c>
      <c r="E11">
        <v>277</v>
      </c>
      <c r="F11" t="s">
        <v>48</v>
      </c>
      <c r="G11" t="s">
        <v>49</v>
      </c>
      <c r="H11" t="s">
        <v>49</v>
      </c>
      <c r="I11" t="s">
        <v>50</v>
      </c>
    </row>
    <row r="12" spans="1:11" x14ac:dyDescent="0.3">
      <c r="A12" t="s">
        <v>13</v>
      </c>
      <c r="B12" t="s">
        <v>17</v>
      </c>
      <c r="C12" t="s">
        <v>18</v>
      </c>
      <c r="D12" t="s">
        <v>21</v>
      </c>
      <c r="E12">
        <v>230</v>
      </c>
      <c r="F12" t="s">
        <v>48</v>
      </c>
      <c r="G12" t="s">
        <v>49</v>
      </c>
      <c r="H12" t="s">
        <v>49</v>
      </c>
      <c r="I12" t="s">
        <v>50</v>
      </c>
    </row>
    <row r="13" spans="1:11" x14ac:dyDescent="0.3">
      <c r="A13" t="s">
        <v>63</v>
      </c>
      <c r="B13" t="s">
        <v>64</v>
      </c>
      <c r="C13" t="s">
        <v>65</v>
      </c>
      <c r="D13" t="s">
        <v>22</v>
      </c>
      <c r="E13">
        <v>1440</v>
      </c>
      <c r="F13" t="s">
        <v>48</v>
      </c>
      <c r="G13" t="s">
        <v>49</v>
      </c>
      <c r="H13" t="s">
        <v>49</v>
      </c>
      <c r="I13" t="s">
        <v>50</v>
      </c>
      <c r="K13" t="s">
        <v>66</v>
      </c>
    </row>
    <row r="14" spans="1:11" x14ac:dyDescent="0.3">
      <c r="A14" t="s">
        <v>69</v>
      </c>
      <c r="B14" t="s">
        <v>64</v>
      </c>
      <c r="C14" t="s">
        <v>65</v>
      </c>
      <c r="D14" t="s">
        <v>68</v>
      </c>
      <c r="E14">
        <v>2000</v>
      </c>
      <c r="F14" t="s">
        <v>48</v>
      </c>
      <c r="G14" t="s">
        <v>49</v>
      </c>
      <c r="H14" t="s">
        <v>49</v>
      </c>
      <c r="I14" t="s">
        <v>50</v>
      </c>
    </row>
    <row r="16" spans="1:11" x14ac:dyDescent="0.3">
      <c r="A16" t="s">
        <v>71</v>
      </c>
      <c r="B16" t="s">
        <v>71</v>
      </c>
      <c r="C16" t="s">
        <v>71</v>
      </c>
      <c r="D16" t="s">
        <v>71</v>
      </c>
      <c r="E16" t="s">
        <v>72</v>
      </c>
      <c r="F16" t="s">
        <v>74</v>
      </c>
      <c r="G16" t="s">
        <v>73</v>
      </c>
      <c r="H16" t="s">
        <v>73</v>
      </c>
      <c r="I16" t="s">
        <v>73</v>
      </c>
    </row>
    <row r="20" spans="3:9" x14ac:dyDescent="0.3">
      <c r="F20" t="s">
        <v>75</v>
      </c>
      <c r="H20" t="s">
        <v>79</v>
      </c>
      <c r="I20" t="s">
        <v>71</v>
      </c>
    </row>
    <row r="21" spans="3:9" x14ac:dyDescent="0.3">
      <c r="C21">
        <v>10</v>
      </c>
      <c r="F21" t="s">
        <v>76</v>
      </c>
      <c r="H21" t="s">
        <v>80</v>
      </c>
    </row>
    <row r="22" spans="3:9" x14ac:dyDescent="0.3">
      <c r="C22">
        <v>25</v>
      </c>
      <c r="F22" t="s">
        <v>77</v>
      </c>
      <c r="H22" t="s">
        <v>81</v>
      </c>
    </row>
    <row r="23" spans="3:9" x14ac:dyDescent="0.3">
      <c r="C23">
        <v>25.23</v>
      </c>
      <c r="F23" t="s">
        <v>78</v>
      </c>
      <c r="H23" t="s">
        <v>82</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A01C7-EFB9-4917-BB6A-C13BD9691BB6}">
  <dimension ref="A3:T35"/>
  <sheetViews>
    <sheetView workbookViewId="0">
      <selection activeCell="D5" sqref="D5:D9"/>
    </sheetView>
  </sheetViews>
  <sheetFormatPr defaultRowHeight="14.4" x14ac:dyDescent="0.3"/>
  <cols>
    <col min="1" max="1" width="12.5546875" bestFit="1" customWidth="1"/>
    <col min="2" max="2" width="14.88671875" bestFit="1" customWidth="1"/>
    <col min="3" max="3" width="14.77734375" bestFit="1" customWidth="1"/>
    <col min="4" max="5" width="14.88671875" bestFit="1" customWidth="1"/>
    <col min="6" max="6" width="15.5546875" bestFit="1" customWidth="1"/>
    <col min="7" max="7" width="5.88671875" bestFit="1" customWidth="1"/>
    <col min="8" max="8" width="6" bestFit="1" customWidth="1"/>
    <col min="9" max="9" width="5.21875" bestFit="1" customWidth="1"/>
    <col min="10" max="10" width="10" bestFit="1" customWidth="1"/>
    <col min="11" max="11" width="10.5546875" bestFit="1" customWidth="1"/>
    <col min="12" max="12" width="8" bestFit="1" customWidth="1"/>
    <col min="13" max="13" width="4.44140625" bestFit="1" customWidth="1"/>
    <col min="14" max="14" width="10.6640625" bestFit="1" customWidth="1"/>
    <col min="15" max="15" width="7.21875" bestFit="1" customWidth="1"/>
    <col min="16" max="16" width="9.88671875" bestFit="1" customWidth="1"/>
    <col min="17" max="17" width="12" bestFit="1" customWidth="1"/>
    <col min="18" max="18" width="5" bestFit="1" customWidth="1"/>
    <col min="19" max="19" width="14.77734375" bestFit="1" customWidth="1"/>
    <col min="20" max="20" width="10.77734375" bestFit="1" customWidth="1"/>
  </cols>
  <sheetData>
    <row r="3" spans="1:20" x14ac:dyDescent="0.3">
      <c r="A3" s="13" t="s">
        <v>54</v>
      </c>
      <c r="B3" t="s">
        <v>56</v>
      </c>
      <c r="D3" s="13" t="s">
        <v>56</v>
      </c>
      <c r="E3" s="13" t="s">
        <v>57</v>
      </c>
    </row>
    <row r="4" spans="1:20" x14ac:dyDescent="0.3">
      <c r="A4" s="14" t="s">
        <v>14</v>
      </c>
      <c r="B4" s="23">
        <v>0.17225519287833829</v>
      </c>
      <c r="D4" s="13" t="s">
        <v>54</v>
      </c>
      <c r="E4" t="s">
        <v>21</v>
      </c>
      <c r="F4" t="s">
        <v>23</v>
      </c>
      <c r="G4" t="s">
        <v>22</v>
      </c>
      <c r="H4" t="s">
        <v>68</v>
      </c>
      <c r="I4" t="s">
        <v>55</v>
      </c>
    </row>
    <row r="5" spans="1:20" x14ac:dyDescent="0.3">
      <c r="A5" s="14" t="s">
        <v>17</v>
      </c>
      <c r="B5" s="23">
        <v>6.6617210682492586E-2</v>
      </c>
      <c r="D5" s="14" t="s">
        <v>14</v>
      </c>
      <c r="E5" s="15">
        <v>250</v>
      </c>
      <c r="F5" s="15">
        <v>643</v>
      </c>
      <c r="G5" s="15">
        <v>268</v>
      </c>
      <c r="H5" s="15"/>
      <c r="I5" s="15">
        <v>1161</v>
      </c>
    </row>
    <row r="6" spans="1:20" x14ac:dyDescent="0.3">
      <c r="A6" s="14" t="s">
        <v>16</v>
      </c>
      <c r="B6" s="23">
        <v>9.0801186943620174E-2</v>
      </c>
      <c r="D6" s="14" t="s">
        <v>17</v>
      </c>
      <c r="E6" s="15">
        <v>449</v>
      </c>
      <c r="F6" s="15"/>
      <c r="G6" s="15"/>
      <c r="H6" s="15"/>
      <c r="I6" s="15">
        <v>449</v>
      </c>
    </row>
    <row r="7" spans="1:20" x14ac:dyDescent="0.3">
      <c r="A7" s="14" t="s">
        <v>15</v>
      </c>
      <c r="B7" s="23">
        <v>0.15994065281899109</v>
      </c>
      <c r="D7" s="14" t="s">
        <v>16</v>
      </c>
      <c r="E7" s="15">
        <v>203</v>
      </c>
      <c r="F7" s="15"/>
      <c r="G7" s="15">
        <v>409</v>
      </c>
      <c r="H7" s="15"/>
      <c r="I7" s="15">
        <v>612</v>
      </c>
    </row>
    <row r="8" spans="1:20" x14ac:dyDescent="0.3">
      <c r="A8" s="14" t="s">
        <v>64</v>
      </c>
      <c r="B8" s="23">
        <v>0.51038575667655783</v>
      </c>
      <c r="D8" s="14" t="s">
        <v>15</v>
      </c>
      <c r="E8" s="15"/>
      <c r="F8" s="15"/>
      <c r="G8" s="15">
        <v>1078</v>
      </c>
      <c r="H8" s="15"/>
      <c r="I8" s="15">
        <v>1078</v>
      </c>
    </row>
    <row r="9" spans="1:20" x14ac:dyDescent="0.3">
      <c r="A9" s="14" t="s">
        <v>55</v>
      </c>
      <c r="B9" s="23">
        <v>1</v>
      </c>
      <c r="D9" s="14" t="s">
        <v>64</v>
      </c>
      <c r="E9" s="15"/>
      <c r="F9" s="15"/>
      <c r="G9" s="15">
        <v>1440</v>
      </c>
      <c r="H9" s="15">
        <v>2000</v>
      </c>
      <c r="I9" s="15">
        <v>3440</v>
      </c>
    </row>
    <row r="10" spans="1:20" x14ac:dyDescent="0.3">
      <c r="D10" s="14" t="s">
        <v>55</v>
      </c>
      <c r="E10" s="15">
        <v>902</v>
      </c>
      <c r="F10" s="15">
        <v>643</v>
      </c>
      <c r="G10" s="15">
        <v>3195</v>
      </c>
      <c r="H10" s="15">
        <v>2000</v>
      </c>
      <c r="I10" s="15">
        <v>6740</v>
      </c>
    </row>
    <row r="12" spans="1:20" x14ac:dyDescent="0.3">
      <c r="B12" s="13" t="s">
        <v>54</v>
      </c>
      <c r="C12" t="s">
        <v>62</v>
      </c>
    </row>
    <row r="13" spans="1:20" x14ac:dyDescent="0.3">
      <c r="B13" s="14" t="s">
        <v>14</v>
      </c>
      <c r="C13" s="23">
        <v>0.183</v>
      </c>
      <c r="E13" s="13" t="s">
        <v>56</v>
      </c>
      <c r="F13" s="13" t="s">
        <v>57</v>
      </c>
    </row>
    <row r="14" spans="1:20" x14ac:dyDescent="0.3">
      <c r="B14" s="14" t="s">
        <v>17</v>
      </c>
      <c r="C14" s="23">
        <v>0.115</v>
      </c>
      <c r="F14" t="s">
        <v>14</v>
      </c>
      <c r="I14" t="s">
        <v>58</v>
      </c>
      <c r="J14" t="s">
        <v>17</v>
      </c>
      <c r="K14" t="s">
        <v>59</v>
      </c>
      <c r="L14" t="s">
        <v>16</v>
      </c>
      <c r="N14" t="s">
        <v>60</v>
      </c>
      <c r="O14" t="s">
        <v>15</v>
      </c>
      <c r="P14" t="s">
        <v>61</v>
      </c>
      <c r="Q14" t="s">
        <v>64</v>
      </c>
      <c r="S14" t="s">
        <v>67</v>
      </c>
      <c r="T14" t="s">
        <v>55</v>
      </c>
    </row>
    <row r="15" spans="1:20" x14ac:dyDescent="0.3">
      <c r="B15" s="14" t="s">
        <v>16</v>
      </c>
      <c r="C15" s="23">
        <v>0.20449999999999999</v>
      </c>
      <c r="E15" s="13" t="s">
        <v>54</v>
      </c>
      <c r="F15" t="s">
        <v>21</v>
      </c>
      <c r="G15" t="s">
        <v>23</v>
      </c>
      <c r="H15" t="s">
        <v>22</v>
      </c>
      <c r="J15" t="s">
        <v>21</v>
      </c>
      <c r="L15" t="s">
        <v>21</v>
      </c>
      <c r="M15" t="s">
        <v>22</v>
      </c>
      <c r="O15" t="s">
        <v>22</v>
      </c>
      <c r="Q15" t="s">
        <v>22</v>
      </c>
      <c r="R15" t="s">
        <v>68</v>
      </c>
    </row>
    <row r="16" spans="1:20" x14ac:dyDescent="0.3">
      <c r="B16" s="14" t="s">
        <v>15</v>
      </c>
      <c r="C16" s="23">
        <v>0.2215</v>
      </c>
      <c r="E16" s="14" t="s">
        <v>10</v>
      </c>
      <c r="F16" s="15"/>
      <c r="G16" s="15">
        <v>643</v>
      </c>
      <c r="H16" s="15"/>
      <c r="I16" s="15">
        <v>643</v>
      </c>
      <c r="J16" s="15"/>
      <c r="K16" s="15"/>
      <c r="L16" s="15"/>
      <c r="M16" s="15"/>
      <c r="N16" s="15"/>
      <c r="O16" s="15"/>
      <c r="P16" s="15"/>
      <c r="Q16" s="15"/>
      <c r="R16" s="15"/>
      <c r="S16" s="15"/>
      <c r="T16" s="15">
        <v>643</v>
      </c>
    </row>
    <row r="17" spans="2:20" x14ac:dyDescent="0.3">
      <c r="B17" s="14" t="s">
        <v>64</v>
      </c>
      <c r="C17" s="23">
        <v>1</v>
      </c>
      <c r="E17" s="14" t="s">
        <v>13</v>
      </c>
      <c r="F17" s="15"/>
      <c r="G17" s="15"/>
      <c r="H17" s="15"/>
      <c r="I17" s="15"/>
      <c r="J17" s="15">
        <v>230</v>
      </c>
      <c r="K17" s="15">
        <v>230</v>
      </c>
      <c r="L17" s="15"/>
      <c r="M17" s="15"/>
      <c r="N17" s="15"/>
      <c r="O17" s="15">
        <v>307</v>
      </c>
      <c r="P17" s="15">
        <v>307</v>
      </c>
      <c r="Q17" s="15"/>
      <c r="R17" s="15"/>
      <c r="S17" s="15"/>
      <c r="T17" s="15">
        <v>537</v>
      </c>
    </row>
    <row r="18" spans="2:20" x14ac:dyDescent="0.3">
      <c r="B18" s="14" t="s">
        <v>55</v>
      </c>
      <c r="C18" s="23">
        <v>1</v>
      </c>
      <c r="E18" s="14" t="s">
        <v>12</v>
      </c>
      <c r="F18" s="15"/>
      <c r="G18" s="15"/>
      <c r="H18" s="15"/>
      <c r="I18" s="15"/>
      <c r="J18" s="15"/>
      <c r="K18" s="15"/>
      <c r="L18" s="15"/>
      <c r="M18" s="15">
        <v>409</v>
      </c>
      <c r="N18" s="15">
        <v>409</v>
      </c>
      <c r="O18" s="15"/>
      <c r="P18" s="15"/>
      <c r="Q18" s="15"/>
      <c r="R18" s="15"/>
      <c r="S18" s="15"/>
      <c r="T18" s="15">
        <v>409</v>
      </c>
    </row>
    <row r="19" spans="2:20" x14ac:dyDescent="0.3">
      <c r="E19" s="14" t="s">
        <v>11</v>
      </c>
      <c r="F19" s="15"/>
      <c r="G19" s="15"/>
      <c r="H19" s="15"/>
      <c r="I19" s="15"/>
      <c r="J19" s="15">
        <v>219</v>
      </c>
      <c r="K19" s="15">
        <v>219</v>
      </c>
      <c r="L19" s="15"/>
      <c r="M19" s="15"/>
      <c r="N19" s="15"/>
      <c r="O19" s="15"/>
      <c r="P19" s="15"/>
      <c r="Q19" s="15"/>
      <c r="R19" s="15"/>
      <c r="S19" s="15"/>
      <c r="T19" s="15">
        <v>219</v>
      </c>
    </row>
    <row r="20" spans="2:20" x14ac:dyDescent="0.3">
      <c r="E20" s="14" t="s">
        <v>9</v>
      </c>
      <c r="F20" s="15"/>
      <c r="G20" s="15"/>
      <c r="H20" s="15"/>
      <c r="I20" s="15"/>
      <c r="J20" s="15"/>
      <c r="K20" s="15"/>
      <c r="L20" s="15"/>
      <c r="M20" s="15"/>
      <c r="N20" s="15"/>
      <c r="O20" s="15">
        <v>443</v>
      </c>
      <c r="P20" s="15">
        <v>443</v>
      </c>
      <c r="Q20" s="15"/>
      <c r="R20" s="15"/>
      <c r="S20" s="15"/>
      <c r="T20" s="15">
        <v>443</v>
      </c>
    </row>
    <row r="21" spans="2:20" x14ac:dyDescent="0.3">
      <c r="E21" s="14" t="s">
        <v>5</v>
      </c>
      <c r="F21" s="15">
        <v>250</v>
      </c>
      <c r="G21" s="15"/>
      <c r="H21" s="15"/>
      <c r="I21" s="15">
        <v>250</v>
      </c>
      <c r="J21" s="15"/>
      <c r="K21" s="15"/>
      <c r="L21" s="15"/>
      <c r="M21" s="15"/>
      <c r="N21" s="15"/>
      <c r="O21" s="15"/>
      <c r="P21" s="15"/>
      <c r="Q21" s="15"/>
      <c r="R21" s="15"/>
      <c r="S21" s="15"/>
      <c r="T21" s="15">
        <v>250</v>
      </c>
    </row>
    <row r="22" spans="2:20" x14ac:dyDescent="0.3">
      <c r="E22" s="14" t="s">
        <v>6</v>
      </c>
      <c r="F22" s="15"/>
      <c r="G22" s="15"/>
      <c r="H22" s="15"/>
      <c r="I22" s="15"/>
      <c r="J22" s="15"/>
      <c r="K22" s="15"/>
      <c r="L22" s="15"/>
      <c r="M22" s="15"/>
      <c r="N22" s="15"/>
      <c r="O22" s="15">
        <v>328</v>
      </c>
      <c r="P22" s="15">
        <v>328</v>
      </c>
      <c r="Q22" s="15"/>
      <c r="R22" s="15"/>
      <c r="S22" s="15"/>
      <c r="T22" s="15">
        <v>328</v>
      </c>
    </row>
    <row r="23" spans="2:20" x14ac:dyDescent="0.3">
      <c r="E23" s="14" t="s">
        <v>7</v>
      </c>
      <c r="F23" s="15"/>
      <c r="G23" s="15"/>
      <c r="H23" s="15">
        <v>268</v>
      </c>
      <c r="I23" s="15">
        <v>268</v>
      </c>
      <c r="J23" s="15"/>
      <c r="K23" s="15"/>
      <c r="L23" s="15"/>
      <c r="M23" s="15"/>
      <c r="N23" s="15"/>
      <c r="O23" s="15"/>
      <c r="P23" s="15"/>
      <c r="Q23" s="15"/>
      <c r="R23" s="15"/>
      <c r="S23" s="15"/>
      <c r="T23" s="15">
        <v>268</v>
      </c>
    </row>
    <row r="24" spans="2:20" x14ac:dyDescent="0.3">
      <c r="E24" s="14" t="s">
        <v>8</v>
      </c>
      <c r="F24" s="15"/>
      <c r="G24" s="15"/>
      <c r="H24" s="15"/>
      <c r="I24" s="15"/>
      <c r="J24" s="15"/>
      <c r="K24" s="15"/>
      <c r="L24" s="15">
        <v>203</v>
      </c>
      <c r="M24" s="15"/>
      <c r="N24" s="15">
        <v>203</v>
      </c>
      <c r="O24" s="15"/>
      <c r="P24" s="15"/>
      <c r="Q24" s="15"/>
      <c r="R24" s="15"/>
      <c r="S24" s="15"/>
      <c r="T24" s="15">
        <v>203</v>
      </c>
    </row>
    <row r="25" spans="2:20" x14ac:dyDescent="0.3">
      <c r="E25" s="14" t="s">
        <v>63</v>
      </c>
      <c r="F25" s="15"/>
      <c r="G25" s="15"/>
      <c r="H25" s="15"/>
      <c r="I25" s="15"/>
      <c r="J25" s="15"/>
      <c r="K25" s="15"/>
      <c r="L25" s="15"/>
      <c r="M25" s="15"/>
      <c r="N25" s="15"/>
      <c r="O25" s="15"/>
      <c r="P25" s="15"/>
      <c r="Q25" s="15">
        <v>1440</v>
      </c>
      <c r="R25" s="15"/>
      <c r="S25" s="15">
        <v>1440</v>
      </c>
      <c r="T25" s="15">
        <v>1440</v>
      </c>
    </row>
    <row r="26" spans="2:20" x14ac:dyDescent="0.3">
      <c r="E26" s="14" t="s">
        <v>69</v>
      </c>
      <c r="F26" s="15"/>
      <c r="G26" s="15"/>
      <c r="H26" s="15"/>
      <c r="I26" s="15"/>
      <c r="J26" s="15"/>
      <c r="K26" s="15"/>
      <c r="L26" s="15"/>
      <c r="M26" s="15"/>
      <c r="N26" s="15"/>
      <c r="O26" s="15"/>
      <c r="P26" s="15"/>
      <c r="Q26" s="15"/>
      <c r="R26" s="15">
        <v>2000</v>
      </c>
      <c r="S26" s="15">
        <v>2000</v>
      </c>
      <c r="T26" s="15">
        <v>2000</v>
      </c>
    </row>
    <row r="27" spans="2:20" x14ac:dyDescent="0.3">
      <c r="E27" s="16" t="s">
        <v>65</v>
      </c>
      <c r="F27" s="15"/>
      <c r="G27" s="15"/>
      <c r="H27" s="15"/>
      <c r="I27" s="15"/>
      <c r="J27" s="15"/>
      <c r="K27" s="15"/>
      <c r="L27" s="15"/>
      <c r="M27" s="15"/>
      <c r="N27" s="15"/>
      <c r="O27" s="15"/>
      <c r="P27" s="15"/>
      <c r="Q27" s="15"/>
      <c r="R27" s="15">
        <v>2000</v>
      </c>
      <c r="S27" s="15">
        <v>2000</v>
      </c>
      <c r="T27" s="15">
        <v>2000</v>
      </c>
    </row>
    <row r="28" spans="2:20" x14ac:dyDescent="0.3">
      <c r="E28" s="14" t="s">
        <v>55</v>
      </c>
      <c r="F28" s="15">
        <v>250</v>
      </c>
      <c r="G28" s="15">
        <v>643</v>
      </c>
      <c r="H28" s="15">
        <v>268</v>
      </c>
      <c r="I28" s="15">
        <v>1161</v>
      </c>
      <c r="J28" s="15">
        <v>449</v>
      </c>
      <c r="K28" s="15">
        <v>449</v>
      </c>
      <c r="L28" s="15">
        <v>203</v>
      </c>
      <c r="M28" s="15">
        <v>409</v>
      </c>
      <c r="N28" s="15">
        <v>612</v>
      </c>
      <c r="O28" s="15">
        <v>1078</v>
      </c>
      <c r="P28" s="15">
        <v>1078</v>
      </c>
      <c r="Q28" s="15">
        <v>1440</v>
      </c>
      <c r="R28" s="15">
        <v>2000</v>
      </c>
      <c r="S28" s="15">
        <v>3440</v>
      </c>
      <c r="T28" s="15">
        <v>6740</v>
      </c>
    </row>
    <row r="29" spans="2:20" x14ac:dyDescent="0.3">
      <c r="E29" s="13" t="s">
        <v>56</v>
      </c>
      <c r="F29" s="13" t="s">
        <v>57</v>
      </c>
    </row>
    <row r="30" spans="2:20" x14ac:dyDescent="0.3">
      <c r="E30" s="13" t="s">
        <v>54</v>
      </c>
      <c r="F30" t="s">
        <v>14</v>
      </c>
      <c r="G30" t="s">
        <v>17</v>
      </c>
      <c r="H30" t="s">
        <v>16</v>
      </c>
      <c r="I30" t="s">
        <v>15</v>
      </c>
      <c r="J30" t="s">
        <v>64</v>
      </c>
    </row>
    <row r="31" spans="2:20" x14ac:dyDescent="0.3">
      <c r="E31" s="14" t="s">
        <v>18</v>
      </c>
      <c r="F31" s="15">
        <v>884</v>
      </c>
      <c r="G31" s="15">
        <v>230</v>
      </c>
      <c r="H31" s="15">
        <v>409</v>
      </c>
      <c r="I31" s="15"/>
      <c r="J31" s="15"/>
    </row>
    <row r="32" spans="2:20" x14ac:dyDescent="0.3">
      <c r="E32" s="14" t="s">
        <v>19</v>
      </c>
      <c r="F32" s="15">
        <v>277</v>
      </c>
      <c r="G32" s="15">
        <v>219</v>
      </c>
      <c r="H32" s="15"/>
      <c r="I32" s="15">
        <v>328</v>
      </c>
      <c r="J32" s="15"/>
    </row>
    <row r="33" spans="5:10" x14ac:dyDescent="0.3">
      <c r="E33" s="14" t="s">
        <v>20</v>
      </c>
      <c r="F33" s="15"/>
      <c r="G33" s="15"/>
      <c r="H33" s="15">
        <v>203</v>
      </c>
      <c r="I33" s="15">
        <v>750</v>
      </c>
      <c r="J33" s="15"/>
    </row>
    <row r="34" spans="5:10" x14ac:dyDescent="0.3">
      <c r="E34" s="14" t="s">
        <v>65</v>
      </c>
      <c r="F34" s="15"/>
      <c r="G34" s="15"/>
      <c r="H34" s="15"/>
      <c r="I34" s="15"/>
      <c r="J34" s="15">
        <v>3440</v>
      </c>
    </row>
    <row r="35" spans="5:10" x14ac:dyDescent="0.3">
      <c r="E35" s="14" t="s">
        <v>55</v>
      </c>
      <c r="F35" s="15">
        <v>1161</v>
      </c>
      <c r="G35" s="15">
        <v>449</v>
      </c>
      <c r="H35" s="15">
        <v>612</v>
      </c>
      <c r="I35" s="15">
        <v>1078</v>
      </c>
      <c r="J35" s="15">
        <v>3440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F67AE-9E9D-4B93-96D4-96F2CA13CFD7}">
  <dimension ref="B1:Q3"/>
  <sheetViews>
    <sheetView showGridLines="0" zoomScale="86" zoomScaleNormal="86" workbookViewId="0">
      <selection activeCell="T16" sqref="T16"/>
    </sheetView>
  </sheetViews>
  <sheetFormatPr defaultRowHeight="14.4" x14ac:dyDescent="0.3"/>
  <cols>
    <col min="16" max="16" width="8.88671875" customWidth="1"/>
    <col min="17" max="17" width="0.33203125" customWidth="1"/>
  </cols>
  <sheetData>
    <row r="1" spans="2:17" ht="15" thickBot="1" x14ac:dyDescent="0.35"/>
    <row r="2" spans="2:17" x14ac:dyDescent="0.3">
      <c r="B2" s="17" t="s">
        <v>70</v>
      </c>
      <c r="C2" s="18"/>
      <c r="D2" s="18"/>
      <c r="E2" s="18"/>
      <c r="F2" s="18"/>
      <c r="G2" s="18"/>
      <c r="H2" s="18"/>
      <c r="I2" s="18"/>
      <c r="J2" s="18"/>
      <c r="K2" s="18"/>
      <c r="L2" s="18"/>
      <c r="M2" s="18"/>
      <c r="N2" s="18"/>
      <c r="O2" s="18"/>
      <c r="P2" s="18"/>
      <c r="Q2" s="19"/>
    </row>
    <row r="3" spans="2:17" ht="15" thickBot="1" x14ac:dyDescent="0.35">
      <c r="B3" s="20"/>
      <c r="C3" s="21"/>
      <c r="D3" s="21"/>
      <c r="E3" s="21"/>
      <c r="F3" s="21"/>
      <c r="G3" s="21"/>
      <c r="H3" s="21"/>
      <c r="I3" s="21"/>
      <c r="J3" s="21"/>
      <c r="K3" s="21"/>
      <c r="L3" s="21"/>
      <c r="M3" s="21"/>
      <c r="N3" s="21"/>
      <c r="O3" s="21"/>
      <c r="P3" s="21"/>
      <c r="Q3" s="22"/>
    </row>
  </sheetData>
  <mergeCells count="1">
    <mergeCell ref="B2:Q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Sum_Count_Average_if_ifs</vt:lpstr>
      <vt:lpstr>if_and_or</vt:lpstr>
      <vt:lpstr>Data</vt:lpstr>
      <vt:lpstr>Pivot Claculations</vt:lpstr>
      <vt:lpstr>Dashboards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Proyas Bose</dc:creator>
  <cp:lastModifiedBy>Proyas Bose</cp:lastModifiedBy>
  <dcterms:created xsi:type="dcterms:W3CDTF">2015-06-05T18:17:20Z</dcterms:created>
  <dcterms:modified xsi:type="dcterms:W3CDTF">2025-08-03T07:07:12Z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bcfcd56-5090-4360-9797-92c0eb015b98_Enabled">
    <vt:lpwstr>true</vt:lpwstr>
  </property>
  <property fmtid="{D5CDD505-2E9C-101B-9397-08002B2CF9AE}" pid="3" name="MSIP_Label_4bcfcd56-5090-4360-9797-92c0eb015b98_SetDate">
    <vt:lpwstr>2025-08-03T06:42:38Z</vt:lpwstr>
  </property>
  <property fmtid="{D5CDD505-2E9C-101B-9397-08002B2CF9AE}" pid="4" name="MSIP_Label_4bcfcd56-5090-4360-9797-92c0eb015b98_Method">
    <vt:lpwstr>Standard</vt:lpwstr>
  </property>
  <property fmtid="{D5CDD505-2E9C-101B-9397-08002B2CF9AE}" pid="5" name="MSIP_Label_4bcfcd56-5090-4360-9797-92c0eb015b98_Name">
    <vt:lpwstr>Public</vt:lpwstr>
  </property>
  <property fmtid="{D5CDD505-2E9C-101B-9397-08002B2CF9AE}" pid="6" name="MSIP_Label_4bcfcd56-5090-4360-9797-92c0eb015b98_SiteId">
    <vt:lpwstr>f4db3ffa-dfb1-4f2d-8ade-468d458e11c2</vt:lpwstr>
  </property>
  <property fmtid="{D5CDD505-2E9C-101B-9397-08002B2CF9AE}" pid="7" name="MSIP_Label_4bcfcd56-5090-4360-9797-92c0eb015b98_ActionId">
    <vt:lpwstr>28019e2c-64af-41a5-b244-800ef89ec86b</vt:lpwstr>
  </property>
  <property fmtid="{D5CDD505-2E9C-101B-9397-08002B2CF9AE}" pid="8" name="MSIP_Label_4bcfcd56-5090-4360-9797-92c0eb015b98_ContentBits">
    <vt:lpwstr>0</vt:lpwstr>
  </property>
  <property fmtid="{D5CDD505-2E9C-101B-9397-08002B2CF9AE}" pid="9" name="MSIP_Label_4bcfcd56-5090-4360-9797-92c0eb015b98_Tag">
    <vt:lpwstr>10, 3, 0, 1</vt:lpwstr>
  </property>
</Properties>
</file>