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</workbook>
</file>

<file path=xl/sharedStrings.xml><?xml version="1.0" encoding="utf-8"?>
<sst xmlns="http://schemas.openxmlformats.org/spreadsheetml/2006/main" count="53" uniqueCount="53">
  <si>
    <t>Composant</t>
  </si>
  <si>
    <t>Masse réelle pesée (g)</t>
  </si>
  <si>
    <t>volume SDLPRT (en mm3)</t>
  </si>
  <si>
    <t>densité calculée (kg/m3)</t>
  </si>
  <si>
    <t>densité renseignée</t>
  </si>
  <si>
    <t>Masse SLDPRT (g)</t>
  </si>
  <si>
    <t>Nombre d'unités dans le robot</t>
  </si>
  <si>
    <t>Support moteur</t>
  </si>
  <si>
    <t>Cale support moteur</t>
  </si>
  <si>
    <t>bille folle</t>
  </si>
  <si>
    <t>fixation capteur</t>
  </si>
  <si>
    <t>MUX</t>
  </si>
  <si>
    <t>Arduino</t>
  </si>
  <si>
    <t>Shield</t>
  </si>
  <si>
    <t>LFA</t>
  </si>
  <si>
    <t>codeur mag</t>
  </si>
  <si>
    <t>batterie</t>
  </si>
  <si>
    <t>interrupteur</t>
  </si>
  <si>
    <t>moteur (Tiana contri)</t>
  </si>
  <si>
    <t>support interrupteur</t>
  </si>
  <si>
    <t>chassis</t>
  </si>
  <si>
    <t>roue</t>
  </si>
  <si>
    <t>support LFA</t>
  </si>
  <si>
    <t>support batterie</t>
  </si>
  <si>
    <t>entretoise</t>
  </si>
  <si>
    <t>masse châssis mb (kg)</t>
  </si>
  <si>
    <t>masse unité mw (kg) (env. masse 1 roue)</t>
  </si>
  <si>
    <t>masse totale du moteur</t>
  </si>
  <si>
    <t>moments inertie (Nm)</t>
  </si>
  <si>
    <t>Ix</t>
  </si>
  <si>
    <t>Iy</t>
  </si>
  <si>
    <t>Iz</t>
  </si>
  <si>
    <t>Ixw</t>
  </si>
  <si>
    <t>Iyw</t>
  </si>
  <si>
    <t>Izw</t>
  </si>
  <si>
    <t>Ipsi</t>
  </si>
  <si>
    <t>distance entre roues l (m)</t>
  </si>
  <si>
    <t>distance milieu du line follower - centre d'inertie d (m)</t>
  </si>
  <si>
    <t>L (H)</t>
  </si>
  <si>
    <t>R (ohms)</t>
  </si>
  <si>
    <t>constante couple k (V/(rad/s))</t>
  </si>
  <si>
    <t>masse volumique châssis rho (kg/m^3)</t>
  </si>
  <si>
    <t>conversion en m^3</t>
  </si>
  <si>
    <t>rpm-&gt;rad/s</t>
  </si>
  <si>
    <r>
      <rPr>
        <rFont val="Arial"/>
        <color rgb="FF1155CC"/>
        <u/>
      </rPr>
      <t>kg.mm</t>
    </r>
    <r>
      <rPr>
        <rFont val="Arial"/>
        <color rgb="FF000000"/>
        <u/>
      </rPr>
      <t>-&gt;kgm</t>
    </r>
  </si>
  <si>
    <t>kgm -&gt; Nm</t>
  </si>
  <si>
    <t>a rpm</t>
  </si>
  <si>
    <t>a rad/s</t>
  </si>
  <si>
    <t>b</t>
  </si>
  <si>
    <t>b rad/s/(kg.m)</t>
  </si>
  <si>
    <t>b rad/s/(Nm)</t>
  </si>
  <si>
    <t>tau omega</t>
  </si>
  <si>
    <t>Iwy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</si>
</sst>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color theme="1"/>
      <name val="Arial"/>
      <scheme val="minor"/>
    </font>
    <font>
      <sz val="9.0"/>
      <color rgb="FF333333"/>
      <name val="Arial"/>
    </font>
    <font>
      <b/>
      <color theme="1"/>
      <name val="Arial"/>
      <scheme val="minor"/>
    </font>
    <font>
      <sz val="9.0"/>
      <color rgb="FF7E3794"/>
      <name val="Arial"/>
      <scheme val="minor"/>
    </font>
    <font>
      <color theme="1"/>
      <name val="Arial"/>
    </font>
    <font>
      <u/>
      <color rgb="FF1155CC"/>
      <name val="Arial"/>
    </font>
  </fonts>
  <fills count="7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  <fill>
      <patternFill patternType="solid">
        <fgColor rgb="FFD9EAD3"/>
        <bgColor rgb="FFD9EAD3"/>
      </patternFill>
    </fill>
    <fill>
      <patternFill patternType="solid">
        <fgColor rgb="FFF1F1F1"/>
        <bgColor rgb="FFF1F1F1"/>
      </patternFill>
    </fill>
    <fill>
      <patternFill patternType="solid">
        <fgColor rgb="FFC9DAF8"/>
        <bgColor rgb="FFC9DAF8"/>
      </patternFill>
    </fill>
    <fill>
      <patternFill patternType="solid">
        <fgColor rgb="FFFCE5CD"/>
        <bgColor rgb="FFFCE5CD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1" fillId="3" fontId="1" numFmtId="0" xfId="0" applyAlignment="1" applyBorder="1" applyFill="1" applyFont="1">
      <alignment readingOrder="0"/>
    </xf>
    <xf borderId="2" fillId="3" fontId="1" numFmtId="0" xfId="0" applyAlignment="1" applyBorder="1" applyFont="1">
      <alignment readingOrder="0"/>
    </xf>
    <xf borderId="2" fillId="3" fontId="1" numFmtId="0" xfId="0" applyBorder="1" applyFont="1"/>
    <xf borderId="3" fillId="3" fontId="1" numFmtId="0" xfId="0" applyAlignment="1" applyBorder="1" applyFont="1">
      <alignment readingOrder="0"/>
    </xf>
    <xf borderId="0" fillId="4" fontId="2" numFmtId="0" xfId="0" applyAlignment="1" applyFill="1" applyFont="1">
      <alignment horizontal="left" readingOrder="0" shrinkToFit="0" wrapText="0"/>
    </xf>
    <xf borderId="0" fillId="0" fontId="1" numFmtId="11" xfId="0" applyAlignment="1" applyFont="1" applyNumberFormat="1">
      <alignment readingOrder="0"/>
    </xf>
    <xf borderId="1" fillId="5" fontId="1" numFmtId="0" xfId="0" applyAlignment="1" applyBorder="1" applyFill="1" applyFont="1">
      <alignment readingOrder="0"/>
    </xf>
    <xf borderId="2" fillId="5" fontId="1" numFmtId="0" xfId="0" applyAlignment="1" applyBorder="1" applyFont="1">
      <alignment readingOrder="0"/>
    </xf>
    <xf borderId="2" fillId="5" fontId="1" numFmtId="0" xfId="0" applyBorder="1" applyFont="1"/>
    <xf borderId="3" fillId="5" fontId="1" numFmtId="0" xfId="0" applyAlignment="1" applyBorder="1" applyFont="1">
      <alignment readingOrder="0"/>
    </xf>
    <xf borderId="0" fillId="4" fontId="2" numFmtId="11" xfId="0" applyAlignment="1" applyFont="1" applyNumberFormat="1">
      <alignment horizontal="left" readingOrder="0" shrinkToFit="0" wrapText="0"/>
    </xf>
    <xf borderId="2" fillId="3" fontId="1" numFmtId="11" xfId="0" applyAlignment="1" applyBorder="1" applyFont="1" applyNumberFormat="1">
      <alignment readingOrder="0"/>
    </xf>
    <xf borderId="2" fillId="3" fontId="1" numFmtId="11" xfId="0" applyBorder="1" applyFont="1" applyNumberFormat="1"/>
    <xf borderId="2" fillId="3" fontId="3" numFmtId="0" xfId="0" applyAlignment="1" applyBorder="1" applyFont="1">
      <alignment readingOrder="0"/>
    </xf>
    <xf borderId="1" fillId="6" fontId="1" numFmtId="0" xfId="0" applyAlignment="1" applyBorder="1" applyFill="1" applyFont="1">
      <alignment readingOrder="0"/>
    </xf>
    <xf borderId="2" fillId="6" fontId="1" numFmtId="0" xfId="0" applyAlignment="1" applyBorder="1" applyFont="1">
      <alignment readingOrder="0"/>
    </xf>
    <xf borderId="2" fillId="6" fontId="1" numFmtId="0" xfId="0" applyBorder="1" applyFont="1"/>
    <xf borderId="3" fillId="6" fontId="1" numFmtId="0" xfId="0" applyBorder="1" applyFont="1"/>
    <xf borderId="0" fillId="0" fontId="1" numFmtId="0" xfId="0" applyFont="1"/>
    <xf borderId="0" fillId="0" fontId="1" numFmtId="0" xfId="0" applyAlignment="1" applyFont="1">
      <alignment readingOrder="0"/>
    </xf>
    <xf borderId="0" fillId="0" fontId="4" numFmtId="0" xfId="0" applyFont="1"/>
    <xf borderId="0" fillId="0" fontId="5" numFmtId="0" xfId="0" applyAlignment="1" applyFont="1">
      <alignment vertical="bottom"/>
    </xf>
    <xf borderId="0" fillId="0" fontId="5" numFmtId="0" xfId="0" applyAlignment="1" applyFont="1">
      <alignment horizontal="right" vertical="bottom"/>
    </xf>
    <xf borderId="0" fillId="0" fontId="6" numFmtId="0" xfId="0" applyAlignment="1" applyFont="1">
      <alignment vertical="bottom"/>
    </xf>
    <xf borderId="0" fillId="0" fontId="5" numFmtId="11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kg.mm/" TargetMode="Externa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1.0"/>
    <col customWidth="1" min="2" max="6" width="20.0"/>
    <col customWidth="1" min="7" max="7" width="26.25"/>
    <col customWidth="1" min="8" max="26" width="20.0"/>
  </cols>
  <sheetData>
    <row r="1" ht="18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ht="18.75" customHeight="1">
      <c r="A2" s="2" t="s">
        <v>7</v>
      </c>
      <c r="B2" s="3">
        <v>6.0</v>
      </c>
      <c r="C2" s="3">
        <v>15549.667</v>
      </c>
      <c r="D2" s="4">
        <f t="shared" ref="D2:D19" si="1">B2*10^(-3)/(C2*10^-9)</f>
        <v>385.8603532</v>
      </c>
      <c r="E2" s="3">
        <v>385.0</v>
      </c>
      <c r="F2" s="5">
        <v>8.49</v>
      </c>
      <c r="G2" s="5">
        <f>2</f>
        <v>2</v>
      </c>
      <c r="H2" s="6">
        <v>15549.667</v>
      </c>
    </row>
    <row r="3" ht="18.75" customHeight="1">
      <c r="A3" s="2" t="s">
        <v>8</v>
      </c>
      <c r="B3" s="3">
        <v>1.0</v>
      </c>
      <c r="C3" s="3">
        <v>4175.019</v>
      </c>
      <c r="D3" s="4">
        <f t="shared" si="1"/>
        <v>239.5198681</v>
      </c>
      <c r="E3" s="3">
        <v>239.0</v>
      </c>
      <c r="F3" s="5">
        <v>2.28</v>
      </c>
      <c r="G3" s="5">
        <f>4</f>
        <v>4</v>
      </c>
      <c r="H3" s="6">
        <v>4175.019</v>
      </c>
    </row>
    <row r="4" ht="18.75" customHeight="1">
      <c r="A4" s="2" t="s">
        <v>9</v>
      </c>
      <c r="B4" s="3">
        <v>36.0</v>
      </c>
      <c r="C4" s="3">
        <v>6680.0</v>
      </c>
      <c r="D4" s="4">
        <f t="shared" si="1"/>
        <v>5389.221557</v>
      </c>
      <c r="E4" s="3">
        <v>5389.0</v>
      </c>
      <c r="F4" s="5">
        <v>36.001</v>
      </c>
      <c r="G4" s="5">
        <f>1</f>
        <v>1</v>
      </c>
      <c r="H4" s="6">
        <v>6680.507</v>
      </c>
    </row>
    <row r="5" ht="18.75" customHeight="1">
      <c r="A5" s="2" t="s">
        <v>10</v>
      </c>
      <c r="B5" s="3">
        <v>6.0</v>
      </c>
      <c r="C5" s="3">
        <v>5811.0</v>
      </c>
      <c r="D5" s="4">
        <f t="shared" si="1"/>
        <v>1032.524522</v>
      </c>
      <c r="E5" s="3">
        <v>1032.0</v>
      </c>
      <c r="F5" s="5">
        <v>5.997</v>
      </c>
      <c r="G5" s="5">
        <f>2</f>
        <v>2</v>
      </c>
      <c r="H5" s="6">
        <v>5811.034</v>
      </c>
    </row>
    <row r="6" ht="18.75" customHeight="1">
      <c r="A6" s="2" t="s">
        <v>11</v>
      </c>
      <c r="B6" s="3">
        <v>6.0</v>
      </c>
      <c r="C6" s="3">
        <v>6141.0</v>
      </c>
      <c r="D6" s="4">
        <f t="shared" si="1"/>
        <v>977.0395701</v>
      </c>
      <c r="E6" s="3">
        <v>977.0</v>
      </c>
      <c r="F6" s="5">
        <v>6.001</v>
      </c>
      <c r="G6" s="5">
        <f t="shared" ref="G6:G8" si="2">1</f>
        <v>1</v>
      </c>
      <c r="H6" s="6">
        <v>6141.9</v>
      </c>
    </row>
    <row r="7" ht="18.75" customHeight="1">
      <c r="A7" s="2" t="s">
        <v>12</v>
      </c>
      <c r="B7" s="3">
        <v>20.0</v>
      </c>
      <c r="C7" s="3">
        <v>12158.0</v>
      </c>
      <c r="D7" s="4">
        <f t="shared" si="1"/>
        <v>1645.007403</v>
      </c>
      <c r="E7" s="3">
        <v>1645.0</v>
      </c>
      <c r="F7" s="5">
        <v>20.001</v>
      </c>
      <c r="G7" s="5">
        <f t="shared" si="2"/>
        <v>1</v>
      </c>
      <c r="H7" s="6">
        <v>12158.522</v>
      </c>
    </row>
    <row r="8" ht="18.75" customHeight="1">
      <c r="A8" s="2" t="s">
        <v>13</v>
      </c>
      <c r="B8" s="3">
        <v>39.0</v>
      </c>
      <c r="C8" s="3">
        <v>31353.0</v>
      </c>
      <c r="D8" s="4">
        <f t="shared" si="1"/>
        <v>1243.900105</v>
      </c>
      <c r="E8" s="3">
        <v>1243.0</v>
      </c>
      <c r="F8" s="5">
        <v>38.972</v>
      </c>
      <c r="G8" s="5">
        <f t="shared" si="2"/>
        <v>1</v>
      </c>
      <c r="H8" s="6">
        <v>31353.139</v>
      </c>
    </row>
    <row r="9" ht="18.75" customHeight="1">
      <c r="A9" s="2" t="s">
        <v>14</v>
      </c>
      <c r="B9" s="3">
        <v>13.0</v>
      </c>
      <c r="C9" s="3">
        <v>5798.0</v>
      </c>
      <c r="D9" s="4">
        <f t="shared" si="1"/>
        <v>2242.152466</v>
      </c>
      <c r="E9" s="3">
        <v>2242.0</v>
      </c>
      <c r="F9" s="5">
        <v>13.0</v>
      </c>
      <c r="G9" s="5">
        <v>1.0</v>
      </c>
      <c r="H9" s="6">
        <v>5798.176</v>
      </c>
    </row>
    <row r="10" ht="18.75" customHeight="1">
      <c r="A10" s="2" t="s">
        <v>15</v>
      </c>
      <c r="B10" s="3">
        <v>3.0</v>
      </c>
      <c r="C10" s="3">
        <v>2518.0</v>
      </c>
      <c r="D10" s="4">
        <f t="shared" si="1"/>
        <v>1191.421763</v>
      </c>
      <c r="E10" s="3">
        <v>2469.0</v>
      </c>
      <c r="F10" s="5">
        <v>2.999</v>
      </c>
      <c r="G10" s="5">
        <v>2.0</v>
      </c>
      <c r="H10" s="6">
        <v>2518.184</v>
      </c>
    </row>
    <row r="11" ht="18.75" customHeight="1">
      <c r="A11" s="2" t="s">
        <v>16</v>
      </c>
      <c r="B11" s="3">
        <v>328.0</v>
      </c>
      <c r="C11" s="3">
        <v>146200.0</v>
      </c>
      <c r="D11" s="4">
        <f t="shared" si="1"/>
        <v>2243.502052</v>
      </c>
      <c r="E11" s="3">
        <v>2243.0</v>
      </c>
      <c r="F11" s="5">
        <v>328.0</v>
      </c>
      <c r="G11" s="5">
        <v>1.0</v>
      </c>
      <c r="H11" s="7">
        <v>146200.0</v>
      </c>
    </row>
    <row r="12" ht="18.75" customHeight="1">
      <c r="A12" s="2" t="s">
        <v>17</v>
      </c>
      <c r="B12" s="3">
        <v>42.0</v>
      </c>
      <c r="C12" s="3">
        <v>9021.0</v>
      </c>
      <c r="D12" s="4">
        <f t="shared" si="1"/>
        <v>4655.803126</v>
      </c>
      <c r="E12" s="3">
        <v>4655.0</v>
      </c>
      <c r="F12" s="5">
        <v>41.996</v>
      </c>
      <c r="G12" s="5">
        <v>1.0</v>
      </c>
      <c r="H12" s="6">
        <v>9021.72</v>
      </c>
    </row>
    <row r="13" ht="18.75" customHeight="1">
      <c r="A13" s="8" t="s">
        <v>18</v>
      </c>
      <c r="B13" s="9">
        <v>186.0</v>
      </c>
      <c r="C13" s="9">
        <v>103000.0</v>
      </c>
      <c r="D13" s="10">
        <f t="shared" si="1"/>
        <v>1805.825243</v>
      </c>
      <c r="E13" s="9"/>
      <c r="F13" s="11">
        <v>139.41</v>
      </c>
      <c r="G13" s="11">
        <v>2.0</v>
      </c>
      <c r="H13" s="12">
        <v>102700.0</v>
      </c>
    </row>
    <row r="14" ht="18.75" customHeight="1">
      <c r="A14" s="2" t="s">
        <v>19</v>
      </c>
      <c r="B14" s="3">
        <v>2.0</v>
      </c>
      <c r="C14" s="3">
        <v>6478.0</v>
      </c>
      <c r="D14" s="4">
        <f t="shared" si="1"/>
        <v>308.7372646</v>
      </c>
      <c r="E14" s="3">
        <v>308.0</v>
      </c>
      <c r="F14" s="5">
        <v>3.54</v>
      </c>
      <c r="G14" s="5">
        <v>1.0</v>
      </c>
      <c r="H14" s="6">
        <v>6478.982</v>
      </c>
    </row>
    <row r="15" ht="18.75" customHeight="1">
      <c r="A15" s="2" t="s">
        <v>20</v>
      </c>
      <c r="B15" s="3">
        <v>100.0</v>
      </c>
      <c r="C15" s="13">
        <v>183000.0</v>
      </c>
      <c r="D15" s="14">
        <f t="shared" si="1"/>
        <v>546.4480874</v>
      </c>
      <c r="E15" s="15">
        <v>546.0</v>
      </c>
      <c r="F15" s="5">
        <v>100.034</v>
      </c>
      <c r="G15" s="5">
        <v>1.0</v>
      </c>
      <c r="H15" s="12">
        <v>183200.0</v>
      </c>
    </row>
    <row r="16" ht="18.75" customHeight="1">
      <c r="A16" s="2" t="s">
        <v>21</v>
      </c>
      <c r="B16" s="3">
        <v>15.0</v>
      </c>
      <c r="C16" s="3">
        <v>19342.0</v>
      </c>
      <c r="D16" s="4">
        <f t="shared" si="1"/>
        <v>775.5144246</v>
      </c>
      <c r="E16" s="3">
        <v>775.0</v>
      </c>
      <c r="F16" s="5">
        <v>14.991</v>
      </c>
      <c r="G16" s="5">
        <v>2.0</v>
      </c>
      <c r="H16" s="6">
        <v>19342.814</v>
      </c>
    </row>
    <row r="17" ht="18.75" customHeight="1">
      <c r="A17" s="2" t="s">
        <v>22</v>
      </c>
      <c r="B17" s="3">
        <v>1.0</v>
      </c>
      <c r="C17" s="3">
        <v>4993.0</v>
      </c>
      <c r="D17" s="4">
        <f t="shared" si="1"/>
        <v>200.2803925</v>
      </c>
      <c r="E17" s="3">
        <v>200.0</v>
      </c>
      <c r="F17" s="5">
        <v>2.73</v>
      </c>
      <c r="G17" s="5">
        <v>1.0</v>
      </c>
      <c r="H17" s="6">
        <v>4993.41</v>
      </c>
    </row>
    <row r="18" ht="18.75" customHeight="1">
      <c r="A18" s="2" t="s">
        <v>23</v>
      </c>
      <c r="B18" s="3">
        <v>22.0</v>
      </c>
      <c r="C18" s="3">
        <v>54134.0</v>
      </c>
      <c r="D18" s="4">
        <f t="shared" si="1"/>
        <v>406.398936</v>
      </c>
      <c r="E18" s="3">
        <v>406.0</v>
      </c>
      <c r="F18" s="5">
        <v>22.0</v>
      </c>
      <c r="G18" s="5">
        <v>1.0</v>
      </c>
      <c r="H18" s="6">
        <v>54134.363</v>
      </c>
    </row>
    <row r="19" ht="18.75" customHeight="1">
      <c r="A19" s="16" t="s">
        <v>24</v>
      </c>
      <c r="B19" s="17">
        <v>0.0</v>
      </c>
      <c r="C19" s="18"/>
      <c r="D19" s="18" t="str">
        <f t="shared" si="1"/>
        <v>#DIV/0!</v>
      </c>
      <c r="E19" s="18"/>
      <c r="F19" s="19"/>
      <c r="G19" s="20">
        <f>SUMPRODUCT(F2:F18,G2:G18)</f>
        <v>965.169</v>
      </c>
    </row>
    <row r="20" ht="18.75" customHeight="1"/>
    <row r="21" ht="18.75" customHeight="1">
      <c r="A21" s="21" t="s">
        <v>25</v>
      </c>
      <c r="B21" s="20">
        <f>B23 - 2*B22</f>
        <v>0.935169</v>
      </c>
    </row>
    <row r="22" ht="18.75" customHeight="1">
      <c r="A22" s="21" t="s">
        <v>26</v>
      </c>
      <c r="B22" s="21">
        <f>B16*0.001</f>
        <v>0.015</v>
      </c>
    </row>
    <row r="23" ht="18.75" customHeight="1">
      <c r="A23" s="21" t="s">
        <v>27</v>
      </c>
      <c r="B23" s="22">
        <f>SUMPRODUCT(F2:F18,G2:G18)*0.001</f>
        <v>0.965169</v>
      </c>
    </row>
    <row r="24" ht="18.75" customHeight="1">
      <c r="A24" s="21" t="s">
        <v>28</v>
      </c>
    </row>
    <row r="25" ht="18.75" customHeight="1">
      <c r="A25" s="21" t="s">
        <v>29</v>
      </c>
    </row>
    <row r="26" ht="18.75" customHeight="1">
      <c r="A26" s="21" t="s">
        <v>30</v>
      </c>
    </row>
    <row r="27" ht="18.75" customHeight="1">
      <c r="A27" s="21" t="s">
        <v>31</v>
      </c>
    </row>
    <row r="28" ht="18.75" customHeight="1">
      <c r="A28" s="21" t="s">
        <v>32</v>
      </c>
    </row>
    <row r="29" ht="18.75" customHeight="1">
      <c r="A29" s="21" t="s">
        <v>33</v>
      </c>
    </row>
    <row r="30" ht="18.75" customHeight="1">
      <c r="A30" s="21" t="s">
        <v>34</v>
      </c>
    </row>
    <row r="31" ht="18.75" customHeight="1">
      <c r="A31" s="21" t="s">
        <v>35</v>
      </c>
      <c r="B31" s="20">
        <f>B25+B27+B28+B30+B22*B32^2/2+B29*B32^2/2*B37^2</f>
        <v>0.0002041875</v>
      </c>
    </row>
    <row r="32" ht="18.75" customHeight="1">
      <c r="A32" s="21" t="s">
        <v>36</v>
      </c>
      <c r="B32" s="20">
        <f>165*0.001</f>
        <v>0.165</v>
      </c>
    </row>
    <row r="33" ht="18.75" customHeight="1">
      <c r="A33" s="21" t="s">
        <v>37</v>
      </c>
    </row>
    <row r="34" ht="18.75" customHeight="1">
      <c r="A34" s="21" t="s">
        <v>38</v>
      </c>
      <c r="B34" s="7">
        <v>0.0023</v>
      </c>
    </row>
    <row r="35" ht="18.75" customHeight="1">
      <c r="A35" s="21" t="s">
        <v>39</v>
      </c>
      <c r="B35" s="21">
        <v>2.2</v>
      </c>
    </row>
    <row r="36" ht="18.75" customHeight="1">
      <c r="A36" s="21" t="s">
        <v>40</v>
      </c>
      <c r="B36" s="20">
        <f>12/(330*2*pi()/60)</f>
        <v>0.3472471486</v>
      </c>
    </row>
    <row r="37" ht="18.75" customHeight="1">
      <c r="A37" s="21" t="s">
        <v>41</v>
      </c>
      <c r="B37" s="20">
        <f>SUMPRODUCT(C2:C18, D2:D18) * D37</f>
        <v>0.826</v>
      </c>
      <c r="C37" s="21" t="s">
        <v>42</v>
      </c>
      <c r="D37" s="20">
        <f>0.000000001</f>
        <v>0.000000001</v>
      </c>
    </row>
    <row r="38" ht="18.75" customHeight="1"/>
    <row r="39" ht="18.75" customHeight="1"/>
    <row r="40" ht="18.75" customHeight="1"/>
    <row r="41" ht="18.75" customHeight="1"/>
    <row r="42" ht="18.75" customHeight="1"/>
    <row r="43" ht="18.75" customHeight="1"/>
    <row r="44" ht="18.75" customHeight="1"/>
    <row r="45" ht="18.75" customHeight="1"/>
    <row r="46" ht="18.75" customHeight="1"/>
    <row r="47" ht="18.75" customHeight="1"/>
    <row r="48" ht="18.75" customHeight="1"/>
    <row r="49" ht="18.75" customHeight="1"/>
    <row r="50" ht="18.75" customHeight="1"/>
    <row r="51" ht="18.75" customHeight="1"/>
    <row r="52" ht="18.75" customHeight="1"/>
    <row r="53" ht="18.75" customHeight="1"/>
    <row r="54" ht="18.75" customHeight="1"/>
    <row r="55" ht="18.75" customHeight="1"/>
    <row r="56" ht="18.75" customHeight="1"/>
    <row r="57" ht="18.75" customHeight="1"/>
    <row r="58" ht="18.75" customHeight="1"/>
    <row r="59" ht="18.75" customHeight="1"/>
    <row r="60" ht="18.75" customHeight="1"/>
    <row r="61" ht="18.75" customHeight="1"/>
    <row r="62" ht="18.75" customHeight="1"/>
    <row r="63" ht="18.75" customHeight="1"/>
    <row r="64" ht="18.75" customHeight="1"/>
    <row r="65" ht="18.75" customHeight="1"/>
    <row r="66" ht="18.75" customHeight="1"/>
    <row r="67" ht="18.75" customHeight="1"/>
    <row r="68" ht="18.75" customHeight="1"/>
    <row r="69" ht="18.75" customHeight="1"/>
    <row r="70" ht="18.75" customHeight="1"/>
    <row r="71" ht="18.75" customHeight="1"/>
    <row r="72" ht="18.75" customHeight="1"/>
    <row r="73" ht="18.75" customHeight="1"/>
    <row r="74" ht="18.75" customHeight="1"/>
    <row r="75" ht="18.75" customHeight="1"/>
    <row r="76" ht="18.75" customHeight="1"/>
    <row r="77" ht="18.75" customHeight="1"/>
    <row r="78" ht="18.75" customHeight="1"/>
    <row r="79" ht="18.75" customHeight="1"/>
    <row r="80" ht="18.75" customHeight="1"/>
    <row r="81" ht="18.75" customHeight="1"/>
    <row r="82" ht="18.75" customHeight="1"/>
    <row r="83" ht="18.75" customHeight="1"/>
    <row r="84" ht="18.75" customHeight="1"/>
    <row r="85" ht="18.75" customHeight="1"/>
    <row r="86" ht="18.75" customHeight="1"/>
    <row r="87" ht="18.75" customHeight="1"/>
    <row r="88" ht="18.75" customHeight="1"/>
    <row r="89" ht="18.75" customHeight="1"/>
    <row r="90" ht="18.75" customHeight="1"/>
    <row r="91" ht="18.75" customHeight="1"/>
    <row r="92" ht="18.75" customHeight="1"/>
    <row r="93" ht="18.75" customHeight="1"/>
    <row r="94" ht="18.75" customHeight="1"/>
    <row r="95" ht="18.75" customHeight="1"/>
    <row r="96" ht="18.75" customHeight="1"/>
    <row r="97" ht="18.75" customHeight="1"/>
    <row r="98" ht="18.75" customHeight="1"/>
    <row r="99" ht="18.75" customHeight="1"/>
    <row r="100" ht="18.75" customHeight="1"/>
    <row r="101" ht="18.75" customHeight="1"/>
    <row r="102" ht="18.75" customHeight="1"/>
    <row r="103" ht="18.75" customHeight="1"/>
    <row r="104" ht="18.75" customHeight="1"/>
    <row r="105" ht="18.75" customHeight="1"/>
    <row r="106" ht="18.75" customHeight="1"/>
    <row r="107" ht="18.75" customHeight="1"/>
    <row r="108" ht="18.75" customHeight="1"/>
    <row r="109" ht="18.75" customHeight="1"/>
    <row r="110" ht="18.75" customHeight="1"/>
    <row r="111" ht="18.75" customHeight="1"/>
    <row r="112" ht="18.75" customHeight="1"/>
    <row r="113" ht="18.75" customHeight="1"/>
    <row r="114" ht="18.75" customHeight="1"/>
    <row r="115" ht="18.75" customHeight="1"/>
    <row r="116" ht="18.75" customHeight="1"/>
    <row r="117" ht="18.75" customHeight="1"/>
    <row r="118" ht="18.75" customHeight="1"/>
    <row r="119" ht="18.75" customHeight="1"/>
    <row r="120" ht="18.75" customHeight="1"/>
    <row r="121" ht="18.75" customHeight="1"/>
    <row r="122" ht="18.75" customHeight="1"/>
    <row r="123" ht="18.75" customHeight="1"/>
    <row r="124" ht="18.75" customHeight="1"/>
    <row r="125" ht="18.75" customHeight="1"/>
    <row r="126" ht="18.75" customHeight="1"/>
    <row r="127" ht="18.75" customHeight="1"/>
    <row r="128" ht="18.75" customHeight="1"/>
    <row r="129" ht="18.75" customHeight="1"/>
    <row r="130" ht="18.75" customHeight="1"/>
    <row r="131" ht="18.75" customHeight="1"/>
    <row r="132" ht="18.75" customHeight="1"/>
    <row r="133" ht="18.75" customHeight="1"/>
    <row r="134" ht="18.75" customHeight="1"/>
    <row r="135" ht="18.75" customHeight="1"/>
    <row r="136" ht="18.75" customHeight="1"/>
    <row r="137" ht="18.75" customHeight="1"/>
    <row r="138" ht="18.75" customHeight="1"/>
    <row r="139" ht="18.75" customHeight="1"/>
    <row r="140" ht="18.75" customHeight="1"/>
    <row r="141" ht="18.75" customHeight="1"/>
    <row r="142" ht="18.75" customHeight="1"/>
    <row r="143" ht="18.75" customHeight="1"/>
    <row r="144" ht="18.75" customHeight="1"/>
    <row r="145" ht="18.75" customHeight="1"/>
    <row r="146" ht="18.75" customHeight="1"/>
    <row r="147" ht="18.75" customHeight="1"/>
    <row r="148" ht="18.75" customHeight="1"/>
    <row r="149" ht="18.75" customHeight="1"/>
    <row r="150" ht="18.75" customHeight="1"/>
    <row r="151" ht="18.75" customHeight="1"/>
    <row r="152" ht="18.75" customHeight="1"/>
    <row r="153" ht="18.75" customHeight="1"/>
    <row r="154" ht="18.75" customHeight="1"/>
    <row r="155" ht="18.75" customHeight="1"/>
    <row r="156" ht="18.75" customHeight="1"/>
    <row r="157" ht="18.75" customHeight="1"/>
    <row r="158" ht="18.75" customHeight="1"/>
    <row r="159" ht="18.75" customHeight="1"/>
    <row r="160" ht="18.75" customHeight="1"/>
    <row r="161" ht="18.75" customHeight="1"/>
    <row r="162" ht="18.75" customHeight="1"/>
    <row r="163" ht="18.75" customHeight="1"/>
    <row r="164" ht="18.75" customHeight="1"/>
    <row r="165" ht="18.75" customHeight="1"/>
    <row r="166" ht="18.75" customHeight="1"/>
    <row r="167" ht="18.75" customHeight="1"/>
    <row r="168" ht="18.75" customHeight="1"/>
    <row r="169" ht="18.75" customHeight="1"/>
    <row r="170" ht="18.75" customHeight="1"/>
    <row r="171" ht="18.75" customHeight="1"/>
    <row r="172" ht="18.75" customHeight="1"/>
    <row r="173" ht="18.75" customHeight="1"/>
    <row r="174" ht="18.75" customHeight="1"/>
    <row r="175" ht="18.75" customHeight="1"/>
    <row r="176" ht="18.75" customHeight="1"/>
    <row r="177" ht="18.75" customHeight="1"/>
    <row r="178" ht="18.75" customHeight="1"/>
    <row r="179" ht="18.75" customHeight="1"/>
    <row r="180" ht="18.75" customHeight="1"/>
    <row r="181" ht="18.75" customHeight="1"/>
    <row r="182" ht="18.75" customHeight="1"/>
    <row r="183" ht="18.75" customHeight="1"/>
    <row r="184" ht="18.75" customHeight="1"/>
    <row r="185" ht="18.75" customHeight="1"/>
    <row r="186" ht="18.75" customHeight="1"/>
    <row r="187" ht="18.75" customHeight="1"/>
    <row r="188" ht="18.75" customHeight="1"/>
    <row r="189" ht="18.75" customHeight="1"/>
    <row r="190" ht="18.75" customHeight="1"/>
    <row r="191" ht="18.75" customHeight="1"/>
    <row r="192" ht="18.75" customHeight="1"/>
    <row r="193" ht="18.75" customHeight="1"/>
    <row r="194" ht="18.75" customHeight="1"/>
    <row r="195" ht="18.75" customHeight="1"/>
    <row r="196" ht="18.75" customHeight="1"/>
    <row r="197" ht="18.75" customHeight="1"/>
    <row r="198" ht="18.75" customHeight="1"/>
    <row r="199" ht="18.75" customHeight="1"/>
    <row r="200" ht="18.75" customHeight="1"/>
    <row r="201" ht="18.75" customHeight="1"/>
    <row r="202" ht="18.75" customHeight="1"/>
    <row r="203" ht="18.75" customHeight="1"/>
    <row r="204" ht="18.75" customHeight="1"/>
    <row r="205" ht="18.75" customHeight="1"/>
    <row r="206" ht="18.75" customHeight="1"/>
    <row r="207" ht="18.75" customHeight="1"/>
    <row r="208" ht="18.75" customHeight="1"/>
    <row r="209" ht="18.75" customHeight="1"/>
    <row r="210" ht="18.75" customHeight="1"/>
    <row r="211" ht="18.75" customHeight="1"/>
    <row r="212" ht="18.75" customHeight="1"/>
    <row r="213" ht="18.75" customHeight="1"/>
    <row r="214" ht="18.75" customHeight="1"/>
    <row r="215" ht="18.75" customHeight="1"/>
    <row r="216" ht="18.75" customHeight="1"/>
    <row r="217" ht="18.75" customHeight="1"/>
    <row r="218" ht="18.75" customHeight="1"/>
    <row r="219" ht="18.75" customHeight="1"/>
    <row r="220" ht="18.75" customHeight="1"/>
    <row r="221" ht="18.75" customHeight="1"/>
    <row r="222" ht="18.75" customHeight="1"/>
    <row r="223" ht="18.75" customHeight="1"/>
    <row r="224" ht="18.75" customHeight="1"/>
    <row r="225" ht="18.75" customHeight="1"/>
    <row r="226" ht="18.75" customHeight="1"/>
    <row r="227" ht="18.75" customHeight="1"/>
    <row r="228" ht="18.75" customHeight="1"/>
    <row r="229" ht="18.75" customHeight="1"/>
    <row r="230" ht="18.75" customHeight="1"/>
    <row r="231" ht="18.75" customHeight="1"/>
    <row r="232" ht="18.75" customHeight="1"/>
    <row r="233" ht="18.75" customHeight="1"/>
    <row r="234" ht="18.75" customHeight="1"/>
    <row r="235" ht="18.75" customHeight="1"/>
    <row r="236" ht="18.75" customHeight="1"/>
    <row r="237" ht="18.75" customHeight="1"/>
    <row r="238" ht="18.75" customHeight="1"/>
    <row r="239" ht="18.75" customHeight="1"/>
    <row r="240" ht="18.75" customHeight="1"/>
    <row r="241" ht="18.75" customHeight="1"/>
    <row r="242" ht="18.75" customHeight="1"/>
    <row r="243" ht="18.75" customHeight="1"/>
    <row r="244" ht="18.75" customHeight="1"/>
    <row r="245" ht="18.75" customHeight="1"/>
    <row r="246" ht="18.75" customHeight="1"/>
    <row r="247" ht="18.75" customHeight="1"/>
    <row r="248" ht="18.75" customHeight="1"/>
    <row r="249" ht="18.75" customHeight="1"/>
    <row r="250" ht="18.75" customHeight="1"/>
    <row r="251" ht="18.75" customHeight="1"/>
    <row r="252" ht="18.75" customHeight="1"/>
    <row r="253" ht="18.75" customHeight="1"/>
    <row r="254" ht="18.75" customHeight="1"/>
    <row r="255" ht="18.75" customHeight="1"/>
    <row r="256" ht="18.75" customHeight="1"/>
    <row r="257" ht="18.75" customHeight="1"/>
    <row r="258" ht="18.75" customHeight="1"/>
    <row r="259" ht="18.75" customHeight="1"/>
    <row r="260" ht="18.75" customHeight="1"/>
    <row r="261" ht="18.75" customHeight="1"/>
    <row r="262" ht="18.75" customHeight="1"/>
    <row r="263" ht="18.75" customHeight="1"/>
    <row r="264" ht="18.75" customHeight="1"/>
    <row r="265" ht="18.75" customHeight="1"/>
    <row r="266" ht="18.75" customHeight="1"/>
    <row r="267" ht="18.75" customHeight="1"/>
    <row r="268" ht="18.75" customHeight="1"/>
    <row r="269" ht="18.75" customHeight="1"/>
    <row r="270" ht="18.75" customHeight="1"/>
    <row r="271" ht="18.75" customHeight="1"/>
    <row r="272" ht="18.75" customHeight="1"/>
    <row r="273" ht="18.75" customHeight="1"/>
    <row r="274" ht="18.75" customHeight="1"/>
    <row r="275" ht="18.75" customHeight="1"/>
    <row r="276" ht="18.75" customHeight="1"/>
    <row r="277" ht="18.75" customHeight="1"/>
    <row r="278" ht="18.75" customHeight="1"/>
    <row r="279" ht="18.75" customHeight="1"/>
    <row r="280" ht="18.75" customHeight="1"/>
    <row r="281" ht="18.75" customHeight="1"/>
    <row r="282" ht="18.75" customHeight="1"/>
    <row r="283" ht="18.75" customHeight="1"/>
    <row r="284" ht="18.75" customHeight="1"/>
    <row r="285" ht="18.75" customHeight="1"/>
    <row r="286" ht="18.75" customHeight="1"/>
    <row r="287" ht="18.75" customHeight="1"/>
    <row r="288" ht="18.75" customHeight="1"/>
    <row r="289" ht="18.75" customHeight="1"/>
    <row r="290" ht="18.75" customHeight="1"/>
    <row r="291" ht="18.75" customHeight="1"/>
    <row r="292" ht="18.75" customHeight="1"/>
    <row r="293" ht="18.75" customHeight="1"/>
    <row r="294" ht="18.75" customHeight="1"/>
    <row r="295" ht="18.75" customHeight="1"/>
    <row r="296" ht="18.75" customHeight="1"/>
    <row r="297" ht="18.75" customHeight="1"/>
    <row r="298" ht="18.75" customHeight="1"/>
    <row r="299" ht="18.75" customHeight="1"/>
    <row r="300" ht="18.75" customHeight="1"/>
    <row r="301" ht="18.75" customHeight="1"/>
    <row r="302" ht="18.75" customHeight="1"/>
    <row r="303" ht="18.75" customHeight="1"/>
    <row r="304" ht="18.75" customHeight="1"/>
    <row r="305" ht="18.75" customHeight="1"/>
    <row r="306" ht="18.75" customHeight="1"/>
    <row r="307" ht="18.75" customHeight="1"/>
    <row r="308" ht="18.75" customHeight="1"/>
    <row r="309" ht="18.75" customHeight="1"/>
    <row r="310" ht="18.75" customHeight="1"/>
    <row r="311" ht="18.75" customHeight="1"/>
    <row r="312" ht="18.75" customHeight="1"/>
    <row r="313" ht="18.75" customHeight="1"/>
    <row r="314" ht="18.75" customHeight="1"/>
    <row r="315" ht="18.75" customHeight="1"/>
    <row r="316" ht="18.75" customHeight="1"/>
    <row r="317" ht="18.75" customHeight="1"/>
    <row r="318" ht="18.75" customHeight="1"/>
    <row r="319" ht="18.75" customHeight="1"/>
    <row r="320" ht="18.75" customHeight="1"/>
    <row r="321" ht="18.75" customHeight="1"/>
    <row r="322" ht="18.75" customHeight="1"/>
    <row r="323" ht="18.75" customHeight="1"/>
    <row r="324" ht="18.75" customHeight="1"/>
    <row r="325" ht="18.75" customHeight="1"/>
    <row r="326" ht="18.75" customHeight="1"/>
    <row r="327" ht="18.75" customHeight="1"/>
    <row r="328" ht="18.75" customHeight="1"/>
    <row r="329" ht="18.75" customHeight="1"/>
    <row r="330" ht="18.75" customHeight="1"/>
    <row r="331" ht="18.75" customHeight="1"/>
    <row r="332" ht="18.75" customHeight="1"/>
    <row r="333" ht="18.75" customHeight="1"/>
    <row r="334" ht="18.75" customHeight="1"/>
    <row r="335" ht="18.75" customHeight="1"/>
    <row r="336" ht="18.75" customHeight="1"/>
    <row r="337" ht="18.75" customHeight="1"/>
    <row r="338" ht="18.75" customHeight="1"/>
    <row r="339" ht="18.75" customHeight="1"/>
    <row r="340" ht="18.75" customHeight="1"/>
    <row r="341" ht="18.75" customHeight="1"/>
    <row r="342" ht="18.75" customHeight="1"/>
    <row r="343" ht="18.75" customHeight="1"/>
    <row r="344" ht="18.75" customHeight="1"/>
    <row r="345" ht="18.75" customHeight="1"/>
    <row r="346" ht="18.75" customHeight="1"/>
    <row r="347" ht="18.75" customHeight="1"/>
    <row r="348" ht="18.75" customHeight="1"/>
    <row r="349" ht="18.75" customHeight="1"/>
    <row r="350" ht="18.75" customHeight="1"/>
    <row r="351" ht="18.75" customHeight="1"/>
    <row r="352" ht="18.75" customHeight="1"/>
    <row r="353" ht="18.75" customHeight="1"/>
    <row r="354" ht="18.75" customHeight="1"/>
    <row r="355" ht="18.75" customHeight="1"/>
    <row r="356" ht="18.75" customHeight="1"/>
    <row r="357" ht="18.75" customHeight="1"/>
    <row r="358" ht="18.75" customHeight="1"/>
    <row r="359" ht="18.75" customHeight="1"/>
    <row r="360" ht="18.75" customHeight="1"/>
    <row r="361" ht="18.75" customHeight="1"/>
    <row r="362" ht="18.75" customHeight="1"/>
    <row r="363" ht="18.75" customHeight="1"/>
    <row r="364" ht="18.75" customHeight="1"/>
    <row r="365" ht="18.75" customHeight="1"/>
    <row r="366" ht="18.75" customHeight="1"/>
    <row r="367" ht="18.75" customHeight="1"/>
    <row r="368" ht="18.75" customHeight="1"/>
    <row r="369" ht="18.75" customHeight="1"/>
    <row r="370" ht="18.75" customHeight="1"/>
    <row r="371" ht="18.75" customHeight="1"/>
    <row r="372" ht="18.75" customHeight="1"/>
    <row r="373" ht="18.75" customHeight="1"/>
    <row r="374" ht="18.75" customHeight="1"/>
    <row r="375" ht="18.75" customHeight="1"/>
    <row r="376" ht="18.75" customHeight="1"/>
    <row r="377" ht="18.75" customHeight="1"/>
    <row r="378" ht="18.75" customHeight="1"/>
    <row r="379" ht="18.75" customHeight="1"/>
    <row r="380" ht="18.75" customHeight="1"/>
    <row r="381" ht="18.75" customHeight="1"/>
    <row r="382" ht="18.75" customHeight="1"/>
    <row r="383" ht="18.75" customHeight="1"/>
    <row r="384" ht="18.75" customHeight="1"/>
    <row r="385" ht="18.75" customHeight="1"/>
    <row r="386" ht="18.75" customHeight="1"/>
    <row r="387" ht="18.75" customHeight="1"/>
    <row r="388" ht="18.75" customHeight="1"/>
    <row r="389" ht="18.75" customHeight="1"/>
    <row r="390" ht="18.75" customHeight="1"/>
    <row r="391" ht="18.75" customHeight="1"/>
    <row r="392" ht="18.75" customHeight="1"/>
    <row r="393" ht="18.75" customHeight="1"/>
    <row r="394" ht="18.75" customHeight="1"/>
    <row r="395" ht="18.75" customHeight="1"/>
    <row r="396" ht="18.75" customHeight="1"/>
    <row r="397" ht="18.75" customHeight="1"/>
    <row r="398" ht="18.75" customHeight="1"/>
    <row r="399" ht="18.75" customHeight="1"/>
    <row r="400" ht="18.75" customHeight="1"/>
    <row r="401" ht="18.75" customHeight="1"/>
    <row r="402" ht="18.75" customHeight="1"/>
    <row r="403" ht="18.75" customHeight="1"/>
    <row r="404" ht="18.75" customHeight="1"/>
    <row r="405" ht="18.75" customHeight="1"/>
    <row r="406" ht="18.75" customHeight="1"/>
    <row r="407" ht="18.75" customHeight="1"/>
    <row r="408" ht="18.75" customHeight="1"/>
    <row r="409" ht="18.75" customHeight="1"/>
    <row r="410" ht="18.75" customHeight="1"/>
    <row r="411" ht="18.75" customHeight="1"/>
    <row r="412" ht="18.75" customHeight="1"/>
    <row r="413" ht="18.75" customHeight="1"/>
    <row r="414" ht="18.75" customHeight="1"/>
    <row r="415" ht="18.75" customHeight="1"/>
    <row r="416" ht="18.75" customHeight="1"/>
    <row r="417" ht="18.75" customHeight="1"/>
    <row r="418" ht="18.75" customHeight="1"/>
    <row r="419" ht="18.75" customHeight="1"/>
    <row r="420" ht="18.75" customHeight="1"/>
    <row r="421" ht="18.75" customHeight="1"/>
    <row r="422" ht="18.75" customHeight="1"/>
    <row r="423" ht="18.75" customHeight="1"/>
    <row r="424" ht="18.75" customHeight="1"/>
    <row r="425" ht="18.75" customHeight="1"/>
    <row r="426" ht="18.75" customHeight="1"/>
    <row r="427" ht="18.75" customHeight="1"/>
    <row r="428" ht="18.75" customHeight="1"/>
    <row r="429" ht="18.75" customHeight="1"/>
    <row r="430" ht="18.75" customHeight="1"/>
    <row r="431" ht="18.75" customHeight="1"/>
    <row r="432" ht="18.75" customHeight="1"/>
    <row r="433" ht="18.75" customHeight="1"/>
    <row r="434" ht="18.75" customHeight="1"/>
    <row r="435" ht="18.75" customHeight="1"/>
    <row r="436" ht="18.75" customHeight="1"/>
    <row r="437" ht="18.75" customHeight="1"/>
    <row r="438" ht="18.75" customHeight="1"/>
    <row r="439" ht="18.75" customHeight="1"/>
    <row r="440" ht="18.75" customHeight="1"/>
    <row r="441" ht="18.75" customHeight="1"/>
    <row r="442" ht="18.75" customHeight="1"/>
    <row r="443" ht="18.75" customHeight="1"/>
    <row r="444" ht="18.75" customHeight="1"/>
    <row r="445" ht="18.75" customHeight="1"/>
    <row r="446" ht="18.75" customHeight="1"/>
    <row r="447" ht="18.75" customHeight="1"/>
    <row r="448" ht="18.75" customHeight="1"/>
    <row r="449" ht="18.75" customHeight="1"/>
    <row r="450" ht="18.75" customHeight="1"/>
    <row r="451" ht="18.75" customHeight="1"/>
    <row r="452" ht="18.75" customHeight="1"/>
    <row r="453" ht="18.75" customHeight="1"/>
    <row r="454" ht="18.75" customHeight="1"/>
    <row r="455" ht="18.75" customHeight="1"/>
    <row r="456" ht="18.75" customHeight="1"/>
    <row r="457" ht="18.75" customHeight="1"/>
    <row r="458" ht="18.75" customHeight="1"/>
    <row r="459" ht="18.75" customHeight="1"/>
    <row r="460" ht="18.75" customHeight="1"/>
    <row r="461" ht="18.75" customHeight="1"/>
    <row r="462" ht="18.75" customHeight="1"/>
    <row r="463" ht="18.75" customHeight="1"/>
    <row r="464" ht="18.75" customHeight="1"/>
    <row r="465" ht="18.75" customHeight="1"/>
    <row r="466" ht="18.75" customHeight="1"/>
    <row r="467" ht="18.75" customHeight="1"/>
    <row r="468" ht="18.75" customHeight="1"/>
    <row r="469" ht="18.75" customHeight="1"/>
    <row r="470" ht="18.75" customHeight="1"/>
    <row r="471" ht="18.75" customHeight="1"/>
    <row r="472" ht="18.75" customHeight="1"/>
    <row r="473" ht="18.75" customHeight="1"/>
    <row r="474" ht="18.75" customHeight="1"/>
    <row r="475" ht="18.75" customHeight="1"/>
    <row r="476" ht="18.75" customHeight="1"/>
    <row r="477" ht="18.75" customHeight="1"/>
    <row r="478" ht="18.75" customHeight="1"/>
    <row r="479" ht="18.75" customHeight="1"/>
    <row r="480" ht="18.75" customHeight="1"/>
    <row r="481" ht="18.75" customHeight="1"/>
    <row r="482" ht="18.75" customHeight="1"/>
    <row r="483" ht="18.75" customHeight="1"/>
    <row r="484" ht="18.75" customHeight="1"/>
    <row r="485" ht="18.75" customHeight="1"/>
    <row r="486" ht="18.75" customHeight="1"/>
    <row r="487" ht="18.75" customHeight="1"/>
    <row r="488" ht="18.75" customHeight="1"/>
    <row r="489" ht="18.75" customHeight="1"/>
    <row r="490" ht="18.75" customHeight="1"/>
    <row r="491" ht="18.75" customHeight="1"/>
    <row r="492" ht="18.75" customHeight="1"/>
    <row r="493" ht="18.75" customHeight="1"/>
    <row r="494" ht="18.75" customHeight="1"/>
    <row r="495" ht="18.75" customHeight="1"/>
    <row r="496" ht="18.75" customHeight="1"/>
    <row r="497" ht="18.75" customHeight="1"/>
    <row r="498" ht="18.75" customHeight="1"/>
    <row r="499" ht="18.75" customHeight="1"/>
    <row r="500" ht="18.75" customHeight="1"/>
    <row r="501" ht="18.75" customHeight="1"/>
    <row r="502" ht="18.75" customHeight="1"/>
    <row r="503" ht="18.75" customHeight="1"/>
    <row r="504" ht="18.75" customHeight="1"/>
    <row r="505" ht="18.75" customHeight="1"/>
    <row r="506" ht="18.75" customHeight="1"/>
    <row r="507" ht="18.75" customHeight="1"/>
    <row r="508" ht="18.75" customHeight="1"/>
    <row r="509" ht="18.75" customHeight="1"/>
    <row r="510" ht="18.75" customHeight="1"/>
    <row r="511" ht="18.75" customHeight="1"/>
    <row r="512" ht="18.75" customHeight="1"/>
    <row r="513" ht="18.75" customHeight="1"/>
    <row r="514" ht="18.75" customHeight="1"/>
    <row r="515" ht="18.75" customHeight="1"/>
    <row r="516" ht="18.75" customHeight="1"/>
    <row r="517" ht="18.75" customHeight="1"/>
    <row r="518" ht="18.75" customHeight="1"/>
    <row r="519" ht="18.75" customHeight="1"/>
    <row r="520" ht="18.75" customHeight="1"/>
    <row r="521" ht="18.75" customHeight="1"/>
    <row r="522" ht="18.75" customHeight="1"/>
    <row r="523" ht="18.75" customHeight="1"/>
    <row r="524" ht="18.75" customHeight="1"/>
    <row r="525" ht="18.75" customHeight="1"/>
    <row r="526" ht="18.75" customHeight="1"/>
    <row r="527" ht="18.75" customHeight="1"/>
    <row r="528" ht="18.75" customHeight="1"/>
    <row r="529" ht="18.75" customHeight="1"/>
    <row r="530" ht="18.75" customHeight="1"/>
    <row r="531" ht="18.75" customHeight="1"/>
    <row r="532" ht="18.75" customHeight="1"/>
    <row r="533" ht="18.75" customHeight="1"/>
    <row r="534" ht="18.75" customHeight="1"/>
    <row r="535" ht="18.75" customHeight="1"/>
    <row r="536" ht="18.75" customHeight="1"/>
    <row r="537" ht="18.75" customHeight="1"/>
    <row r="538" ht="18.75" customHeight="1"/>
    <row r="539" ht="18.75" customHeight="1"/>
    <row r="540" ht="18.75" customHeight="1"/>
    <row r="541" ht="18.75" customHeight="1"/>
    <row r="542" ht="18.75" customHeight="1"/>
    <row r="543" ht="18.75" customHeight="1"/>
    <row r="544" ht="18.75" customHeight="1"/>
    <row r="545" ht="18.75" customHeight="1"/>
    <row r="546" ht="18.75" customHeight="1"/>
    <row r="547" ht="18.75" customHeight="1"/>
    <row r="548" ht="18.75" customHeight="1"/>
    <row r="549" ht="18.75" customHeight="1"/>
    <row r="550" ht="18.75" customHeight="1"/>
    <row r="551" ht="18.75" customHeight="1"/>
    <row r="552" ht="18.75" customHeight="1"/>
    <row r="553" ht="18.75" customHeight="1"/>
    <row r="554" ht="18.75" customHeight="1"/>
    <row r="555" ht="18.75" customHeight="1"/>
    <row r="556" ht="18.75" customHeight="1"/>
    <row r="557" ht="18.75" customHeight="1"/>
    <row r="558" ht="18.75" customHeight="1"/>
    <row r="559" ht="18.75" customHeight="1"/>
    <row r="560" ht="18.75" customHeight="1"/>
    <row r="561" ht="18.75" customHeight="1"/>
    <row r="562" ht="18.75" customHeight="1"/>
    <row r="563" ht="18.75" customHeight="1"/>
    <row r="564" ht="18.75" customHeight="1"/>
    <row r="565" ht="18.75" customHeight="1"/>
    <row r="566" ht="18.75" customHeight="1"/>
    <row r="567" ht="18.75" customHeight="1"/>
    <row r="568" ht="18.75" customHeight="1"/>
    <row r="569" ht="18.75" customHeight="1"/>
    <row r="570" ht="18.75" customHeight="1"/>
    <row r="571" ht="18.75" customHeight="1"/>
    <row r="572" ht="18.75" customHeight="1"/>
    <row r="573" ht="18.75" customHeight="1"/>
    <row r="574" ht="18.75" customHeight="1"/>
    <row r="575" ht="18.75" customHeight="1"/>
    <row r="576" ht="18.75" customHeight="1"/>
    <row r="577" ht="18.75" customHeight="1"/>
    <row r="578" ht="18.75" customHeight="1"/>
    <row r="579" ht="18.75" customHeight="1"/>
    <row r="580" ht="18.75" customHeight="1"/>
    <row r="581" ht="18.75" customHeight="1"/>
    <row r="582" ht="18.75" customHeight="1"/>
    <row r="583" ht="18.75" customHeight="1"/>
    <row r="584" ht="18.75" customHeight="1"/>
    <row r="585" ht="18.75" customHeight="1"/>
    <row r="586" ht="18.75" customHeight="1"/>
    <row r="587" ht="18.75" customHeight="1"/>
    <row r="588" ht="18.75" customHeight="1"/>
    <row r="589" ht="18.75" customHeight="1"/>
    <row r="590" ht="18.75" customHeight="1"/>
    <row r="591" ht="18.75" customHeight="1"/>
    <row r="592" ht="18.75" customHeight="1"/>
    <row r="593" ht="18.75" customHeight="1"/>
    <row r="594" ht="18.75" customHeight="1"/>
    <row r="595" ht="18.75" customHeight="1"/>
    <row r="596" ht="18.75" customHeight="1"/>
    <row r="597" ht="18.75" customHeight="1"/>
    <row r="598" ht="18.75" customHeight="1"/>
    <row r="599" ht="18.75" customHeight="1"/>
    <row r="600" ht="18.75" customHeight="1"/>
    <row r="601" ht="18.75" customHeight="1"/>
    <row r="602" ht="18.75" customHeight="1"/>
    <row r="603" ht="18.75" customHeight="1"/>
    <row r="604" ht="18.75" customHeight="1"/>
    <row r="605" ht="18.75" customHeight="1"/>
    <row r="606" ht="18.75" customHeight="1"/>
    <row r="607" ht="18.75" customHeight="1"/>
    <row r="608" ht="18.75" customHeight="1"/>
    <row r="609" ht="18.75" customHeight="1"/>
    <row r="610" ht="18.75" customHeight="1"/>
    <row r="611" ht="18.75" customHeight="1"/>
    <row r="612" ht="18.75" customHeight="1"/>
    <row r="613" ht="18.75" customHeight="1"/>
    <row r="614" ht="18.75" customHeight="1"/>
    <row r="615" ht="18.75" customHeight="1"/>
    <row r="616" ht="18.75" customHeight="1"/>
    <row r="617" ht="18.75" customHeight="1"/>
    <row r="618" ht="18.75" customHeight="1"/>
    <row r="619" ht="18.75" customHeight="1"/>
    <row r="620" ht="18.75" customHeight="1"/>
    <row r="621" ht="18.75" customHeight="1"/>
    <row r="622" ht="18.75" customHeight="1"/>
    <row r="623" ht="18.75" customHeight="1"/>
    <row r="624" ht="18.75" customHeight="1"/>
    <row r="625" ht="18.75" customHeight="1"/>
    <row r="626" ht="18.75" customHeight="1"/>
    <row r="627" ht="18.75" customHeight="1"/>
    <row r="628" ht="18.75" customHeight="1"/>
    <row r="629" ht="18.75" customHeight="1"/>
    <row r="630" ht="18.75" customHeight="1"/>
    <row r="631" ht="18.75" customHeight="1"/>
    <row r="632" ht="18.75" customHeight="1"/>
    <row r="633" ht="18.75" customHeight="1"/>
    <row r="634" ht="18.75" customHeight="1"/>
    <row r="635" ht="18.75" customHeight="1"/>
    <row r="636" ht="18.75" customHeight="1"/>
    <row r="637" ht="18.75" customHeight="1"/>
    <row r="638" ht="18.75" customHeight="1"/>
    <row r="639" ht="18.75" customHeight="1"/>
    <row r="640" ht="18.75" customHeight="1"/>
    <row r="641" ht="18.75" customHeight="1"/>
    <row r="642" ht="18.75" customHeight="1"/>
    <row r="643" ht="18.75" customHeight="1"/>
    <row r="644" ht="18.75" customHeight="1"/>
    <row r="645" ht="18.75" customHeight="1"/>
    <row r="646" ht="18.75" customHeight="1"/>
    <row r="647" ht="18.75" customHeight="1"/>
    <row r="648" ht="18.75" customHeight="1"/>
    <row r="649" ht="18.75" customHeight="1"/>
    <row r="650" ht="18.75" customHeight="1"/>
    <row r="651" ht="18.75" customHeight="1"/>
    <row r="652" ht="18.75" customHeight="1"/>
    <row r="653" ht="18.75" customHeight="1"/>
    <row r="654" ht="18.75" customHeight="1"/>
    <row r="655" ht="18.75" customHeight="1"/>
    <row r="656" ht="18.75" customHeight="1"/>
    <row r="657" ht="18.75" customHeight="1"/>
    <row r="658" ht="18.75" customHeight="1"/>
    <row r="659" ht="18.75" customHeight="1"/>
    <row r="660" ht="18.75" customHeight="1"/>
    <row r="661" ht="18.75" customHeight="1"/>
    <row r="662" ht="18.75" customHeight="1"/>
    <row r="663" ht="18.75" customHeight="1"/>
    <row r="664" ht="18.75" customHeight="1"/>
    <row r="665" ht="18.75" customHeight="1"/>
    <row r="666" ht="18.75" customHeight="1"/>
    <row r="667" ht="18.75" customHeight="1"/>
    <row r="668" ht="18.75" customHeight="1"/>
    <row r="669" ht="18.75" customHeight="1"/>
    <row r="670" ht="18.75" customHeight="1"/>
    <row r="671" ht="18.75" customHeight="1"/>
    <row r="672" ht="18.75" customHeight="1"/>
    <row r="673" ht="18.75" customHeight="1"/>
    <row r="674" ht="18.75" customHeight="1"/>
    <row r="675" ht="18.75" customHeight="1"/>
    <row r="676" ht="18.75" customHeight="1"/>
    <row r="677" ht="18.75" customHeight="1"/>
    <row r="678" ht="18.75" customHeight="1"/>
    <row r="679" ht="18.75" customHeight="1"/>
    <row r="680" ht="18.75" customHeight="1"/>
    <row r="681" ht="18.75" customHeight="1"/>
    <row r="682" ht="18.75" customHeight="1"/>
    <row r="683" ht="18.75" customHeight="1"/>
    <row r="684" ht="18.75" customHeight="1"/>
    <row r="685" ht="18.75" customHeight="1"/>
    <row r="686" ht="18.75" customHeight="1"/>
    <row r="687" ht="18.75" customHeight="1"/>
    <row r="688" ht="18.75" customHeight="1"/>
    <row r="689" ht="18.75" customHeight="1"/>
    <row r="690" ht="18.75" customHeight="1"/>
    <row r="691" ht="18.75" customHeight="1"/>
    <row r="692" ht="18.75" customHeight="1"/>
    <row r="693" ht="18.75" customHeight="1"/>
    <row r="694" ht="18.75" customHeight="1"/>
    <row r="695" ht="18.75" customHeight="1"/>
    <row r="696" ht="18.75" customHeight="1"/>
    <row r="697" ht="18.75" customHeight="1"/>
    <row r="698" ht="18.75" customHeight="1"/>
    <row r="699" ht="18.75" customHeight="1"/>
    <row r="700" ht="18.75" customHeight="1"/>
    <row r="701" ht="18.75" customHeight="1"/>
    <row r="702" ht="18.75" customHeight="1"/>
    <row r="703" ht="18.75" customHeight="1"/>
    <row r="704" ht="18.75" customHeight="1"/>
    <row r="705" ht="18.75" customHeight="1"/>
    <row r="706" ht="18.75" customHeight="1"/>
    <row r="707" ht="18.75" customHeight="1"/>
    <row r="708" ht="18.75" customHeight="1"/>
    <row r="709" ht="18.75" customHeight="1"/>
    <row r="710" ht="18.75" customHeight="1"/>
    <row r="711" ht="18.75" customHeight="1"/>
    <row r="712" ht="18.75" customHeight="1"/>
    <row r="713" ht="18.75" customHeight="1"/>
    <row r="714" ht="18.75" customHeight="1"/>
    <row r="715" ht="18.75" customHeight="1"/>
    <row r="716" ht="18.75" customHeight="1"/>
    <row r="717" ht="18.75" customHeight="1"/>
    <row r="718" ht="18.75" customHeight="1"/>
    <row r="719" ht="18.75" customHeight="1"/>
    <row r="720" ht="18.75" customHeight="1"/>
    <row r="721" ht="18.75" customHeight="1"/>
    <row r="722" ht="18.75" customHeight="1"/>
    <row r="723" ht="18.75" customHeight="1"/>
    <row r="724" ht="18.75" customHeight="1"/>
    <row r="725" ht="18.75" customHeight="1"/>
    <row r="726" ht="18.75" customHeight="1"/>
    <row r="727" ht="18.75" customHeight="1"/>
    <row r="728" ht="18.75" customHeight="1"/>
    <row r="729" ht="18.75" customHeight="1"/>
    <row r="730" ht="18.75" customHeight="1"/>
    <row r="731" ht="18.75" customHeight="1"/>
    <row r="732" ht="18.75" customHeight="1"/>
    <row r="733" ht="18.75" customHeight="1"/>
    <row r="734" ht="18.75" customHeight="1"/>
    <row r="735" ht="18.75" customHeight="1"/>
    <row r="736" ht="18.75" customHeight="1"/>
    <row r="737" ht="18.75" customHeight="1"/>
    <row r="738" ht="18.75" customHeight="1"/>
    <row r="739" ht="18.75" customHeight="1"/>
    <row r="740" ht="18.75" customHeight="1"/>
    <row r="741" ht="18.75" customHeight="1"/>
    <row r="742" ht="18.75" customHeight="1"/>
    <row r="743" ht="18.75" customHeight="1"/>
    <row r="744" ht="18.75" customHeight="1"/>
    <row r="745" ht="18.75" customHeight="1"/>
    <row r="746" ht="18.75" customHeight="1"/>
    <row r="747" ht="18.75" customHeight="1"/>
    <row r="748" ht="18.75" customHeight="1"/>
    <row r="749" ht="18.75" customHeight="1"/>
    <row r="750" ht="18.75" customHeight="1"/>
    <row r="751" ht="18.75" customHeight="1"/>
    <row r="752" ht="18.75" customHeight="1"/>
    <row r="753" ht="18.75" customHeight="1"/>
    <row r="754" ht="18.75" customHeight="1"/>
    <row r="755" ht="18.75" customHeight="1"/>
    <row r="756" ht="18.75" customHeight="1"/>
    <row r="757" ht="18.75" customHeight="1"/>
    <row r="758" ht="18.75" customHeight="1"/>
    <row r="759" ht="18.75" customHeight="1"/>
    <row r="760" ht="18.75" customHeight="1"/>
    <row r="761" ht="18.75" customHeight="1"/>
    <row r="762" ht="18.75" customHeight="1"/>
    <row r="763" ht="18.75" customHeight="1"/>
    <row r="764" ht="18.75" customHeight="1"/>
    <row r="765" ht="18.75" customHeight="1"/>
    <row r="766" ht="18.75" customHeight="1"/>
    <row r="767" ht="18.75" customHeight="1"/>
    <row r="768" ht="18.75" customHeight="1"/>
    <row r="769" ht="18.75" customHeight="1"/>
    <row r="770" ht="18.75" customHeight="1"/>
    <row r="771" ht="18.75" customHeight="1"/>
    <row r="772" ht="18.75" customHeight="1"/>
    <row r="773" ht="18.75" customHeight="1"/>
    <row r="774" ht="18.75" customHeight="1"/>
    <row r="775" ht="18.75" customHeight="1"/>
    <row r="776" ht="18.75" customHeight="1"/>
    <row r="777" ht="18.75" customHeight="1"/>
    <row r="778" ht="18.75" customHeight="1"/>
    <row r="779" ht="18.75" customHeight="1"/>
    <row r="780" ht="18.75" customHeight="1"/>
    <row r="781" ht="18.75" customHeight="1"/>
    <row r="782" ht="18.75" customHeight="1"/>
    <row r="783" ht="18.75" customHeight="1"/>
    <row r="784" ht="18.75" customHeight="1"/>
    <row r="785" ht="18.75" customHeight="1"/>
    <row r="786" ht="18.75" customHeight="1"/>
    <row r="787" ht="18.75" customHeight="1"/>
    <row r="788" ht="18.75" customHeight="1"/>
    <row r="789" ht="18.75" customHeight="1"/>
    <row r="790" ht="18.75" customHeight="1"/>
    <row r="791" ht="18.75" customHeight="1"/>
    <row r="792" ht="18.75" customHeight="1"/>
    <row r="793" ht="18.75" customHeight="1"/>
    <row r="794" ht="18.75" customHeight="1"/>
    <row r="795" ht="18.75" customHeight="1"/>
    <row r="796" ht="18.75" customHeight="1"/>
    <row r="797" ht="18.75" customHeight="1"/>
    <row r="798" ht="18.75" customHeight="1"/>
    <row r="799" ht="18.75" customHeight="1"/>
    <row r="800" ht="18.75" customHeight="1"/>
    <row r="801" ht="18.75" customHeight="1"/>
    <row r="802" ht="18.75" customHeight="1"/>
    <row r="803" ht="18.75" customHeight="1"/>
    <row r="804" ht="18.75" customHeight="1"/>
    <row r="805" ht="18.75" customHeight="1"/>
    <row r="806" ht="18.75" customHeight="1"/>
    <row r="807" ht="18.75" customHeight="1"/>
    <row r="808" ht="18.75" customHeight="1"/>
    <row r="809" ht="18.75" customHeight="1"/>
    <row r="810" ht="18.75" customHeight="1"/>
    <row r="811" ht="18.75" customHeight="1"/>
    <row r="812" ht="18.75" customHeight="1"/>
    <row r="813" ht="18.75" customHeight="1"/>
    <row r="814" ht="18.75" customHeight="1"/>
    <row r="815" ht="18.75" customHeight="1"/>
    <row r="816" ht="18.75" customHeight="1"/>
    <row r="817" ht="18.75" customHeight="1"/>
    <row r="818" ht="18.75" customHeight="1"/>
    <row r="819" ht="18.75" customHeight="1"/>
    <row r="820" ht="18.75" customHeight="1"/>
    <row r="821" ht="18.75" customHeight="1"/>
    <row r="822" ht="18.75" customHeight="1"/>
    <row r="823" ht="18.75" customHeight="1"/>
    <row r="824" ht="18.75" customHeight="1"/>
    <row r="825" ht="18.75" customHeight="1"/>
    <row r="826" ht="18.75" customHeight="1"/>
    <row r="827" ht="18.75" customHeight="1"/>
    <row r="828" ht="18.75" customHeight="1"/>
    <row r="829" ht="18.75" customHeight="1"/>
    <row r="830" ht="18.75" customHeight="1"/>
    <row r="831" ht="18.75" customHeight="1"/>
    <row r="832" ht="18.75" customHeight="1"/>
    <row r="833" ht="18.75" customHeight="1"/>
    <row r="834" ht="18.75" customHeight="1"/>
    <row r="835" ht="18.75" customHeight="1"/>
    <row r="836" ht="18.75" customHeight="1"/>
    <row r="837" ht="18.75" customHeight="1"/>
    <row r="838" ht="18.75" customHeight="1"/>
    <row r="839" ht="18.75" customHeight="1"/>
    <row r="840" ht="18.75" customHeight="1"/>
    <row r="841" ht="18.75" customHeight="1"/>
    <row r="842" ht="18.75" customHeight="1"/>
    <row r="843" ht="18.75" customHeight="1"/>
    <row r="844" ht="18.75" customHeight="1"/>
    <row r="845" ht="18.75" customHeight="1"/>
    <row r="846" ht="18.75" customHeight="1"/>
    <row r="847" ht="18.75" customHeight="1"/>
    <row r="848" ht="18.75" customHeight="1"/>
    <row r="849" ht="18.75" customHeight="1"/>
    <row r="850" ht="18.75" customHeight="1"/>
    <row r="851" ht="18.75" customHeight="1"/>
    <row r="852" ht="18.75" customHeight="1"/>
    <row r="853" ht="18.75" customHeight="1"/>
    <row r="854" ht="18.75" customHeight="1"/>
    <row r="855" ht="18.75" customHeight="1"/>
    <row r="856" ht="18.75" customHeight="1"/>
    <row r="857" ht="18.75" customHeight="1"/>
    <row r="858" ht="18.75" customHeight="1"/>
    <row r="859" ht="18.75" customHeight="1"/>
    <row r="860" ht="18.75" customHeight="1"/>
    <row r="861" ht="18.75" customHeight="1"/>
    <row r="862" ht="18.75" customHeight="1"/>
    <row r="863" ht="18.75" customHeight="1"/>
    <row r="864" ht="18.75" customHeight="1"/>
    <row r="865" ht="18.75" customHeight="1"/>
    <row r="866" ht="18.75" customHeight="1"/>
    <row r="867" ht="18.75" customHeight="1"/>
    <row r="868" ht="18.75" customHeight="1"/>
    <row r="869" ht="18.75" customHeight="1"/>
    <row r="870" ht="18.75" customHeight="1"/>
    <row r="871" ht="18.75" customHeight="1"/>
    <row r="872" ht="18.75" customHeight="1"/>
    <row r="873" ht="18.75" customHeight="1"/>
    <row r="874" ht="18.75" customHeight="1"/>
    <row r="875" ht="18.75" customHeight="1"/>
    <row r="876" ht="18.75" customHeight="1"/>
    <row r="877" ht="18.75" customHeight="1"/>
    <row r="878" ht="18.75" customHeight="1"/>
    <row r="879" ht="18.75" customHeight="1"/>
    <row r="880" ht="18.75" customHeight="1"/>
    <row r="881" ht="18.75" customHeight="1"/>
    <row r="882" ht="18.75" customHeight="1"/>
    <row r="883" ht="18.75" customHeight="1"/>
    <row r="884" ht="18.75" customHeight="1"/>
    <row r="885" ht="18.75" customHeight="1"/>
    <row r="886" ht="18.75" customHeight="1"/>
    <row r="887" ht="18.75" customHeight="1"/>
    <row r="888" ht="18.75" customHeight="1"/>
    <row r="889" ht="18.75" customHeight="1"/>
    <row r="890" ht="18.75" customHeight="1"/>
    <row r="891" ht="18.75" customHeight="1"/>
    <row r="892" ht="18.75" customHeight="1"/>
    <row r="893" ht="18.75" customHeight="1"/>
    <row r="894" ht="18.75" customHeight="1"/>
    <row r="895" ht="18.75" customHeight="1"/>
    <row r="896" ht="18.75" customHeight="1"/>
    <row r="897" ht="18.75" customHeight="1"/>
    <row r="898" ht="18.75" customHeight="1"/>
    <row r="899" ht="18.75" customHeight="1"/>
    <row r="900" ht="18.75" customHeight="1"/>
    <row r="901" ht="18.75" customHeight="1"/>
    <row r="902" ht="18.75" customHeight="1"/>
    <row r="903" ht="18.75" customHeight="1"/>
    <row r="904" ht="18.75" customHeight="1"/>
    <row r="905" ht="18.75" customHeight="1"/>
    <row r="906" ht="18.75" customHeight="1"/>
    <row r="907" ht="18.75" customHeight="1"/>
    <row r="908" ht="18.75" customHeight="1"/>
    <row r="909" ht="18.75" customHeight="1"/>
    <row r="910" ht="18.75" customHeight="1"/>
    <row r="911" ht="18.75" customHeight="1"/>
    <row r="912" ht="18.75" customHeight="1"/>
    <row r="913" ht="18.75" customHeight="1"/>
    <row r="914" ht="18.75" customHeight="1"/>
    <row r="915" ht="18.75" customHeight="1"/>
    <row r="916" ht="18.75" customHeight="1"/>
    <row r="917" ht="18.75" customHeight="1"/>
    <row r="918" ht="18.75" customHeight="1"/>
    <row r="919" ht="18.75" customHeight="1"/>
    <row r="920" ht="18.75" customHeight="1"/>
    <row r="921" ht="18.75" customHeight="1"/>
    <row r="922" ht="18.75" customHeight="1"/>
    <row r="923" ht="18.75" customHeight="1"/>
    <row r="924" ht="18.75" customHeight="1"/>
    <row r="925" ht="18.75" customHeight="1"/>
    <row r="926" ht="18.75" customHeight="1"/>
    <row r="927" ht="18.75" customHeight="1"/>
    <row r="928" ht="18.75" customHeight="1"/>
    <row r="929" ht="18.75" customHeight="1"/>
    <row r="930" ht="18.75" customHeight="1"/>
    <row r="931" ht="18.75" customHeight="1"/>
    <row r="932" ht="18.75" customHeight="1"/>
    <row r="933" ht="18.75" customHeight="1"/>
    <row r="934" ht="18.75" customHeight="1"/>
    <row r="935" ht="18.75" customHeight="1"/>
    <row r="936" ht="18.75" customHeight="1"/>
    <row r="937" ht="18.75" customHeight="1"/>
    <row r="938" ht="18.75" customHeight="1"/>
    <row r="939" ht="18.75" customHeight="1"/>
    <row r="940" ht="18.75" customHeight="1"/>
    <row r="941" ht="18.75" customHeight="1"/>
    <row r="942" ht="18.75" customHeight="1"/>
    <row r="943" ht="18.75" customHeight="1"/>
    <row r="944" ht="18.75" customHeight="1"/>
    <row r="945" ht="18.75" customHeight="1"/>
    <row r="946" ht="18.75" customHeight="1"/>
    <row r="947" ht="18.75" customHeight="1"/>
    <row r="948" ht="18.75" customHeight="1"/>
    <row r="949" ht="18.75" customHeight="1"/>
    <row r="950" ht="18.75" customHeight="1"/>
    <row r="951" ht="18.75" customHeight="1"/>
    <row r="952" ht="18.75" customHeight="1"/>
    <row r="953" ht="18.75" customHeight="1"/>
    <row r="954" ht="18.75" customHeight="1"/>
    <row r="955" ht="18.75" customHeight="1"/>
    <row r="956" ht="18.75" customHeight="1"/>
    <row r="957" ht="18.75" customHeight="1"/>
    <row r="958" ht="18.75" customHeight="1"/>
    <row r="959" ht="18.75" customHeight="1"/>
    <row r="960" ht="18.75" customHeight="1"/>
    <row r="961" ht="18.75" customHeight="1"/>
    <row r="962" ht="18.75" customHeight="1"/>
    <row r="963" ht="18.75" customHeight="1"/>
    <row r="964" ht="18.75" customHeight="1"/>
    <row r="965" ht="18.75" customHeight="1"/>
    <row r="966" ht="18.75" customHeight="1"/>
    <row r="967" ht="18.75" customHeight="1"/>
    <row r="968" ht="18.75" customHeight="1"/>
    <row r="969" ht="18.75" customHeight="1"/>
    <row r="970" ht="18.75" customHeight="1"/>
    <row r="971" ht="18.75" customHeight="1"/>
    <row r="972" ht="18.75" customHeight="1"/>
    <row r="973" ht="18.75" customHeight="1"/>
    <row r="974" ht="18.75" customHeight="1"/>
    <row r="975" ht="18.75" customHeight="1"/>
    <row r="976" ht="18.75" customHeight="1"/>
    <row r="977" ht="18.75" customHeight="1"/>
    <row r="978" ht="18.75" customHeight="1"/>
    <row r="979" ht="18.75" customHeight="1"/>
    <row r="980" ht="18.75" customHeight="1"/>
    <row r="981" ht="18.75" customHeight="1"/>
    <row r="982" ht="18.75" customHeight="1"/>
    <row r="983" ht="18.75" customHeight="1"/>
    <row r="984" ht="18.75" customHeight="1"/>
    <row r="985" ht="18.75" customHeight="1"/>
    <row r="986" ht="18.75" customHeight="1"/>
    <row r="987" ht="18.75" customHeight="1"/>
    <row r="988" ht="18.75" customHeight="1"/>
    <row r="989" ht="18.75" customHeight="1"/>
    <row r="990" ht="18.75" customHeight="1"/>
    <row r="991" ht="18.75" customHeight="1"/>
    <row r="992" ht="18.75" customHeight="1"/>
    <row r="993" ht="18.75" customHeight="1"/>
    <row r="994" ht="18.75" customHeight="1"/>
    <row r="995" ht="18.75" customHeight="1"/>
    <row r="996" ht="18.75" customHeight="1"/>
    <row r="997" ht="18.75" customHeight="1"/>
    <row r="998" ht="18.75" customHeight="1"/>
    <row r="999" ht="18.75" customHeight="1"/>
    <row r="1000" ht="18.75" customHeight="1"/>
    <row r="1001" ht="18.75" customHeight="1"/>
    <row r="1002" ht="18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3" t="s">
        <v>43</v>
      </c>
      <c r="B1" s="24">
        <f>2*pi()/60</f>
        <v>0.1047197551</v>
      </c>
      <c r="C1" s="23"/>
      <c r="D1" s="23"/>
      <c r="E1" s="23"/>
      <c r="F1" s="23"/>
      <c r="G1" s="23"/>
      <c r="H1" s="23"/>
    </row>
    <row r="2">
      <c r="A2" s="25" t="s">
        <v>44</v>
      </c>
      <c r="B2" s="26">
        <v>0.001</v>
      </c>
      <c r="C2" s="23"/>
      <c r="D2" s="23"/>
      <c r="E2" s="23"/>
      <c r="F2" s="23"/>
      <c r="G2" s="23"/>
      <c r="H2" s="23"/>
    </row>
    <row r="3">
      <c r="A3" s="23" t="s">
        <v>45</v>
      </c>
      <c r="B3" s="24">
        <f>9.81</f>
        <v>9.81</v>
      </c>
      <c r="C3" s="23"/>
      <c r="D3" s="23"/>
      <c r="E3" s="23"/>
      <c r="F3" s="23"/>
      <c r="G3" s="23"/>
      <c r="H3" s="23"/>
    </row>
    <row r="4">
      <c r="A4" s="23" t="s">
        <v>46</v>
      </c>
      <c r="B4" s="24">
        <v>320.0</v>
      </c>
      <c r="C4" s="23" t="s">
        <v>47</v>
      </c>
      <c r="D4" s="24">
        <f>B4*B1</f>
        <v>33.51032164</v>
      </c>
      <c r="E4" s="23"/>
      <c r="F4" s="23"/>
      <c r="G4" s="23"/>
      <c r="H4" s="23"/>
    </row>
    <row r="5">
      <c r="A5" s="23" t="s">
        <v>48</v>
      </c>
      <c r="B5" s="24">
        <f>2.2</f>
        <v>2.2</v>
      </c>
      <c r="C5" s="23" t="s">
        <v>49</v>
      </c>
      <c r="D5" s="26">
        <f>B5*B1*B2</f>
        <v>0.0002303834613</v>
      </c>
      <c r="E5" s="23" t="s">
        <v>50</v>
      </c>
      <c r="F5" s="26">
        <f>D5*B3</f>
        <v>0.002260061755</v>
      </c>
      <c r="G5" s="23"/>
      <c r="H5" s="23"/>
    </row>
    <row r="6">
      <c r="A6" s="23"/>
      <c r="B6" s="23"/>
      <c r="C6" s="23"/>
      <c r="D6" s="23"/>
      <c r="E6" s="23"/>
      <c r="F6" s="23"/>
      <c r="G6" s="23"/>
      <c r="H6" s="23"/>
    </row>
    <row r="7">
      <c r="A7" s="23" t="s">
        <v>51</v>
      </c>
      <c r="B7" s="24">
        <v>0.6</v>
      </c>
      <c r="C7" s="23"/>
      <c r="D7" s="23"/>
      <c r="E7" s="23"/>
      <c r="F7" s="23"/>
      <c r="G7" s="23"/>
      <c r="H7" s="23"/>
    </row>
    <row r="8">
      <c r="A8" s="23" t="s">
        <v>52</v>
      </c>
      <c r="B8" s="26">
        <f>B7/F5</f>
        <v>265.4794714</v>
      </c>
      <c r="C8" s="23"/>
      <c r="D8" s="23"/>
      <c r="E8" s="23"/>
      <c r="F8" s="23"/>
      <c r="G8" s="23"/>
      <c r="H8" s="23"/>
    </row>
    <row r="9">
      <c r="A9" s="23"/>
      <c r="B9" s="23"/>
      <c r="C9" s="23"/>
      <c r="D9" s="23"/>
      <c r="E9" s="23"/>
      <c r="F9" s="23"/>
      <c r="G9" s="23"/>
      <c r="H9" s="23"/>
    </row>
    <row r="10">
      <c r="A10" s="23"/>
      <c r="B10" s="23"/>
      <c r="C10" s="23"/>
      <c r="D10" s="23"/>
      <c r="E10" s="23"/>
      <c r="F10" s="23"/>
      <c r="G10" s="23"/>
      <c r="H10" s="23"/>
    </row>
    <row r="11">
      <c r="A11" s="23"/>
      <c r="B11" s="23"/>
      <c r="C11" s="23"/>
      <c r="D11" s="23"/>
      <c r="E11" s="23"/>
      <c r="F11" s="23"/>
      <c r="G11" s="23"/>
      <c r="H11" s="23"/>
    </row>
    <row r="12">
      <c r="A12" s="23"/>
      <c r="B12" s="23"/>
      <c r="C12" s="23"/>
      <c r="D12" s="23"/>
      <c r="E12" s="23"/>
      <c r="F12" s="23"/>
      <c r="G12" s="23"/>
      <c r="H12" s="23"/>
    </row>
    <row r="13">
      <c r="A13" s="23"/>
      <c r="B13" s="23"/>
      <c r="C13" s="23"/>
      <c r="D13" s="23"/>
      <c r="E13" s="23"/>
      <c r="F13" s="23"/>
      <c r="G13" s="23"/>
      <c r="H13" s="23"/>
    </row>
    <row r="14">
      <c r="A14" s="23"/>
      <c r="B14" s="23"/>
      <c r="C14" s="23"/>
      <c r="D14" s="23"/>
      <c r="E14" s="23"/>
      <c r="F14" s="23"/>
      <c r="G14" s="23"/>
      <c r="H14" s="23"/>
    </row>
    <row r="15">
      <c r="A15" s="23"/>
      <c r="B15" s="23"/>
      <c r="C15" s="23"/>
      <c r="D15" s="23"/>
      <c r="E15" s="23"/>
      <c r="F15" s="23"/>
      <c r="G15" s="23"/>
      <c r="H15" s="23"/>
    </row>
  </sheetData>
  <hyperlinks>
    <hyperlink r:id="rId1" ref="A2"/>
  </hyperlinks>
  <drawing r:id="rId2"/>
</worksheet>
</file>