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a Banu\Downloads\"/>
    </mc:Choice>
  </mc:AlternateContent>
  <xr:revisionPtr revIDLastSave="0" documentId="8_{6F7A9CEF-0401-4E62-8CDC-EF859B7E6C21}" xr6:coauthVersionLast="47" xr6:coauthVersionMax="47" xr10:uidLastSave="{00000000-0000-0000-0000-000000000000}"/>
  <bookViews>
    <workbookView xWindow="-110" yWindow="-110" windowWidth="19420" windowHeight="10300" xr2:uid="{C6A154B4-4641-4133-BFFD-A26F41A25CFF}"/>
  </bookViews>
  <sheets>
    <sheet name="Details of Project" sheetId="1" r:id="rId1"/>
    <sheet name="Linear Forecast Analysis" sheetId="2" r:id="rId2"/>
    <sheet name="Exponential Triple Smoothing" sheetId="3" r:id="rId3"/>
    <sheet name="Auto_Forecast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6" i="2"/>
  <c r="F7" i="2"/>
  <c r="F8" i="2"/>
  <c r="F9" i="2"/>
  <c r="F10" i="2"/>
  <c r="F11" i="2"/>
  <c r="F12" i="2"/>
  <c r="F5" i="2"/>
  <c r="C21" i="4"/>
  <c r="C22" i="4"/>
  <c r="C23" i="4"/>
  <c r="C24" i="4"/>
  <c r="C25" i="4"/>
  <c r="C18" i="4"/>
  <c r="C19" i="4"/>
  <c r="C20" i="4"/>
  <c r="H8" i="3"/>
  <c r="H9" i="3"/>
  <c r="H10" i="3"/>
  <c r="H11" i="3"/>
  <c r="H12" i="3"/>
  <c r="H7" i="3"/>
  <c r="H5" i="3"/>
  <c r="H6" i="3"/>
  <c r="G6" i="3"/>
  <c r="G8" i="3"/>
  <c r="G9" i="3"/>
  <c r="G11" i="3"/>
  <c r="G12" i="3"/>
  <c r="G7" i="3"/>
  <c r="G10" i="3"/>
  <c r="G5" i="3"/>
  <c r="I5" i="3" l="1"/>
  <c r="J5" i="3"/>
  <c r="I6" i="3"/>
  <c r="J6" i="3"/>
  <c r="I12" i="3"/>
  <c r="J12" i="3"/>
  <c r="I11" i="3"/>
  <c r="J11" i="3"/>
  <c r="I10" i="3"/>
  <c r="J10" i="3"/>
  <c r="I9" i="3"/>
  <c r="J9" i="3"/>
  <c r="J8" i="3"/>
  <c r="I8" i="3"/>
  <c r="I7" i="3"/>
  <c r="J7" i="3"/>
  <c r="E20" i="4"/>
  <c r="D24" i="4"/>
  <c r="D20" i="4"/>
  <c r="E24" i="4"/>
  <c r="D19" i="4"/>
  <c r="D23" i="4"/>
  <c r="D21" i="4"/>
  <c r="E25" i="4"/>
  <c r="E19" i="4"/>
  <c r="E23" i="4"/>
  <c r="D18" i="4"/>
  <c r="D25" i="4"/>
  <c r="E21" i="4"/>
  <c r="E18" i="4"/>
  <c r="D22" i="4"/>
  <c r="E22" i="4"/>
</calcChain>
</file>

<file path=xl/sharedStrings.xml><?xml version="1.0" encoding="utf-8"?>
<sst xmlns="http://schemas.openxmlformats.org/spreadsheetml/2006/main" count="38" uniqueCount="30">
  <si>
    <t>Details</t>
  </si>
  <si>
    <t xml:space="preserve">USE OF Forecasting </t>
  </si>
  <si>
    <t>SAVE MONEY</t>
  </si>
  <si>
    <t>Productivity</t>
  </si>
  <si>
    <t>Customer Satisfaction</t>
  </si>
  <si>
    <t>SKILLS</t>
  </si>
  <si>
    <t>Linear Forecast</t>
  </si>
  <si>
    <t>Seasonal Forecast</t>
  </si>
  <si>
    <t>Seasonal Tricks</t>
  </si>
  <si>
    <t>Industry</t>
  </si>
  <si>
    <t>Hotel Resort Business</t>
  </si>
  <si>
    <t>Date</t>
  </si>
  <si>
    <t>Sales</t>
  </si>
  <si>
    <t>Linear</t>
  </si>
  <si>
    <t>Seasonal</t>
  </si>
  <si>
    <t>Value</t>
  </si>
  <si>
    <t>Upper Bound</t>
  </si>
  <si>
    <t>Lower Bound</t>
  </si>
  <si>
    <t>Forecast(Sales)</t>
  </si>
  <si>
    <t>Lower Confidence Bound(Sales)</t>
  </si>
  <si>
    <t>Upper Confidence Bound(Sales)</t>
  </si>
  <si>
    <t>Functions Used</t>
  </si>
  <si>
    <t>FORECAST.LINEAR</t>
  </si>
  <si>
    <t>FORECAST.ETS.</t>
  </si>
  <si>
    <t>FORECAST.ETS.CONFINT.(95%)</t>
  </si>
  <si>
    <t>Hospitality</t>
  </si>
  <si>
    <t>YEAR</t>
  </si>
  <si>
    <t>Sector</t>
  </si>
  <si>
    <t>Hotel &amp; Resort</t>
  </si>
  <si>
    <t>2021-2024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</si>
</sst>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/mm/yy"/>
    <numFmt numFmtId="165" formatCode="[$$-C09]#,##0"/>
    <numFmt numFmtId="166" formatCode="[$$-C09]#,##0.00"/>
    <numFmt numFmtId="169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169" fontId="0" fillId="0" borderId="0" xfId="1" applyNumberFormat="1" applyFont="1"/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9" fontId="0" fillId="0" borderId="2" xfId="1" applyNumberFormat="1" applyFont="1" applyBorder="1"/>
    <xf numFmtId="165" fontId="0" fillId="0" borderId="2" xfId="0" applyNumberFormat="1" applyBorder="1" applyAlignment="1">
      <alignment horizontal="center"/>
    </xf>
    <xf numFmtId="0" fontId="0" fillId="0" borderId="0" xfId="0" applyBorder="1"/>
    <xf numFmtId="169" fontId="0" fillId="0" borderId="0" xfId="0" applyNumberFormat="1"/>
    <xf numFmtId="0" fontId="4" fillId="2" borderId="2" xfId="0" applyFont="1" applyFill="1" applyBorder="1" applyAlignment="1"/>
    <xf numFmtId="164" fontId="0" fillId="0" borderId="0" xfId="0" applyNumberFormat="1"/>
    <xf numFmtId="0" fontId="5" fillId="0" borderId="0" xfId="0" applyFont="1"/>
  </cellXfs>
  <cellStyles count="2">
    <cellStyle name="Comma" xfId="1" builtinId="3"/>
    <cellStyle name="Normal" xfId="0" builtinId="0"/>
  </cellStyles>
  <dxfs count="4">
    <dxf>
      <numFmt numFmtId="165" formatCode="[$$-C09]#,##0"/>
    </dxf>
    <dxf>
      <numFmt numFmtId="165" formatCode="[$$-C09]#,##0"/>
    </dxf>
    <dxf>
      <numFmt numFmtId="165" formatCode="[$$-C09]#,##0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Forecast Analysis'!$F$4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Forecast Analysis'!$E$5:$E$12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'Linear Forecast Analysis'!$F$5:$F$12</c:f>
              <c:numCache>
                <c:formatCode>_ * #,##0_ ;_ * \-#,##0_ ;_ * "-"??_ ;_ @_ </c:formatCode>
                <c:ptCount val="8"/>
                <c:pt idx="0">
                  <c:v>149924.74872790929</c:v>
                </c:pt>
                <c:pt idx="1">
                  <c:v>153362.28530553775</c:v>
                </c:pt>
                <c:pt idx="2">
                  <c:v>156837.59701039316</c:v>
                </c:pt>
                <c:pt idx="3">
                  <c:v>160312.90871524834</c:v>
                </c:pt>
                <c:pt idx="4">
                  <c:v>163712.67016565008</c:v>
                </c:pt>
                <c:pt idx="5">
                  <c:v>167150.20674327877</c:v>
                </c:pt>
                <c:pt idx="6">
                  <c:v>170625.51844813395</c:v>
                </c:pt>
                <c:pt idx="7">
                  <c:v>174100.83015298913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4ECE-A861-AE659C87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48352"/>
        <c:axId val="2122361312"/>
      </c:lineChart>
      <c:dateAx>
        <c:axId val="212234835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1312"/>
        <c:crosses val="autoZero"/>
        <c:auto val="1"/>
        <c:lblOffset val="100"/>
        <c:baseTimeUnit val="months"/>
      </c:dateAx>
      <c:valAx>
        <c:axId val="21223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Forecast Analysis'!$C$4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Forecast Analysis'!$B$5:$B$20</c:f>
              <c:numCache>
                <c:formatCode>dd/mm/yy</c:formatCode>
                <c:ptCount val="16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</c:numCache>
            </c:numRef>
          </c:cat>
          <c:val>
            <c:numRef>
              <c:f>'Linear Forecast Analysis'!$C$5:$C$20</c:f>
              <c:numCache>
                <c:formatCode>[$$-C09]#,##0</c:formatCode>
                <c:ptCount val="16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3BA-AFA8-53781025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65600"/>
        <c:axId val="1871760800"/>
      </c:lineChart>
      <c:dateAx>
        <c:axId val="187176560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60800"/>
        <c:crosses val="autoZero"/>
        <c:auto val="1"/>
        <c:lblOffset val="100"/>
        <c:baseTimeUnit val="months"/>
      </c:dateAx>
      <c:valAx>
        <c:axId val="187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Forecasting</a:t>
            </a:r>
            <a:r>
              <a:rPr lang="en-IN" baseline="0"/>
              <a:t> Liner &amp; Seasonal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Triple Smoothing'!$F$4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 Smoothing'!$E$5:$E$12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'Exponential Triple Smoothing'!$F$5:$F$12</c:f>
              <c:numCache>
                <c:formatCode>_ * #,##0_ ;_ * \-#,##0_ ;_ * "-"??_ ;_ @_ </c:formatCode>
                <c:ptCount val="8"/>
                <c:pt idx="0">
                  <c:v>149924.74872790929</c:v>
                </c:pt>
                <c:pt idx="1">
                  <c:v>153362.28530553775</c:v>
                </c:pt>
                <c:pt idx="2">
                  <c:v>156837.59701039316</c:v>
                </c:pt>
                <c:pt idx="3">
                  <c:v>160312.90871524834</c:v>
                </c:pt>
                <c:pt idx="4">
                  <c:v>163712.67016565008</c:v>
                </c:pt>
                <c:pt idx="5">
                  <c:v>167150.20674327877</c:v>
                </c:pt>
                <c:pt idx="6">
                  <c:v>170625.51844813395</c:v>
                </c:pt>
                <c:pt idx="7">
                  <c:v>174100.83015298913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3-4990-B16D-89391DF5469A}"/>
            </c:ext>
          </c:extLst>
        </c:ser>
        <c:ser>
          <c:idx val="1"/>
          <c:order val="1"/>
          <c:tx>
            <c:strRef>
              <c:f>'Exponential Triple Smoothing'!$G$4</c:f>
              <c:strCache>
                <c:ptCount val="1"/>
                <c:pt idx="0">
                  <c:v>Seasonal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 Smoothing'!$E$5:$E$12</c:f>
              <c:numCache>
                <c:formatCode>dd/mm/yy</c:formatCode>
                <c:ptCount val="8"/>
                <c:pt idx="0">
                  <c:v>45747</c:v>
                </c:pt>
                <c:pt idx="1">
                  <c:v>45838</c:v>
                </c:pt>
                <c:pt idx="2">
                  <c:v>45930</c:v>
                </c:pt>
                <c:pt idx="3">
                  <c:v>46022</c:v>
                </c:pt>
                <c:pt idx="4">
                  <c:v>46112</c:v>
                </c:pt>
                <c:pt idx="5">
                  <c:v>46203</c:v>
                </c:pt>
                <c:pt idx="6">
                  <c:v>46295</c:v>
                </c:pt>
                <c:pt idx="7">
                  <c:v>46387</c:v>
                </c:pt>
              </c:numCache>
            </c:numRef>
          </c:cat>
          <c:val>
            <c:numRef>
              <c:f>'Exponential Triple Smoothing'!$G$5:$G$12</c:f>
              <c:numCache>
                <c:formatCode>_ * #,##0_ ;_ * \-#,##0_ ;_ * "-"??_ ;_ @_ </c:formatCode>
                <c:ptCount val="8"/>
                <c:pt idx="0">
                  <c:v>137425.70055998367</c:v>
                </c:pt>
                <c:pt idx="1">
                  <c:v>173126.20038627624</c:v>
                </c:pt>
                <c:pt idx="2">
                  <c:v>203835.99420909263</c:v>
                </c:pt>
                <c:pt idx="3">
                  <c:v>170665.09537797375</c:v>
                </c:pt>
                <c:pt idx="4">
                  <c:v>165558.78439930358</c:v>
                </c:pt>
                <c:pt idx="5">
                  <c:v>201259.28422559614</c:v>
                </c:pt>
                <c:pt idx="6">
                  <c:v>231969.07804841254</c:v>
                </c:pt>
                <c:pt idx="7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3-4990-B16D-89391DF5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406912"/>
        <c:axId val="2122407872"/>
      </c:lineChart>
      <c:dateAx>
        <c:axId val="212240691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07872"/>
        <c:crosses val="autoZero"/>
        <c:auto val="1"/>
        <c:lblOffset val="100"/>
        <c:baseTimeUnit val="months"/>
      </c:dateAx>
      <c:valAx>
        <c:axId val="21224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'Auto_Forecast 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'Auto_Forecast '!$B$2:$B$25</c:f>
              <c:numCache>
                <c:formatCode>[$$-C09]#,##0</c:formatCode>
                <c:ptCount val="24"/>
                <c:pt idx="0">
                  <c:v>98997</c:v>
                </c:pt>
                <c:pt idx="1">
                  <c:v>114698</c:v>
                </c:pt>
                <c:pt idx="2">
                  <c:v>124669</c:v>
                </c:pt>
                <c:pt idx="3">
                  <c:v>99765</c:v>
                </c:pt>
                <c:pt idx="4">
                  <c:v>87992</c:v>
                </c:pt>
                <c:pt idx="5">
                  <c:v>89992</c:v>
                </c:pt>
                <c:pt idx="6">
                  <c:v>134675</c:v>
                </c:pt>
                <c:pt idx="7">
                  <c:v>105999</c:v>
                </c:pt>
                <c:pt idx="8">
                  <c:v>95888</c:v>
                </c:pt>
                <c:pt idx="9">
                  <c:v>109889</c:v>
                </c:pt>
                <c:pt idx="10">
                  <c:v>175669</c:v>
                </c:pt>
                <c:pt idx="11">
                  <c:v>109885</c:v>
                </c:pt>
                <c:pt idx="12">
                  <c:v>113225</c:v>
                </c:pt>
                <c:pt idx="13">
                  <c:v>149889</c:v>
                </c:pt>
                <c:pt idx="14">
                  <c:v>175998</c:v>
                </c:pt>
                <c:pt idx="15">
                  <c:v>142550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E-42E4-8962-15F2636934DC}"/>
            </c:ext>
          </c:extLst>
        </c:ser>
        <c:ser>
          <c:idx val="1"/>
          <c:order val="1"/>
          <c:tx>
            <c:strRef>
              <c:f>'Auto_Forecast 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'Auto_Forecast 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'Auto_Forecast '!$C$2:$C$25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137425.70055998367</c:v>
                </c:pt>
                <c:pt idx="17" formatCode="[$$-C09]#,##0">
                  <c:v>173518.51357118055</c:v>
                </c:pt>
                <c:pt idx="18" formatCode="[$$-C09]#,##0">
                  <c:v>204169.15333698178</c:v>
                </c:pt>
                <c:pt idx="19" formatCode="[$$-C09]#,##0">
                  <c:v>170665.09537797375</c:v>
                </c:pt>
                <c:pt idx="20" formatCode="[$$-C09]#,##0">
                  <c:v>165558.78439930358</c:v>
                </c:pt>
                <c:pt idx="21" formatCode="[$$-C09]#,##0">
                  <c:v>201651.59741050046</c:v>
                </c:pt>
                <c:pt idx="22" formatCode="[$$-C09]#,##0">
                  <c:v>232302.23717630169</c:v>
                </c:pt>
                <c:pt idx="23" formatCode="[$$-C09]#,##0">
                  <c:v>198798.17921729368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E-42E4-8962-15F2636934DC}"/>
            </c:ext>
          </c:extLst>
        </c:ser>
        <c:ser>
          <c:idx val="2"/>
          <c:order val="2"/>
          <c:tx>
            <c:strRef>
              <c:f>'Auto_Forecast 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'Auto_Forecast 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'Auto_Forecast '!$D$2:$D$25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105090.20059691243</c:v>
                </c:pt>
                <c:pt idx="17" formatCode="[$$-C09]#,##0">
                  <c:v>137380.77487111907</c:v>
                </c:pt>
                <c:pt idx="18" formatCode="[$$-C09]#,##0">
                  <c:v>160684.15706452224</c:v>
                </c:pt>
                <c:pt idx="19" formatCode="[$$-C09]#,##0">
                  <c:v>116533.16984791847</c:v>
                </c:pt>
                <c:pt idx="20" formatCode="[$$-C09]#,##0">
                  <c:v>81346.4453895404</c:v>
                </c:pt>
                <c:pt idx="21" formatCode="[$$-C09]#,##0">
                  <c:v>104550.48687138094</c:v>
                </c:pt>
                <c:pt idx="22" formatCode="[$$-C09]#,##0">
                  <c:v>120013.28517428593</c:v>
                </c:pt>
                <c:pt idx="23" formatCode="[$$-C09]#,##0">
                  <c:v>69330.338271438246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E-42E4-8962-15F2636934DC}"/>
            </c:ext>
          </c:extLst>
        </c:ser>
        <c:ser>
          <c:idx val="3"/>
          <c:order val="3"/>
          <c:tx>
            <c:strRef>
              <c:f>'Auto_Forecast 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'Auto_Forecast '!$A$2:$A$25</c:f>
              <c:numCache>
                <c:formatCode>dd/mm/yy</c:formatCode>
                <c:ptCount val="24"/>
                <c:pt idx="0">
                  <c:v>44286</c:v>
                </c:pt>
                <c:pt idx="1">
                  <c:v>44377</c:v>
                </c:pt>
                <c:pt idx="2">
                  <c:v>44469</c:v>
                </c:pt>
                <c:pt idx="3">
                  <c:v>44561</c:v>
                </c:pt>
                <c:pt idx="4">
                  <c:v>44651</c:v>
                </c:pt>
                <c:pt idx="5">
                  <c:v>44742</c:v>
                </c:pt>
                <c:pt idx="6">
                  <c:v>44834</c:v>
                </c:pt>
                <c:pt idx="7">
                  <c:v>44926</c:v>
                </c:pt>
                <c:pt idx="8">
                  <c:v>45016</c:v>
                </c:pt>
                <c:pt idx="9">
                  <c:v>45107</c:v>
                </c:pt>
                <c:pt idx="10">
                  <c:v>45199</c:v>
                </c:pt>
                <c:pt idx="11">
                  <c:v>45291</c:v>
                </c:pt>
                <c:pt idx="12">
                  <c:v>45382</c:v>
                </c:pt>
                <c:pt idx="13">
                  <c:v>45473</c:v>
                </c:pt>
                <c:pt idx="14">
                  <c:v>45565</c:v>
                </c:pt>
                <c:pt idx="15">
                  <c:v>45657</c:v>
                </c:pt>
                <c:pt idx="16">
                  <c:v>45747</c:v>
                </c:pt>
                <c:pt idx="17">
                  <c:v>45839</c:v>
                </c:pt>
                <c:pt idx="18">
                  <c:v>45931</c:v>
                </c:pt>
                <c:pt idx="19">
                  <c:v>46022</c:v>
                </c:pt>
                <c:pt idx="20">
                  <c:v>46112</c:v>
                </c:pt>
                <c:pt idx="21">
                  <c:v>46204</c:v>
                </c:pt>
                <c:pt idx="22">
                  <c:v>46296</c:v>
                </c:pt>
                <c:pt idx="23">
                  <c:v>46387</c:v>
                </c:pt>
              </c:numCache>
            </c:numRef>
          </c:cat>
          <c:val>
            <c:numRef>
              <c:f>'Auto_Forecast '!$E$2:$E$25</c:f>
              <c:numCache>
                <c:formatCode>General</c:formatCode>
                <c:ptCount val="24"/>
                <c:pt idx="15" formatCode="[$$-C09]#,##0">
                  <c:v>142550</c:v>
                </c:pt>
                <c:pt idx="16" formatCode="[$$-C09]#,##0">
                  <c:v>169761.2005230549</c:v>
                </c:pt>
                <c:pt idx="17" formatCode="[$$-C09]#,##0">
                  <c:v>209656.25227124203</c:v>
                </c:pt>
                <c:pt idx="18" formatCode="[$$-C09]#,##0">
                  <c:v>247654.14960944132</c:v>
                </c:pt>
                <c:pt idx="19" formatCode="[$$-C09]#,##0">
                  <c:v>224797.02090802902</c:v>
                </c:pt>
                <c:pt idx="20" formatCode="[$$-C09]#,##0">
                  <c:v>249771.12340906676</c:v>
                </c:pt>
                <c:pt idx="21" formatCode="[$$-C09]#,##0">
                  <c:v>298752.70794961997</c:v>
                </c:pt>
                <c:pt idx="22" formatCode="[$$-C09]#,##0">
                  <c:v>344591.18917831744</c:v>
                </c:pt>
                <c:pt idx="23" formatCode="[$$-C09]#,##0">
                  <c:v>328266.02016314911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E-42E4-8962-15F26369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52960"/>
        <c:axId val="1837069760"/>
      </c:lineChart>
      <c:catAx>
        <c:axId val="18370529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69760"/>
        <c:crosses val="autoZero"/>
        <c:auto val="1"/>
        <c:lblAlgn val="ctr"/>
        <c:lblOffset val="100"/>
        <c:noMultiLvlLbl val="0"/>
      </c:catAx>
      <c:valAx>
        <c:axId val="18370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11</xdr:col>
      <xdr:colOff>384175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4CEA6-76E4-6A54-5C25-D1FFD69B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</xdr:row>
      <xdr:rowOff>31750</xdr:rowOff>
    </xdr:from>
    <xdr:to>
      <xdr:col>16</xdr:col>
      <xdr:colOff>746125</xdr:colOff>
      <xdr:row>15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60970-B0E8-FA41-4424-A80E0C43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13</xdr:row>
      <xdr:rowOff>25400</xdr:rowOff>
    </xdr:from>
    <xdr:to>
      <xdr:col>9</xdr:col>
      <xdr:colOff>403225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D9011-9352-7D4D-C0C7-BE4B7E1F5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1292225</xdr:colOff>
      <xdr:row>2</xdr:row>
      <xdr:rowOff>82550</xdr:rowOff>
    </xdr:from>
    <xdr:to>
      <xdr:col>15</xdr:col>
      <xdr:colOff>327025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EC89E-ADBC-1B7D-2BC5-2640017D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8F9F0-8992-41EF-B54B-206254A24A6B}" name="Table1" displayName="Table1" ref="A1:E25" totalsRowShown="0">
  <autoFilter ref="A1:E25" xr:uid="{2BD8F9F0-8992-41EF-B54B-206254A24A6B}"/>
  <tableColumns count="5">
    <tableColumn id="1" xr3:uid="{25A1D9FB-FB72-4019-B522-53CCFA50085F}" name="Date" dataDxfId="3"/>
    <tableColumn id="2" xr3:uid="{01727FD2-6EB3-4ECD-8EC4-918AC0CBB67F}" name="Sales"/>
    <tableColumn id="3" xr3:uid="{99D38D73-47B9-495E-B63A-D13AD64A91FA}" name="Forecast(Sales)" dataDxfId="2">
      <calculatedColumnFormula>_xlfn.FORECAST.ETS(A2,$B$2:$B$17,$A$2:$A$17,1,1)</calculatedColumnFormula>
    </tableColumn>
    <tableColumn id="4" xr3:uid="{E213EED1-823B-452A-AD11-4872A502D51E}" name="Lower Confidence Bound(Sales)" dataDxfId="1">
      <calculatedColumnFormula>C2-_xlfn.FORECAST.ETS.CONFINT(A2,$B$2:$B$17,$A$2:$A$17,0.95,1,1)</calculatedColumnFormula>
    </tableColumn>
    <tableColumn id="5" xr3:uid="{1B980DE9-AAC8-42D3-8ECE-77FA1AB4E2EC}" name="Upper Confidence Bound(Sales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A64A-D03F-463F-B528-B66A2833DBBE}">
  <dimension ref="B2:G12"/>
  <sheetViews>
    <sheetView tabSelected="1" workbookViewId="0">
      <selection activeCell="E17" sqref="E17"/>
    </sheetView>
  </sheetViews>
  <sheetFormatPr defaultRowHeight="14.5" x14ac:dyDescent="0.35"/>
  <cols>
    <col min="2" max="2" width="18.54296875" customWidth="1"/>
    <col min="3" max="3" width="0.1796875" customWidth="1"/>
    <col min="4" max="4" width="12.08984375" customWidth="1"/>
    <col min="5" max="5" width="17.08984375" customWidth="1"/>
    <col min="6" max="6" width="4.54296875" customWidth="1"/>
    <col min="7" max="7" width="22.1796875" customWidth="1"/>
    <col min="8" max="8" width="14.90625" customWidth="1"/>
  </cols>
  <sheetData>
    <row r="2" spans="2:7" x14ac:dyDescent="0.35">
      <c r="B2" s="1" t="s">
        <v>1</v>
      </c>
      <c r="E2" s="1" t="s">
        <v>5</v>
      </c>
      <c r="G2" s="1" t="s">
        <v>21</v>
      </c>
    </row>
    <row r="4" spans="2:7" x14ac:dyDescent="0.35">
      <c r="B4" s="18" t="s">
        <v>2</v>
      </c>
      <c r="E4" t="s">
        <v>6</v>
      </c>
      <c r="G4" t="s">
        <v>22</v>
      </c>
    </row>
    <row r="5" spans="2:7" x14ac:dyDescent="0.35">
      <c r="B5" s="18" t="s">
        <v>3</v>
      </c>
      <c r="E5" t="s">
        <v>7</v>
      </c>
      <c r="G5" t="s">
        <v>23</v>
      </c>
    </row>
    <row r="6" spans="2:7" x14ac:dyDescent="0.35">
      <c r="B6" s="18" t="s">
        <v>4</v>
      </c>
      <c r="E6" t="s">
        <v>8</v>
      </c>
      <c r="G6" t="s">
        <v>24</v>
      </c>
    </row>
    <row r="8" spans="2:7" x14ac:dyDescent="0.35">
      <c r="B8" s="1" t="s">
        <v>0</v>
      </c>
    </row>
    <row r="10" spans="2:7" x14ac:dyDescent="0.35">
      <c r="B10" s="1" t="s">
        <v>9</v>
      </c>
      <c r="D10" t="s">
        <v>25</v>
      </c>
    </row>
    <row r="11" spans="2:7" x14ac:dyDescent="0.35">
      <c r="B11" s="1" t="s">
        <v>27</v>
      </c>
      <c r="D11" t="s">
        <v>28</v>
      </c>
    </row>
    <row r="12" spans="2:7" x14ac:dyDescent="0.35">
      <c r="B12" s="1" t="s">
        <v>26</v>
      </c>
      <c r="D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9FA4-B104-4D53-983E-3295C69C13F0}">
  <dimension ref="B2:F35"/>
  <sheetViews>
    <sheetView topLeftCell="A4" workbookViewId="0">
      <selection activeCell="F4" sqref="F4:F12"/>
    </sheetView>
  </sheetViews>
  <sheetFormatPr defaultColWidth="12.1796875" defaultRowHeight="14.5" x14ac:dyDescent="0.35"/>
  <cols>
    <col min="1" max="1" width="4" customWidth="1"/>
    <col min="3" max="3" width="12.36328125" customWidth="1"/>
    <col min="4" max="4" width="1" customWidth="1"/>
    <col min="7" max="7" width="3" customWidth="1"/>
  </cols>
  <sheetData>
    <row r="2" spans="2:6" ht="23.5" x14ac:dyDescent="0.55000000000000004">
      <c r="B2" s="2" t="s">
        <v>10</v>
      </c>
      <c r="C2" s="3"/>
      <c r="D2" s="3"/>
      <c r="E2" s="3"/>
    </row>
    <row r="4" spans="2:6" ht="15.5" x14ac:dyDescent="0.35">
      <c r="B4" s="10" t="s">
        <v>11</v>
      </c>
      <c r="C4" s="10" t="s">
        <v>12</v>
      </c>
      <c r="E4" s="10" t="s">
        <v>11</v>
      </c>
      <c r="F4" s="10" t="s">
        <v>13</v>
      </c>
    </row>
    <row r="5" spans="2:6" x14ac:dyDescent="0.35">
      <c r="B5" s="11">
        <v>44286</v>
      </c>
      <c r="C5" s="13">
        <v>98997</v>
      </c>
      <c r="E5" s="11">
        <v>45747</v>
      </c>
      <c r="F5" s="12">
        <f>_xlfn.FORECAST.LINEAR(E5,$C$5:$C$20,$B$5:$B$20)</f>
        <v>149924.74872790929</v>
      </c>
    </row>
    <row r="6" spans="2:6" x14ac:dyDescent="0.35">
      <c r="B6" s="11">
        <v>44377</v>
      </c>
      <c r="C6" s="13">
        <v>114698</v>
      </c>
      <c r="E6" s="11">
        <v>45838</v>
      </c>
      <c r="F6" s="12">
        <f t="shared" ref="F6:F12" si="0">_xlfn.FORECAST.LINEAR(E6,$C$5:$C$20,$B$5:$B$20)</f>
        <v>153362.28530553775</v>
      </c>
    </row>
    <row r="7" spans="2:6" x14ac:dyDescent="0.35">
      <c r="B7" s="11">
        <v>44469</v>
      </c>
      <c r="C7" s="13">
        <v>124669</v>
      </c>
      <c r="E7" s="11">
        <v>45930</v>
      </c>
      <c r="F7" s="12">
        <f t="shared" si="0"/>
        <v>156837.59701039316</v>
      </c>
    </row>
    <row r="8" spans="2:6" x14ac:dyDescent="0.35">
      <c r="B8" s="11">
        <v>44561</v>
      </c>
      <c r="C8" s="13">
        <v>99765</v>
      </c>
      <c r="E8" s="11">
        <v>46022</v>
      </c>
      <c r="F8" s="12">
        <f t="shared" si="0"/>
        <v>160312.90871524834</v>
      </c>
    </row>
    <row r="9" spans="2:6" x14ac:dyDescent="0.35">
      <c r="B9" s="11">
        <v>44651</v>
      </c>
      <c r="C9" s="13">
        <v>87992</v>
      </c>
      <c r="E9" s="11">
        <v>46112</v>
      </c>
      <c r="F9" s="12">
        <f t="shared" si="0"/>
        <v>163712.67016565008</v>
      </c>
    </row>
    <row r="10" spans="2:6" x14ac:dyDescent="0.35">
      <c r="B10" s="11">
        <v>44742</v>
      </c>
      <c r="C10" s="13">
        <v>89992</v>
      </c>
      <c r="E10" s="11">
        <v>46203</v>
      </c>
      <c r="F10" s="12">
        <f t="shared" si="0"/>
        <v>167150.20674327877</v>
      </c>
    </row>
    <row r="11" spans="2:6" x14ac:dyDescent="0.35">
      <c r="B11" s="11">
        <v>44834</v>
      </c>
      <c r="C11" s="13">
        <v>134675</v>
      </c>
      <c r="D11" s="7"/>
      <c r="E11" s="11">
        <v>46295</v>
      </c>
      <c r="F11" s="12">
        <f t="shared" si="0"/>
        <v>170625.51844813395</v>
      </c>
    </row>
    <row r="12" spans="2:6" x14ac:dyDescent="0.35">
      <c r="B12" s="11">
        <v>44926</v>
      </c>
      <c r="C12" s="13">
        <v>105999</v>
      </c>
      <c r="D12" s="7"/>
      <c r="E12" s="11">
        <v>46387</v>
      </c>
      <c r="F12" s="12">
        <f t="shared" si="0"/>
        <v>174100.83015298913</v>
      </c>
    </row>
    <row r="13" spans="2:6" x14ac:dyDescent="0.35">
      <c r="B13" s="11">
        <v>45016</v>
      </c>
      <c r="C13" s="13">
        <v>95888</v>
      </c>
      <c r="D13" s="7"/>
    </row>
    <row r="14" spans="2:6" x14ac:dyDescent="0.35">
      <c r="B14" s="11">
        <v>45107</v>
      </c>
      <c r="C14" s="13">
        <v>109889</v>
      </c>
      <c r="D14" s="7"/>
    </row>
    <row r="15" spans="2:6" x14ac:dyDescent="0.35">
      <c r="B15" s="11">
        <v>45199</v>
      </c>
      <c r="C15" s="13">
        <v>175669</v>
      </c>
      <c r="D15" s="7"/>
    </row>
    <row r="16" spans="2:6" x14ac:dyDescent="0.35">
      <c r="B16" s="11">
        <v>45291</v>
      </c>
      <c r="C16" s="13">
        <v>109885</v>
      </c>
      <c r="D16" s="7"/>
    </row>
    <row r="17" spans="2:4" x14ac:dyDescent="0.35">
      <c r="B17" s="11">
        <v>45382</v>
      </c>
      <c r="C17" s="13">
        <v>113225</v>
      </c>
      <c r="D17" s="7"/>
    </row>
    <row r="18" spans="2:4" x14ac:dyDescent="0.35">
      <c r="B18" s="11">
        <v>45473</v>
      </c>
      <c r="C18" s="13">
        <v>149889</v>
      </c>
      <c r="D18" s="7"/>
    </row>
    <row r="19" spans="2:4" x14ac:dyDescent="0.35">
      <c r="B19" s="11">
        <v>45565</v>
      </c>
      <c r="C19" s="13">
        <v>175998</v>
      </c>
      <c r="D19" s="7"/>
    </row>
    <row r="20" spans="2:4" x14ac:dyDescent="0.35">
      <c r="B20" s="11">
        <v>45657</v>
      </c>
      <c r="C20" s="13">
        <v>142550</v>
      </c>
      <c r="D20" s="7"/>
    </row>
    <row r="21" spans="2:4" x14ac:dyDescent="0.35">
      <c r="D21" s="8"/>
    </row>
    <row r="22" spans="2:4" x14ac:dyDescent="0.35">
      <c r="D22" s="8"/>
    </row>
    <row r="23" spans="2:4" x14ac:dyDescent="0.35">
      <c r="D23" s="8"/>
    </row>
    <row r="24" spans="2:4" x14ac:dyDescent="0.35">
      <c r="D24" s="8"/>
    </row>
    <row r="25" spans="2:4" x14ac:dyDescent="0.35">
      <c r="D25" s="8"/>
    </row>
    <row r="26" spans="2:4" x14ac:dyDescent="0.35">
      <c r="D26" s="8"/>
    </row>
    <row r="27" spans="2:4" x14ac:dyDescent="0.35">
      <c r="D27" s="8"/>
    </row>
    <row r="28" spans="2:4" x14ac:dyDescent="0.35">
      <c r="D28" s="8"/>
    </row>
    <row r="29" spans="2:4" x14ac:dyDescent="0.35">
      <c r="B29" s="5"/>
      <c r="D29" s="8"/>
    </row>
    <row r="30" spans="2:4" x14ac:dyDescent="0.35">
      <c r="B30" s="5"/>
      <c r="D30" s="8"/>
    </row>
    <row r="31" spans="2:4" x14ac:dyDescent="0.35">
      <c r="B31" s="5"/>
      <c r="D31" s="8"/>
    </row>
    <row r="32" spans="2:4" x14ac:dyDescent="0.35">
      <c r="B32" s="5"/>
      <c r="D32" s="8"/>
    </row>
    <row r="33" spans="2:4" x14ac:dyDescent="0.35">
      <c r="B33" s="5"/>
      <c r="D33" s="8"/>
    </row>
    <row r="34" spans="2:4" x14ac:dyDescent="0.35">
      <c r="B34" s="5"/>
      <c r="D34" s="8"/>
    </row>
    <row r="35" spans="2:4" x14ac:dyDescent="0.35">
      <c r="B35" s="5"/>
      <c r="D3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A45-F951-44CA-BFB9-76CDF67B5277}">
  <dimension ref="B2:J35"/>
  <sheetViews>
    <sheetView topLeftCell="A3" workbookViewId="0">
      <selection activeCell="B4" sqref="B4:C20"/>
    </sheetView>
  </sheetViews>
  <sheetFormatPr defaultColWidth="12.1796875" defaultRowHeight="14.5" x14ac:dyDescent="0.35"/>
  <cols>
    <col min="1" max="1" width="0.81640625" customWidth="1"/>
    <col min="3" max="3" width="12.36328125" customWidth="1"/>
    <col min="4" max="4" width="1" customWidth="1"/>
    <col min="9" max="9" width="14" customWidth="1"/>
    <col min="10" max="10" width="13.81640625" customWidth="1"/>
  </cols>
  <sheetData>
    <row r="2" spans="2:10" ht="23.5" x14ac:dyDescent="0.55000000000000004">
      <c r="B2" s="2" t="s">
        <v>10</v>
      </c>
      <c r="C2" s="3"/>
      <c r="D2" s="3"/>
      <c r="E2" s="3"/>
      <c r="F2" s="14"/>
    </row>
    <row r="4" spans="2:10" ht="15.5" x14ac:dyDescent="0.35">
      <c r="B4" s="4" t="s">
        <v>11</v>
      </c>
      <c r="C4" s="4" t="s">
        <v>12</v>
      </c>
      <c r="E4" s="10" t="s">
        <v>11</v>
      </c>
      <c r="F4" s="10" t="s">
        <v>13</v>
      </c>
      <c r="G4" s="10" t="s">
        <v>14</v>
      </c>
      <c r="H4" s="10" t="s">
        <v>15</v>
      </c>
      <c r="I4" s="16" t="s">
        <v>16</v>
      </c>
      <c r="J4" s="10" t="s">
        <v>17</v>
      </c>
    </row>
    <row r="5" spans="2:10" x14ac:dyDescent="0.35">
      <c r="B5" s="5">
        <v>44286</v>
      </c>
      <c r="C5" s="6">
        <v>98997</v>
      </c>
      <c r="E5" s="11">
        <v>45747</v>
      </c>
      <c r="F5" s="12">
        <f>_xlfn.FORECAST.LINEAR(E5,$C$5:$C$20,$B$5:$B$20)</f>
        <v>149924.74872790929</v>
      </c>
      <c r="G5" s="12">
        <f>_xlfn.FORECAST.ETS(E5,$C$5:$C$20,$B$5:$B$20)</f>
        <v>137425.70055998367</v>
      </c>
      <c r="H5" s="9">
        <f>_xlfn.FORECAST.ETS.CONFINT(E5,$C$5:$C$20,$B$5:$B$20,99%)</f>
        <v>42496.050441115207</v>
      </c>
      <c r="I5" s="15">
        <f>G5+H5</f>
        <v>179921.75100109889</v>
      </c>
      <c r="J5" s="15">
        <f>G5-H5</f>
        <v>94929.650118868463</v>
      </c>
    </row>
    <row r="6" spans="2:10" x14ac:dyDescent="0.35">
      <c r="B6" s="5">
        <v>44377</v>
      </c>
      <c r="C6" s="6">
        <v>114698</v>
      </c>
      <c r="E6" s="11">
        <v>45838</v>
      </c>
      <c r="F6" s="12">
        <f t="shared" ref="F6:F12" si="0">_xlfn.FORECAST.LINEAR(E6,$C$5:$C$20,$B$5:$B$20)</f>
        <v>153362.28530553775</v>
      </c>
      <c r="G6" s="12">
        <f t="shared" ref="G6:G12" si="1">_xlfn.FORECAST.ETS(E6,$C$5:$C$20,$B$5:$B$20)</f>
        <v>173126.20038627624</v>
      </c>
      <c r="H6" s="9">
        <f t="shared" ref="H6:H12" si="2">_xlfn.FORECAST.ETS.CONFINT(E6,$C$5:$C$20,$B$5:$B$20,99%)</f>
        <v>47441.553563607471</v>
      </c>
      <c r="I6" s="15">
        <f t="shared" ref="I6:I12" si="3">G6+H6</f>
        <v>220567.75394988371</v>
      </c>
      <c r="J6" s="15">
        <f t="shared" ref="J6:J12" si="4">G6-H6</f>
        <v>125684.64682266876</v>
      </c>
    </row>
    <row r="7" spans="2:10" x14ac:dyDescent="0.35">
      <c r="B7" s="5">
        <v>44469</v>
      </c>
      <c r="C7" s="6">
        <v>124669</v>
      </c>
      <c r="E7" s="11">
        <v>45930</v>
      </c>
      <c r="F7" s="12">
        <f t="shared" si="0"/>
        <v>156837.59701039316</v>
      </c>
      <c r="G7" s="12">
        <f t="shared" si="1"/>
        <v>203835.99420909263</v>
      </c>
      <c r="H7" s="9">
        <f t="shared" si="2"/>
        <v>57052.802394846323</v>
      </c>
      <c r="I7" s="15">
        <f t="shared" si="3"/>
        <v>260888.79660393897</v>
      </c>
      <c r="J7" s="15">
        <f t="shared" si="4"/>
        <v>146783.1918142463</v>
      </c>
    </row>
    <row r="8" spans="2:10" x14ac:dyDescent="0.35">
      <c r="B8" s="5">
        <v>44561</v>
      </c>
      <c r="C8" s="6">
        <v>99765</v>
      </c>
      <c r="E8" s="11">
        <v>46022</v>
      </c>
      <c r="F8" s="12">
        <f t="shared" si="0"/>
        <v>160312.90871524834</v>
      </c>
      <c r="G8" s="12">
        <f t="shared" si="1"/>
        <v>170665.09537797375</v>
      </c>
      <c r="H8" s="9">
        <f t="shared" si="2"/>
        <v>71141.409300214465</v>
      </c>
      <c r="I8" s="15">
        <f t="shared" si="3"/>
        <v>241806.50467818821</v>
      </c>
      <c r="J8" s="15">
        <f t="shared" si="4"/>
        <v>99523.686077759281</v>
      </c>
    </row>
    <row r="9" spans="2:10" x14ac:dyDescent="0.35">
      <c r="B9" s="5">
        <v>44651</v>
      </c>
      <c r="C9" s="6">
        <v>87992</v>
      </c>
      <c r="E9" s="11">
        <v>46112</v>
      </c>
      <c r="F9" s="12">
        <f t="shared" si="0"/>
        <v>163712.67016565008</v>
      </c>
      <c r="G9" s="12">
        <f t="shared" si="1"/>
        <v>165558.78439930358</v>
      </c>
      <c r="H9" s="9">
        <f t="shared" si="2"/>
        <v>110673.77372888112</v>
      </c>
      <c r="I9" s="15">
        <f t="shared" si="3"/>
        <v>276232.5581281847</v>
      </c>
      <c r="J9" s="15">
        <f t="shared" si="4"/>
        <v>54885.01067042246</v>
      </c>
    </row>
    <row r="10" spans="2:10" x14ac:dyDescent="0.35">
      <c r="B10" s="5">
        <v>44742</v>
      </c>
      <c r="C10" s="6">
        <v>89992</v>
      </c>
      <c r="E10" s="11">
        <v>46203</v>
      </c>
      <c r="F10" s="12">
        <f t="shared" si="0"/>
        <v>167150.20674327877</v>
      </c>
      <c r="G10" s="12">
        <f t="shared" si="1"/>
        <v>201259.28422559614</v>
      </c>
      <c r="H10" s="9">
        <f t="shared" si="2"/>
        <v>127440.47777712946</v>
      </c>
      <c r="I10" s="15">
        <f t="shared" si="3"/>
        <v>328699.76200272562</v>
      </c>
      <c r="J10" s="15">
        <f t="shared" si="4"/>
        <v>73818.806448466683</v>
      </c>
    </row>
    <row r="11" spans="2:10" x14ac:dyDescent="0.35">
      <c r="B11" s="5">
        <v>44834</v>
      </c>
      <c r="C11" s="6">
        <v>134675</v>
      </c>
      <c r="D11" s="7"/>
      <c r="E11" s="11">
        <v>46295</v>
      </c>
      <c r="F11" s="12">
        <f t="shared" si="0"/>
        <v>170625.51844813395</v>
      </c>
      <c r="G11" s="12">
        <f t="shared" si="1"/>
        <v>231969.07804841254</v>
      </c>
      <c r="H11" s="9">
        <f t="shared" si="2"/>
        <v>147370.27288943387</v>
      </c>
      <c r="I11" s="15">
        <f t="shared" si="3"/>
        <v>379339.35093784641</v>
      </c>
      <c r="J11" s="15">
        <f t="shared" si="4"/>
        <v>84598.805158978677</v>
      </c>
    </row>
    <row r="12" spans="2:10" x14ac:dyDescent="0.35">
      <c r="B12" s="5">
        <v>44926</v>
      </c>
      <c r="C12" s="6">
        <v>105999</v>
      </c>
      <c r="D12" s="7"/>
      <c r="E12" s="11">
        <v>46387</v>
      </c>
      <c r="F12" s="12">
        <f t="shared" si="0"/>
        <v>174100.83015298913</v>
      </c>
      <c r="G12" s="12">
        <f t="shared" si="1"/>
        <v>198798.17921729368</v>
      </c>
      <c r="H12" s="9">
        <f t="shared" si="2"/>
        <v>170149.58499546218</v>
      </c>
      <c r="I12" s="15">
        <f t="shared" si="3"/>
        <v>368947.76421275584</v>
      </c>
      <c r="J12" s="15">
        <f t="shared" si="4"/>
        <v>28648.594221831503</v>
      </c>
    </row>
    <row r="13" spans="2:10" x14ac:dyDescent="0.35">
      <c r="B13" s="5">
        <v>45016</v>
      </c>
      <c r="C13" s="6">
        <v>95888</v>
      </c>
      <c r="D13" s="7"/>
    </row>
    <row r="14" spans="2:10" x14ac:dyDescent="0.35">
      <c r="B14" s="5">
        <v>45107</v>
      </c>
      <c r="C14" s="6">
        <v>109889</v>
      </c>
      <c r="D14" s="7"/>
    </row>
    <row r="15" spans="2:10" x14ac:dyDescent="0.35">
      <c r="B15" s="5">
        <v>45199</v>
      </c>
      <c r="C15" s="6">
        <v>175669</v>
      </c>
      <c r="D15" s="7"/>
    </row>
    <row r="16" spans="2:10" x14ac:dyDescent="0.35">
      <c r="B16" s="5">
        <v>45291</v>
      </c>
      <c r="C16" s="6">
        <v>109885</v>
      </c>
      <c r="D16" s="7"/>
    </row>
    <row r="17" spans="2:4" x14ac:dyDescent="0.35">
      <c r="B17" s="5">
        <v>45382</v>
      </c>
      <c r="C17" s="6">
        <v>113225</v>
      </c>
      <c r="D17" s="7"/>
    </row>
    <row r="18" spans="2:4" x14ac:dyDescent="0.35">
      <c r="B18" s="5">
        <v>45473</v>
      </c>
      <c r="C18" s="6">
        <v>149889</v>
      </c>
      <c r="D18" s="7"/>
    </row>
    <row r="19" spans="2:4" x14ac:dyDescent="0.35">
      <c r="B19" s="5">
        <v>45565</v>
      </c>
      <c r="C19" s="6">
        <v>175998</v>
      </c>
      <c r="D19" s="7"/>
    </row>
    <row r="20" spans="2:4" x14ac:dyDescent="0.35">
      <c r="B20" s="5">
        <v>45657</v>
      </c>
      <c r="C20" s="6">
        <v>142550</v>
      </c>
      <c r="D20" s="7"/>
    </row>
    <row r="21" spans="2:4" x14ac:dyDescent="0.35">
      <c r="D21" s="8"/>
    </row>
    <row r="22" spans="2:4" x14ac:dyDescent="0.35">
      <c r="D22" s="8"/>
    </row>
    <row r="23" spans="2:4" x14ac:dyDescent="0.35">
      <c r="D23" s="8"/>
    </row>
    <row r="24" spans="2:4" x14ac:dyDescent="0.35">
      <c r="D24" s="8"/>
    </row>
    <row r="25" spans="2:4" x14ac:dyDescent="0.35">
      <c r="D25" s="8"/>
    </row>
    <row r="26" spans="2:4" x14ac:dyDescent="0.35">
      <c r="D26" s="8"/>
    </row>
    <row r="27" spans="2:4" x14ac:dyDescent="0.35">
      <c r="D27" s="8"/>
    </row>
    <row r="28" spans="2:4" x14ac:dyDescent="0.35">
      <c r="D28" s="8"/>
    </row>
    <row r="29" spans="2:4" x14ac:dyDescent="0.35">
      <c r="B29" s="5"/>
      <c r="D29" s="8"/>
    </row>
    <row r="30" spans="2:4" x14ac:dyDescent="0.35">
      <c r="B30" s="5"/>
      <c r="D30" s="8"/>
    </row>
    <row r="31" spans="2:4" x14ac:dyDescent="0.35">
      <c r="B31" s="5"/>
      <c r="D31" s="8"/>
    </row>
    <row r="32" spans="2:4" x14ac:dyDescent="0.35">
      <c r="B32" s="5"/>
      <c r="D32" s="8"/>
    </row>
    <row r="33" spans="2:4" x14ac:dyDescent="0.35">
      <c r="B33" s="5"/>
      <c r="D33" s="8"/>
    </row>
    <row r="34" spans="2:4" x14ac:dyDescent="0.35">
      <c r="B34" s="5"/>
      <c r="D34" s="8"/>
    </row>
    <row r="35" spans="2:4" x14ac:dyDescent="0.35">
      <c r="B35" s="5"/>
      <c r="D3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19B7-828D-417F-B89E-A7F918AE9B0C}">
  <dimension ref="A1:E25"/>
  <sheetViews>
    <sheetView workbookViewId="0"/>
  </sheetViews>
  <sheetFormatPr defaultRowHeight="14.5" x14ac:dyDescent="0.35"/>
  <cols>
    <col min="3" max="3" width="15.36328125" customWidth="1"/>
    <col min="4" max="4" width="29.08984375" customWidth="1"/>
    <col min="5" max="5" width="29.1796875" customWidth="1"/>
  </cols>
  <sheetData>
    <row r="1" spans="1:5" x14ac:dyDescent="0.35">
      <c r="A1" t="s">
        <v>11</v>
      </c>
      <c r="B1" t="s">
        <v>12</v>
      </c>
      <c r="C1" t="s">
        <v>18</v>
      </c>
      <c r="D1" t="s">
        <v>19</v>
      </c>
      <c r="E1" t="s">
        <v>20</v>
      </c>
    </row>
    <row r="2" spans="1:5" x14ac:dyDescent="0.35">
      <c r="A2" s="17">
        <v>44286</v>
      </c>
      <c r="B2" s="8">
        <v>98997</v>
      </c>
    </row>
    <row r="3" spans="1:5" x14ac:dyDescent="0.35">
      <c r="A3" s="17">
        <v>44377</v>
      </c>
      <c r="B3" s="8">
        <v>114698</v>
      </c>
    </row>
    <row r="4" spans="1:5" x14ac:dyDescent="0.35">
      <c r="A4" s="17">
        <v>44469</v>
      </c>
      <c r="B4" s="8">
        <v>124669</v>
      </c>
    </row>
    <row r="5" spans="1:5" x14ac:dyDescent="0.35">
      <c r="A5" s="17">
        <v>44561</v>
      </c>
      <c r="B5" s="8">
        <v>99765</v>
      </c>
    </row>
    <row r="6" spans="1:5" x14ac:dyDescent="0.35">
      <c r="A6" s="17">
        <v>44651</v>
      </c>
      <c r="B6" s="8">
        <v>87992</v>
      </c>
    </row>
    <row r="7" spans="1:5" x14ac:dyDescent="0.35">
      <c r="A7" s="17">
        <v>44742</v>
      </c>
      <c r="B7" s="8">
        <v>89992</v>
      </c>
    </row>
    <row r="8" spans="1:5" x14ac:dyDescent="0.35">
      <c r="A8" s="17">
        <v>44834</v>
      </c>
      <c r="B8" s="8">
        <v>134675</v>
      </c>
    </row>
    <row r="9" spans="1:5" x14ac:dyDescent="0.35">
      <c r="A9" s="17">
        <v>44926</v>
      </c>
      <c r="B9" s="8">
        <v>105999</v>
      </c>
    </row>
    <row r="10" spans="1:5" x14ac:dyDescent="0.35">
      <c r="A10" s="17">
        <v>45016</v>
      </c>
      <c r="B10" s="8">
        <v>95888</v>
      </c>
    </row>
    <row r="11" spans="1:5" x14ac:dyDescent="0.35">
      <c r="A11" s="17">
        <v>45107</v>
      </c>
      <c r="B11" s="8">
        <v>109889</v>
      </c>
    </row>
    <row r="12" spans="1:5" x14ac:dyDescent="0.35">
      <c r="A12" s="17">
        <v>45199</v>
      </c>
      <c r="B12" s="8">
        <v>175669</v>
      </c>
    </row>
    <row r="13" spans="1:5" x14ac:dyDescent="0.35">
      <c r="A13" s="17">
        <v>45291</v>
      </c>
      <c r="B13" s="8">
        <v>109885</v>
      </c>
    </row>
    <row r="14" spans="1:5" x14ac:dyDescent="0.35">
      <c r="A14" s="17">
        <v>45382</v>
      </c>
      <c r="B14" s="8">
        <v>113225</v>
      </c>
    </row>
    <row r="15" spans="1:5" x14ac:dyDescent="0.35">
      <c r="A15" s="17">
        <v>45473</v>
      </c>
      <c r="B15" s="8">
        <v>149889</v>
      </c>
    </row>
    <row r="16" spans="1:5" x14ac:dyDescent="0.35">
      <c r="A16" s="17">
        <v>45565</v>
      </c>
      <c r="B16" s="8">
        <v>175998</v>
      </c>
    </row>
    <row r="17" spans="1:5" x14ac:dyDescent="0.35">
      <c r="A17" s="17">
        <v>45657</v>
      </c>
      <c r="B17" s="8">
        <v>142550</v>
      </c>
      <c r="C17" s="8">
        <v>142550</v>
      </c>
      <c r="D17" s="8">
        <v>142550</v>
      </c>
      <c r="E17" s="8">
        <v>142550</v>
      </c>
    </row>
    <row r="18" spans="1:5" x14ac:dyDescent="0.35">
      <c r="A18" s="17">
        <v>45747</v>
      </c>
      <c r="C18" s="8">
        <f>_xlfn.FORECAST.ETS(A18,$B$2:$B$17,$A$2:$A$17,1,1)</f>
        <v>137425.70055998367</v>
      </c>
      <c r="D18" s="8">
        <f>C18-_xlfn.FORECAST.ETS.CONFINT(A18,$B$2:$B$17,$A$2:$A$17,0.95,1,1)</f>
        <v>105090.20059691243</v>
      </c>
      <c r="E18" s="8">
        <f>C18+_xlfn.FORECAST.ETS.CONFINT(A18,$B$2:$B$17,$A$2:$A$17,0.95,1,1)</f>
        <v>169761.2005230549</v>
      </c>
    </row>
    <row r="19" spans="1:5" x14ac:dyDescent="0.35">
      <c r="A19" s="17">
        <v>45839</v>
      </c>
      <c r="C19" s="8">
        <f>_xlfn.FORECAST.ETS(A19,$B$2:$B$17,$A$2:$A$17,1,1)</f>
        <v>173518.51357118055</v>
      </c>
      <c r="D19" s="8">
        <f>C19-_xlfn.FORECAST.ETS.CONFINT(A19,$B$2:$B$17,$A$2:$A$17,0.95,1,1)</f>
        <v>137380.77487111907</v>
      </c>
      <c r="E19" s="8">
        <f>C19+_xlfn.FORECAST.ETS.CONFINT(A19,$B$2:$B$17,$A$2:$A$17,0.95,1,1)</f>
        <v>209656.25227124203</v>
      </c>
    </row>
    <row r="20" spans="1:5" x14ac:dyDescent="0.35">
      <c r="A20" s="17">
        <v>45931</v>
      </c>
      <c r="C20" s="8">
        <f>_xlfn.FORECAST.ETS(A20,$B$2:$B$17,$A$2:$A$17,1,1)</f>
        <v>204169.15333698178</v>
      </c>
      <c r="D20" s="8">
        <f>C20-_xlfn.FORECAST.ETS.CONFINT(A20,$B$2:$B$17,$A$2:$A$17,0.95,1,1)</f>
        <v>160684.15706452224</v>
      </c>
      <c r="E20" s="8">
        <f>C20+_xlfn.FORECAST.ETS.CONFINT(A20,$B$2:$B$17,$A$2:$A$17,0.95,1,1)</f>
        <v>247654.14960944132</v>
      </c>
    </row>
    <row r="21" spans="1:5" x14ac:dyDescent="0.35">
      <c r="A21" s="17">
        <v>46022</v>
      </c>
      <c r="C21" s="8">
        <f>_xlfn.FORECAST.ETS(A21,$B$2:$B$17,$A$2:$A$17,1,1)</f>
        <v>170665.09537797375</v>
      </c>
      <c r="D21" s="8">
        <f>C21-_xlfn.FORECAST.ETS.CONFINT(A21,$B$2:$B$17,$A$2:$A$17,0.95,1,1)</f>
        <v>116533.16984791847</v>
      </c>
      <c r="E21" s="8">
        <f>C21+_xlfn.FORECAST.ETS.CONFINT(A21,$B$2:$B$17,$A$2:$A$17,0.95,1,1)</f>
        <v>224797.02090802902</v>
      </c>
    </row>
    <row r="22" spans="1:5" x14ac:dyDescent="0.35">
      <c r="A22" s="17">
        <v>46112</v>
      </c>
      <c r="C22" s="8">
        <f>_xlfn.FORECAST.ETS(A22,$B$2:$B$17,$A$2:$A$17,1,1)</f>
        <v>165558.78439930358</v>
      </c>
      <c r="D22" s="8">
        <f>C22-_xlfn.FORECAST.ETS.CONFINT(A22,$B$2:$B$17,$A$2:$A$17,0.95,1,1)</f>
        <v>81346.4453895404</v>
      </c>
      <c r="E22" s="8">
        <f>C22+_xlfn.FORECAST.ETS.CONFINT(A22,$B$2:$B$17,$A$2:$A$17,0.95,1,1)</f>
        <v>249771.12340906676</v>
      </c>
    </row>
    <row r="23" spans="1:5" x14ac:dyDescent="0.35">
      <c r="A23" s="17">
        <v>46204</v>
      </c>
      <c r="C23" s="8">
        <f>_xlfn.FORECAST.ETS(A23,$B$2:$B$17,$A$2:$A$17,1,1)</f>
        <v>201651.59741050046</v>
      </c>
      <c r="D23" s="8">
        <f>C23-_xlfn.FORECAST.ETS.CONFINT(A23,$B$2:$B$17,$A$2:$A$17,0.95,1,1)</f>
        <v>104550.48687138094</v>
      </c>
      <c r="E23" s="8">
        <f>C23+_xlfn.FORECAST.ETS.CONFINT(A23,$B$2:$B$17,$A$2:$A$17,0.95,1,1)</f>
        <v>298752.70794961997</v>
      </c>
    </row>
    <row r="24" spans="1:5" x14ac:dyDescent="0.35">
      <c r="A24" s="17">
        <v>46296</v>
      </c>
      <c r="C24" s="8">
        <f>_xlfn.FORECAST.ETS(A24,$B$2:$B$17,$A$2:$A$17,1,1)</f>
        <v>232302.23717630169</v>
      </c>
      <c r="D24" s="8">
        <f>C24-_xlfn.FORECAST.ETS.CONFINT(A24,$B$2:$B$17,$A$2:$A$17,0.95,1,1)</f>
        <v>120013.28517428593</v>
      </c>
      <c r="E24" s="8">
        <f>C24+_xlfn.FORECAST.ETS.CONFINT(A24,$B$2:$B$17,$A$2:$A$17,0.95,1,1)</f>
        <v>344591.18917831744</v>
      </c>
    </row>
    <row r="25" spans="1:5" x14ac:dyDescent="0.35">
      <c r="A25" s="17">
        <v>46387</v>
      </c>
      <c r="C25" s="8">
        <f>_xlfn.FORECAST.ETS(A25,$B$2:$B$17,$A$2:$A$17,1,1)</f>
        <v>198798.17921729368</v>
      </c>
      <c r="D25" s="8">
        <f>C25-_xlfn.FORECAST.ETS.CONFINT(A25,$B$2:$B$17,$A$2:$A$17,0.95,1,1)</f>
        <v>69330.338271438246</v>
      </c>
      <c r="E25" s="8">
        <f>C25+_xlfn.FORECAST.ETS.CONFINT(A25,$B$2:$B$17,$A$2:$A$17,0.95,1,1)</f>
        <v>328266.02016314911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Project</vt:lpstr>
      <vt:lpstr>Linear Forecast Analysis</vt:lpstr>
      <vt:lpstr>Exponential Triple Smoothing</vt:lpstr>
      <vt:lpstr>Auto_Forecast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Banu</dc:creator>
  <cp:lastModifiedBy>Sushma Banu</cp:lastModifiedBy>
  <dcterms:created xsi:type="dcterms:W3CDTF">2025-07-23T11:03:41Z</dcterms:created>
  <dcterms:modified xsi:type="dcterms:W3CDTF">2025-07-23T12:01:10Z</dcterms:modified>
</cp:coreProperties>
</file>