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pivotTables/pivotTable4.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10.xml" ContentType="application/vnd.openxmlformats-officedocument.drawingml.chart+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slicerCaches/slicerCache1.xml" ContentType="application/vnd.ms-excel.slicerCache+xml"/>
  <Override PartName="/xl/slicers/slicer1.xml" ContentType="application/vnd.ms-excel.slicer+xml"/>
  <Override PartName="/xl/charts/chartEx1.xml" ContentType="application/vnd.ms-office.chartex+xml"/>
  <Override PartName="/xl/charts/chartEx2.xml" ContentType="application/vnd.ms-office.chartex+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4.xml" ContentType="application/vnd.ms-office.chartcolorstyle+xml"/>
  <Override PartName="/xl/charts/style4.xml" ContentType="application/vnd.ms-office.chartstyle+xml"/>
  <Override PartName="/xl/charts/colors5.xml" ContentType="application/vnd.ms-office.chartcolorstyle+xml"/>
  <Override PartName="/xl/charts/style5.xml" ContentType="application/vnd.ms-office.chartstyle+xml"/>
  <Override PartName="/xl/charts/colors6.xml" ContentType="application/vnd.ms-office.chartcolorstyle+xml"/>
  <Override PartName="/xl/charts/style6.xml" ContentType="application/vnd.ms-office.chartstyle+xml"/>
  <Override PartName="/xl/charts/colors7.xml" ContentType="application/vnd.ms-office.chartcolorstyle+xml"/>
  <Override PartName="/xl/charts/style7.xml" ContentType="application/vnd.ms-office.chartstyle+xml"/>
  <Override PartName="/xl/charts/colors9.xml" ContentType="application/vnd.ms-office.chartcolorstyle+xml"/>
  <Override PartName="/xl/charts/style9.xml" ContentType="application/vnd.ms-office.chartstyle+xml"/>
  <Override PartName="/xl/charts/colors8.xml" ContentType="application/vnd.ms-office.chartcolorstyle+xml"/>
  <Override PartName="/xl/charts/style8.xml" ContentType="application/vnd.ms-office.chartstyle+xml"/>
  <Override PartName="/xl/charts/colors10.xml" ContentType="application/vnd.ms-office.chartcolorstyle+xml"/>
  <Override PartName="/xl/charts/style10.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updateLinks="never" hidePivotFieldList="1"/>
  <bookViews>
    <workbookView xWindow="0" yWindow="0" windowWidth="20496" windowHeight="7428" activeTab="1"/>
  </bookViews>
  <sheets>
    <sheet name="Q1" sheetId="4" r:id="rId1"/>
    <sheet name="Q2" sheetId="7" r:id="rId2"/>
    <sheet name="Q2 Chart" sheetId="8" r:id="rId3"/>
    <sheet name="Q3" sheetId="5" r:id="rId4"/>
    <sheet name="Q4" sheetId="6" r:id="rId5"/>
  </sheets>
  <externalReferences>
    <externalReference r:id="rId6"/>
  </externalReferences>
  <definedNames>
    <definedName name="_xlchart.v1.3" hidden="1">'Q4'!$B$3:$B$998</definedName>
    <definedName name="_xlchart.v1.4" hidden="1">'Q4'!$H$1</definedName>
    <definedName name="_xlchart.v1.5" hidden="1">'Q4'!$H$3:$H$998</definedName>
    <definedName name="_xlchart.v5.0" hidden="1">'Q4'!$B$1</definedName>
    <definedName name="_xlchart.v5.1" hidden="1">'Q4'!$B$2:$B$57</definedName>
    <definedName name="_xlchart.v5.2" hidden="1">'Q4'!$C$2:$C$57</definedName>
    <definedName name="Band">OFFSET('Q2'!$F$2,,,COUNT('Q2'!$F:$F),)</definedName>
    <definedName name="BelowBand">OFFSET('Q2'!$E$2,,,COUNT('Q2'!$E:$E),)</definedName>
    <definedName name="BMI">'[1]BMI Table'!$C$5:$AL$24</definedName>
    <definedName name="BMIList">'[1]BMI Table'!$B$6:$B$24</definedName>
    <definedName name="MyPic">CHOOSE(MyPicSelect,MyPic1,MyPic2,MyPic3,MyPic4)</definedName>
    <definedName name="MyPic1">[1]Pics!$B$2</definedName>
    <definedName name="MyPic2">[1]Pics!$B$3</definedName>
    <definedName name="MyPic3">[1]Pics!$B$4</definedName>
    <definedName name="MyPic4">[1]Pics!$B$5</definedName>
    <definedName name="MyPicSelect">[1]Pics!$B$1</definedName>
    <definedName name="Slicer_state">#N/A</definedName>
    <definedName name="Weight">OFFSET('Q2'!$B$2,,,COUNT('Q2'!$B:$B),)</definedName>
    <definedName name="XaxisDates">OFFSET('Q2'!$A$2,,,COUNT('Q2'!$A:$A),)</definedName>
  </definedNames>
  <calcPr calcId="191029"/>
  <pivotCaches>
    <pivotCache cacheId="0" r:id="rId7"/>
    <pivotCache cacheId="1" r:id="rId8"/>
    <pivotCache cacheId="2" r:id="rId9"/>
    <pivotCache cacheId="3" r:id="rId10"/>
  </pivotCaches>
  <extLst>
    <ext xmlns:x15="http://schemas.microsoft.com/office/spreadsheetml/2010/11/main" uri="{46BE6895-7355-4a93-B00E-2C351335B9C9}">
      <x15:slicerCaches xmlns:x14="http://schemas.microsoft.com/office/spreadsheetml/2009/9/main">
        <x14:slicerCache r:id="rId11"/>
      </x15:slicerCaches>
    </ext>
  </extLst>
</workbook>
</file>

<file path=xl/calcChain.xml><?xml version="1.0" encoding="utf-8"?>
<calcChain xmlns="http://schemas.openxmlformats.org/spreadsheetml/2006/main">
  <c r="F63" i="7" l="1"/>
  <c r="E63" i="7"/>
  <c r="F62" i="7"/>
  <c r="E62" i="7"/>
  <c r="F61" i="7"/>
  <c r="E61" i="7"/>
  <c r="F60" i="7"/>
  <c r="E60" i="7"/>
  <c r="F59" i="7"/>
  <c r="E59" i="7"/>
  <c r="F58" i="7"/>
  <c r="E58" i="7"/>
  <c r="F57" i="7"/>
  <c r="E57" i="7"/>
  <c r="F56" i="7"/>
  <c r="E56" i="7"/>
  <c r="F55" i="7"/>
  <c r="E55" i="7"/>
  <c r="F54" i="7"/>
  <c r="E54" i="7"/>
  <c r="F53" i="7"/>
  <c r="E53" i="7"/>
  <c r="F52" i="7"/>
  <c r="E52" i="7"/>
  <c r="F51" i="7"/>
  <c r="E51" i="7"/>
  <c r="F50" i="7"/>
  <c r="E50" i="7"/>
  <c r="F49" i="7"/>
  <c r="E49" i="7"/>
  <c r="F48" i="7"/>
  <c r="E48" i="7"/>
  <c r="F47" i="7"/>
  <c r="E47" i="7"/>
  <c r="F46" i="7"/>
  <c r="E46" i="7"/>
  <c r="F45" i="7"/>
  <c r="E45" i="7"/>
  <c r="F44" i="7"/>
  <c r="E44" i="7"/>
  <c r="F43" i="7"/>
  <c r="E43" i="7"/>
  <c r="F42" i="7"/>
  <c r="E42" i="7"/>
  <c r="F41" i="7"/>
  <c r="E41" i="7"/>
  <c r="F40" i="7"/>
  <c r="E40" i="7"/>
  <c r="F39" i="7"/>
  <c r="E39" i="7"/>
  <c r="F38" i="7"/>
  <c r="E38" i="7"/>
  <c r="F37" i="7"/>
  <c r="E37" i="7"/>
  <c r="F36" i="7"/>
  <c r="E36" i="7"/>
  <c r="F35" i="7"/>
  <c r="E35" i="7"/>
  <c r="F34" i="7"/>
  <c r="E34" i="7"/>
  <c r="F33" i="7"/>
  <c r="E33" i="7"/>
  <c r="F32" i="7"/>
  <c r="E32" i="7"/>
  <c r="F31" i="7"/>
  <c r="E31" i="7"/>
  <c r="F30" i="7"/>
  <c r="E30" i="7"/>
  <c r="F29" i="7"/>
  <c r="E29" i="7"/>
  <c r="F28" i="7"/>
  <c r="E28" i="7"/>
  <c r="F27" i="7"/>
  <c r="E27" i="7"/>
  <c r="F26" i="7"/>
  <c r="E26" i="7"/>
  <c r="F25" i="7"/>
  <c r="E25" i="7"/>
  <c r="F24" i="7"/>
  <c r="E24" i="7"/>
  <c r="F23" i="7"/>
  <c r="E23" i="7"/>
  <c r="F22" i="7"/>
  <c r="E22" i="7"/>
  <c r="F21" i="7"/>
  <c r="E21" i="7"/>
  <c r="F20" i="7"/>
  <c r="E20" i="7"/>
  <c r="F19" i="7"/>
  <c r="E19" i="7"/>
  <c r="F18" i="7"/>
  <c r="E18" i="7"/>
  <c r="F17" i="7"/>
  <c r="E17" i="7"/>
  <c r="F16" i="7"/>
  <c r="E16" i="7"/>
  <c r="F15" i="7"/>
  <c r="E15" i="7"/>
  <c r="F14" i="7"/>
  <c r="E14" i="7"/>
  <c r="F13" i="7"/>
  <c r="E13" i="7"/>
  <c r="F12" i="7"/>
  <c r="E12" i="7"/>
  <c r="F11" i="7"/>
  <c r="E11" i="7"/>
  <c r="F10" i="7"/>
  <c r="E10" i="7"/>
  <c r="I9" i="7"/>
  <c r="F9" i="7"/>
  <c r="E9" i="7"/>
  <c r="I8" i="7"/>
  <c r="F8" i="7"/>
  <c r="E8" i="7"/>
  <c r="L7" i="7"/>
  <c r="I7" i="7"/>
  <c r="I7" i="7" a="1"/>
  <c r="F7" i="7"/>
  <c r="E7" i="7"/>
  <c r="F6" i="7"/>
  <c r="E6" i="7"/>
  <c r="L5" i="7" a="1"/>
  <c r="L5" i="7" s="1"/>
  <c r="F5" i="7"/>
  <c r="E5" i="7"/>
  <c r="L4" i="7" a="1"/>
  <c r="L4" i="7" s="1"/>
  <c r="F4" i="7"/>
  <c r="E4" i="7"/>
  <c r="I3" i="7"/>
  <c r="F3" i="7"/>
  <c r="E3" i="7"/>
  <c r="F2" i="7"/>
  <c r="E2" i="7"/>
  <c r="D63" i="7" l="1"/>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8" i="7"/>
  <c r="D3" i="7"/>
  <c r="D2" i="7"/>
  <c r="D9" i="7"/>
  <c r="D7" i="7"/>
  <c r="D6" i="7"/>
  <c r="D5" i="7"/>
  <c r="D4" i="7"/>
  <c r="C9" i="7"/>
  <c r="C7" i="7"/>
  <c r="C6"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8" i="7"/>
  <c r="C3" i="7"/>
  <c r="C2" i="7"/>
  <c r="C5" i="7"/>
  <c r="C4" i="7"/>
  <c r="L8" i="7" a="1"/>
  <c r="L8" i="7" s="1"/>
  <c r="L9" i="7" s="1"/>
  <c r="P1" i="6" l="1"/>
  <c r="E2" i="6"/>
  <c r="H2" i="6"/>
  <c r="P2" i="6"/>
  <c r="P3" i="6" s="1"/>
  <c r="E3" i="6"/>
  <c r="H3" i="6"/>
  <c r="E4" i="6"/>
  <c r="H4" i="6"/>
  <c r="P4" i="6"/>
  <c r="E5" i="6"/>
  <c r="H5" i="6"/>
  <c r="E6" i="6"/>
  <c r="H6" i="6"/>
  <c r="P6" i="6"/>
  <c r="E7" i="6"/>
  <c r="H7" i="6"/>
  <c r="P7" i="6"/>
  <c r="E8" i="6"/>
  <c r="H8" i="6"/>
  <c r="P8" i="6"/>
  <c r="E9" i="6"/>
  <c r="H9" i="6"/>
  <c r="E10" i="6"/>
  <c r="H10" i="6"/>
  <c r="E11" i="6"/>
  <c r="H11" i="6"/>
  <c r="E12" i="6"/>
  <c r="H12" i="6"/>
  <c r="E13" i="6"/>
  <c r="H13" i="6"/>
  <c r="E14" i="6"/>
  <c r="H14" i="6"/>
  <c r="E15" i="6"/>
  <c r="H15" i="6"/>
  <c r="E16" i="6"/>
  <c r="H16" i="6"/>
  <c r="E17" i="6"/>
  <c r="H17" i="6"/>
  <c r="E18" i="6"/>
  <c r="H18" i="6"/>
  <c r="E19" i="6"/>
  <c r="H19" i="6"/>
  <c r="E20" i="6"/>
  <c r="H20" i="6"/>
  <c r="E21" i="6"/>
  <c r="H21" i="6"/>
  <c r="E22" i="6"/>
  <c r="H22" i="6"/>
  <c r="E23" i="6"/>
  <c r="H23" i="6"/>
  <c r="E24" i="6"/>
  <c r="H24" i="6"/>
  <c r="E25" i="6"/>
  <c r="H25" i="6"/>
  <c r="E26" i="6"/>
  <c r="H26" i="6"/>
  <c r="E27" i="6"/>
  <c r="H27" i="6"/>
  <c r="E28" i="6"/>
  <c r="H28" i="6"/>
  <c r="E29" i="6"/>
  <c r="H29" i="6"/>
  <c r="E30" i="6"/>
  <c r="H30" i="6"/>
  <c r="E31" i="6"/>
  <c r="H31" i="6"/>
  <c r="E32" i="6"/>
  <c r="H32" i="6"/>
  <c r="E33" i="6"/>
  <c r="H33" i="6"/>
  <c r="E34" i="6"/>
  <c r="H34" i="6"/>
  <c r="E35" i="6"/>
  <c r="H35" i="6"/>
  <c r="E36" i="6"/>
  <c r="H36" i="6"/>
  <c r="E37" i="6"/>
  <c r="H37" i="6"/>
  <c r="E38" i="6"/>
  <c r="H38" i="6"/>
  <c r="E39" i="6"/>
  <c r="H39" i="6"/>
  <c r="E40" i="6"/>
  <c r="H40" i="6"/>
  <c r="E41" i="6"/>
  <c r="H41" i="6"/>
  <c r="E42" i="6"/>
  <c r="H42" i="6"/>
  <c r="E43" i="6"/>
  <c r="H43" i="6"/>
  <c r="E44" i="6"/>
  <c r="H44" i="6"/>
  <c r="E45" i="6"/>
  <c r="H45" i="6"/>
  <c r="E46" i="6"/>
  <c r="H46" i="6"/>
  <c r="E47" i="6"/>
  <c r="H47" i="6"/>
  <c r="E48" i="6"/>
  <c r="H48" i="6"/>
  <c r="E49" i="6"/>
  <c r="H49" i="6"/>
  <c r="E50" i="6"/>
  <c r="H50" i="6"/>
  <c r="E51" i="6"/>
  <c r="H51" i="6"/>
  <c r="E52" i="6"/>
  <c r="H52" i="6"/>
  <c r="E53" i="6"/>
  <c r="H53" i="6"/>
  <c r="E54" i="6"/>
  <c r="H54" i="6"/>
  <c r="E55" i="6"/>
  <c r="H55" i="6"/>
  <c r="E56" i="6"/>
  <c r="H56" i="6"/>
  <c r="E57" i="6"/>
  <c r="H57" i="6"/>
  <c r="F46" i="5" l="1"/>
  <c r="F45" i="5"/>
  <c r="F44" i="5"/>
  <c r="F43" i="5"/>
  <c r="F42" i="5"/>
  <c r="F41" i="5"/>
  <c r="F40" i="5"/>
  <c r="F39" i="5"/>
  <c r="F38" i="5"/>
  <c r="F37" i="5"/>
  <c r="F36" i="5"/>
  <c r="F35" i="5"/>
  <c r="F34" i="5"/>
  <c r="F33" i="5"/>
  <c r="F32" i="5"/>
  <c r="F31" i="5"/>
  <c r="F30" i="5"/>
  <c r="F29" i="5"/>
  <c r="F28" i="5"/>
  <c r="F27" i="5"/>
  <c r="F26" i="5"/>
  <c r="F25" i="5"/>
  <c r="F24" i="5"/>
  <c r="F23" i="5"/>
  <c r="F22" i="5"/>
  <c r="F21" i="5"/>
  <c r="F20" i="5"/>
  <c r="F19" i="5"/>
  <c r="F18" i="5"/>
  <c r="F17" i="5"/>
  <c r="F16" i="5"/>
  <c r="F15" i="5"/>
  <c r="F14" i="5"/>
  <c r="F13" i="5"/>
  <c r="F12" i="5"/>
  <c r="F11" i="5"/>
  <c r="F10" i="5"/>
  <c r="F9" i="5"/>
  <c r="F8" i="5"/>
  <c r="F7" i="5"/>
  <c r="F6" i="5"/>
  <c r="F5" i="5"/>
  <c r="F4" i="5"/>
  <c r="E5" i="4" l="1"/>
  <c r="E6" i="4"/>
  <c r="E7" i="4"/>
  <c r="E8" i="4"/>
  <c r="E9" i="4"/>
  <c r="E10" i="4"/>
  <c r="E11" i="4"/>
  <c r="E12" i="4"/>
  <c r="E13" i="4"/>
  <c r="E4" i="4"/>
</calcChain>
</file>

<file path=xl/sharedStrings.xml><?xml version="1.0" encoding="utf-8"?>
<sst xmlns="http://schemas.openxmlformats.org/spreadsheetml/2006/main" count="331" uniqueCount="136">
  <si>
    <t>Employee</t>
  </si>
  <si>
    <t>No Customers</t>
  </si>
  <si>
    <t>Bonus</t>
  </si>
  <si>
    <t>Emily Smith</t>
  </si>
  <si>
    <t>Dan Jonesman</t>
  </si>
  <si>
    <t>Fred Brown</t>
  </si>
  <si>
    <t>Dora McTavish</t>
  </si>
  <si>
    <t>Patrick O'Leary</t>
  </si>
  <si>
    <t>Dawn Taylor</t>
  </si>
  <si>
    <t>Penny Joyce</t>
  </si>
  <si>
    <t>Ian Frankley</t>
  </si>
  <si>
    <t>Jeff O'Brien</t>
  </si>
  <si>
    <t>William Jones</t>
  </si>
  <si>
    <t>Bonus per Customer</t>
  </si>
  <si>
    <t>Row Labels</t>
  </si>
  <si>
    <t>Sum of No Customers</t>
  </si>
  <si>
    <t>Sum of Bonus</t>
  </si>
  <si>
    <t>Region</t>
  </si>
  <si>
    <t>Rep</t>
  </si>
  <si>
    <t>Item</t>
  </si>
  <si>
    <t>Units</t>
  </si>
  <si>
    <t>UNITS BUCKET</t>
  </si>
  <si>
    <t>Unit Cost</t>
  </si>
  <si>
    <t>Total</t>
  </si>
  <si>
    <t>East</t>
  </si>
  <si>
    <t>Jones</t>
  </si>
  <si>
    <t>Pencil</t>
  </si>
  <si>
    <t>Central</t>
  </si>
  <si>
    <t>Kivell</t>
  </si>
  <si>
    <t>Binder</t>
  </si>
  <si>
    <t>Jardine</t>
  </si>
  <si>
    <t>Gill</t>
  </si>
  <si>
    <t>Pen</t>
  </si>
  <si>
    <t>West</t>
  </si>
  <si>
    <t>Sorvino</t>
  </si>
  <si>
    <t>Andrews</t>
  </si>
  <si>
    <t>Thompson</t>
  </si>
  <si>
    <t>Morgan</t>
  </si>
  <si>
    <t>Howard</t>
  </si>
  <si>
    <t>Parent</t>
  </si>
  <si>
    <t>Smith</t>
  </si>
  <si>
    <t>Desk</t>
  </si>
  <si>
    <t>Pen Set</t>
  </si>
  <si>
    <t>OrderDate</t>
  </si>
  <si>
    <t>Count of Units</t>
  </si>
  <si>
    <t>Sum of Total</t>
  </si>
  <si>
    <t>DASHBOARD</t>
  </si>
  <si>
    <t>DATA</t>
  </si>
  <si>
    <t xml:space="preserve"> Dashboard</t>
  </si>
  <si>
    <t>WY</t>
  </si>
  <si>
    <t>AS</t>
  </si>
  <si>
    <t>WV</t>
  </si>
  <si>
    <t>MP</t>
  </si>
  <si>
    <t>WI</t>
  </si>
  <si>
    <t>VI</t>
  </si>
  <si>
    <t>WA</t>
  </si>
  <si>
    <t>GU</t>
  </si>
  <si>
    <t>VT</t>
  </si>
  <si>
    <t>AK</t>
  </si>
  <si>
    <t>VA</t>
  </si>
  <si>
    <t>ND</t>
  </si>
  <si>
    <t>UT</t>
  </si>
  <si>
    <t>SD</t>
  </si>
  <si>
    <t>TX</t>
  </si>
  <si>
    <t>TN</t>
  </si>
  <si>
    <t>MT</t>
  </si>
  <si>
    <t>NE</t>
  </si>
  <si>
    <t>SC</t>
  </si>
  <si>
    <t>HI</t>
  </si>
  <si>
    <t>RI</t>
  </si>
  <si>
    <t>PR</t>
  </si>
  <si>
    <t>PA</t>
  </si>
  <si>
    <t>NM</t>
  </si>
  <si>
    <t>OR</t>
  </si>
  <si>
    <t>ME</t>
  </si>
  <si>
    <t>OK</t>
  </si>
  <si>
    <t>DE</t>
  </si>
  <si>
    <t>OH</t>
  </si>
  <si>
    <t>NH</t>
  </si>
  <si>
    <t>NY</t>
  </si>
  <si>
    <t>KS</t>
  </si>
  <si>
    <t>NV</t>
  </si>
  <si>
    <t>IA</t>
  </si>
  <si>
    <t>AR</t>
  </si>
  <si>
    <t>NJ</t>
  </si>
  <si>
    <t>DC</t>
  </si>
  <si>
    <t>ID</t>
  </si>
  <si>
    <t>KY</t>
  </si>
  <si>
    <t>NC</t>
  </si>
  <si>
    <t>MN</t>
  </si>
  <si>
    <t>MS</t>
  </si>
  <si>
    <t>MO</t>
  </si>
  <si>
    <t>AL</t>
  </si>
  <si>
    <t>MI</t>
  </si>
  <si>
    <t>MD</t>
  </si>
  <si>
    <t>AZ</t>
  </si>
  <si>
    <t>MA</t>
  </si>
  <si>
    <t>LA</t>
  </si>
  <si>
    <t>IN</t>
  </si>
  <si>
    <t>IL</t>
  </si>
  <si>
    <t>CO</t>
  </si>
  <si>
    <t>CT</t>
  </si>
  <si>
    <t>GA</t>
  </si>
  <si>
    <t>FL</t>
  </si>
  <si>
    <t>Rows</t>
  </si>
  <si>
    <t>Oldest</t>
  </si>
  <si>
    <t>CA</t>
  </si>
  <si>
    <t>Latest</t>
  </si>
  <si>
    <t>Deaths</t>
  </si>
  <si>
    <t>Pos %</t>
  </si>
  <si>
    <t>Positive</t>
  </si>
  <si>
    <t>Sum of total</t>
  </si>
  <si>
    <t>pos %</t>
  </si>
  <si>
    <t>total</t>
  </si>
  <si>
    <t>modified</t>
  </si>
  <si>
    <t>Death Group</t>
  </si>
  <si>
    <t>deaths</t>
  </si>
  <si>
    <t>positive</t>
  </si>
  <si>
    <t>state</t>
  </si>
  <si>
    <t>COVID-19 US by State - current</t>
  </si>
  <si>
    <t>Date</t>
  </si>
  <si>
    <t>Weight</t>
  </si>
  <si>
    <t>BMI Low</t>
  </si>
  <si>
    <t>BMI Range</t>
  </si>
  <si>
    <t>Target Low</t>
  </si>
  <si>
    <t>Target Range</t>
  </si>
  <si>
    <t>&gt;= 58 Inches</t>
  </si>
  <si>
    <t>Height (inches)</t>
  </si>
  <si>
    <t>Target Weight</t>
  </si>
  <si>
    <t>Normal BMI Range</t>
  </si>
  <si>
    <t>Min</t>
  </si>
  <si>
    <t>Max</t>
  </si>
  <si>
    <t>Current Weight</t>
  </si>
  <si>
    <t>Starting Weight</t>
  </si>
  <si>
    <t>Previous Weight</t>
  </si>
  <si>
    <t>Weight Loss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</si>
</sst>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hh:mm"/>
  </numFmts>
  <fonts count="20">
    <font>
      <sz val="11"/>
      <color theme="1"/>
      <name val="Calibri"/>
      <scheme val="minor"/>
    </font>
    <font>
      <sz val="11"/>
      <color theme="1"/>
      <name val="Calibri"/>
      <family val="2"/>
      <scheme val="minor"/>
    </font>
    <font>
      <b/>
      <sz val="11"/>
      <color theme="1"/>
      <name val="Calibri"/>
    </font>
    <font>
      <sz val="11"/>
      <color theme="1"/>
      <name val="Calibri"/>
    </font>
    <font>
      <b/>
      <sz val="11"/>
      <color theme="1"/>
      <name val="Calibri"/>
      <family val="2"/>
      <scheme val="minor"/>
    </font>
    <font>
      <b/>
      <sz val="8"/>
      <color rgb="FF0000CA"/>
      <name val="Arial"/>
    </font>
    <font>
      <b/>
      <sz val="8"/>
      <color rgb="FF0000CA"/>
      <name val="Arial"/>
      <family val="2"/>
    </font>
    <font>
      <sz val="9"/>
      <color rgb="FF000000"/>
      <name val="&quot;Arial Narrow&quot;"/>
    </font>
    <font>
      <sz val="8"/>
      <color rgb="FF000000"/>
      <name val="Arial"/>
    </font>
    <font>
      <sz val="10"/>
      <color rgb="FF000000"/>
      <name val="Calibri"/>
      <family val="2"/>
      <scheme val="minor"/>
    </font>
    <font>
      <sz val="10"/>
      <color theme="1"/>
      <name val="Calibri"/>
      <scheme val="minor"/>
    </font>
    <font>
      <b/>
      <sz val="24"/>
      <color theme="1"/>
      <name val="Calibri"/>
      <family val="2"/>
      <scheme val="minor"/>
    </font>
    <font>
      <b/>
      <sz val="11"/>
      <color theme="1"/>
      <name val="Calibri"/>
      <family val="2"/>
    </font>
    <font>
      <b/>
      <sz val="24"/>
      <color theme="3"/>
      <name val="&quot;Arial Narrow&quot;"/>
    </font>
    <font>
      <sz val="11"/>
      <color theme="1"/>
      <name val="Calibri"/>
      <scheme val="minor"/>
    </font>
    <font>
      <sz val="11"/>
      <color theme="1"/>
      <name val="Calibri"/>
      <family val="2"/>
    </font>
    <font>
      <sz val="48"/>
      <color theme="1"/>
      <name val="Calibri"/>
      <family val="2"/>
      <scheme val="minor"/>
    </font>
    <font>
      <b/>
      <u/>
      <sz val="24"/>
      <color theme="1"/>
      <name val="Calibri"/>
      <family val="2"/>
      <scheme val="minor"/>
    </font>
    <font>
      <b/>
      <sz val="48"/>
      <color theme="1"/>
      <name val="Calibri"/>
      <family val="2"/>
      <scheme val="minor"/>
    </font>
    <font>
      <u/>
      <sz val="11"/>
      <color theme="10"/>
      <name val="Calibri"/>
    </font>
  </fonts>
  <fills count="8">
    <fill>
      <patternFill patternType="none"/>
    </fill>
    <fill>
      <patternFill patternType="gray125"/>
    </fill>
    <fill>
      <patternFill patternType="solid">
        <fgColor rgb="FFDADADA"/>
        <bgColor rgb="FFDADADA"/>
      </patternFill>
    </fill>
    <fill>
      <patternFill patternType="solid">
        <fgColor rgb="FFDEEAF6"/>
        <bgColor rgb="FFDEEAF6"/>
      </patternFill>
    </fill>
    <fill>
      <patternFill patternType="solid">
        <fgColor rgb="FFFFFF00"/>
        <bgColor indexed="64"/>
      </patternFill>
    </fill>
    <fill>
      <patternFill patternType="solid">
        <fgColor rgb="FFE2EFD9"/>
        <bgColor rgb="FFE2EFD9"/>
      </patternFill>
    </fill>
    <fill>
      <patternFill patternType="solid">
        <fgColor theme="9"/>
        <bgColor indexed="64"/>
      </patternFill>
    </fill>
    <fill>
      <patternFill patternType="solid">
        <fgColor rgb="FFFFFF00"/>
        <bgColor rgb="FFFFFF00"/>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999999"/>
      </left>
      <right style="thin">
        <color rgb="FF999999"/>
      </right>
      <top style="thin">
        <color indexed="65"/>
      </top>
      <bottom style="thin">
        <color rgb="FF999999"/>
      </bottom>
      <diagonal/>
    </border>
    <border>
      <left style="thin">
        <color rgb="FF999999"/>
      </left>
      <right/>
      <top style="thin">
        <color indexed="65"/>
      </top>
      <bottom style="thin">
        <color rgb="FF999999"/>
      </bottom>
      <diagonal/>
    </border>
    <border>
      <left style="thin">
        <color rgb="FF999999"/>
      </left>
      <right style="thin">
        <color rgb="FF999999"/>
      </right>
      <top style="thin">
        <color indexed="65"/>
      </top>
      <bottom/>
      <diagonal/>
    </border>
    <border>
      <left style="thin">
        <color rgb="FF999999"/>
      </left>
      <right/>
      <top style="thin">
        <color indexed="65"/>
      </top>
      <bottom/>
      <diagonal/>
    </border>
    <border>
      <left style="thin">
        <color rgb="FFBFBFBF"/>
      </left>
      <right style="thin">
        <color rgb="FFBFBFBF"/>
      </right>
      <top style="thin">
        <color rgb="FFBFBFBF"/>
      </top>
      <bottom style="thin">
        <color rgb="FFBFBFBF"/>
      </bottom>
      <diagonal/>
    </border>
    <border>
      <left style="thin">
        <color rgb="FF999999"/>
      </left>
      <right style="thin">
        <color rgb="FF999999"/>
      </right>
      <top style="thin">
        <color rgb="FF999999"/>
      </top>
      <bottom/>
      <diagonal/>
    </border>
    <border>
      <left style="thin">
        <color rgb="FF999999"/>
      </left>
      <right/>
      <top style="thin">
        <color rgb="FF999999"/>
      </top>
      <bottom/>
      <diagonal/>
    </border>
  </borders>
  <cellStyleXfs count="2">
    <xf numFmtId="0" fontId="0" fillId="0" borderId="0"/>
    <xf numFmtId="9" fontId="14" fillId="0" borderId="0" applyFont="0" applyFill="0" applyBorder="0" applyAlignment="0" applyProtection="0"/>
  </cellStyleXfs>
  <cellXfs count="73">
    <xf numFmtId="0" fontId="0" fillId="0" borderId="0" xfId="0" applyFont="1" applyAlignment="1"/>
    <xf numFmtId="0" fontId="3" fillId="0" borderId="1" xfId="0" applyFont="1" applyBorder="1"/>
    <xf numFmtId="0" fontId="3" fillId="0" borderId="1" xfId="0" applyFont="1" applyBorder="1" applyAlignment="1">
      <alignment horizontal="right"/>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0" borderId="0" xfId="0" applyFont="1" applyAlignment="1">
      <alignment horizontal="left"/>
    </xf>
    <xf numFmtId="0" fontId="0" fillId="0" borderId="0" xfId="0" applyNumberFormat="1" applyFont="1" applyAlignment="1"/>
    <xf numFmtId="0" fontId="0" fillId="0" borderId="0" xfId="0" applyFont="1" applyAlignment="1">
      <alignment horizontal="center"/>
    </xf>
    <xf numFmtId="0" fontId="3" fillId="0" borderId="0" xfId="0" applyFont="1" applyBorder="1" applyAlignment="1"/>
    <xf numFmtId="0" fontId="0" fillId="0" borderId="0" xfId="0" pivotButton="1" applyFont="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2" borderId="1" xfId="0" applyFont="1" applyFill="1" applyBorder="1" applyAlignment="1">
      <alignment horizontal="center" vertical="center"/>
    </xf>
    <xf numFmtId="0" fontId="9" fillId="0" borderId="0" xfId="0" applyFont="1" applyAlignment="1"/>
    <xf numFmtId="14" fontId="0" fillId="0" borderId="0" xfId="0" applyNumberFormat="1" applyFont="1" applyAlignment="1"/>
    <xf numFmtId="0" fontId="0" fillId="0" borderId="0" xfId="0" pivotButton="1" applyFont="1" applyAlignment="1"/>
    <xf numFmtId="0" fontId="0" fillId="4" borderId="0" xfId="0" applyFont="1" applyFill="1" applyAlignment="1"/>
    <xf numFmtId="0" fontId="4" fillId="4" borderId="0" xfId="0" applyFont="1" applyFill="1" applyAlignment="1"/>
    <xf numFmtId="0" fontId="12" fillId="4" borderId="0" xfId="0" applyFont="1" applyFill="1" applyBorder="1" applyAlignment="1"/>
    <xf numFmtId="14" fontId="6" fillId="0" borderId="4" xfId="0" applyNumberFormat="1" applyFont="1" applyBorder="1" applyAlignment="1">
      <alignment horizontal="center"/>
    </xf>
    <xf numFmtId="14" fontId="7" fillId="0" borderId="4" xfId="0" applyNumberFormat="1" applyFont="1" applyBorder="1" applyAlignment="1"/>
    <xf numFmtId="0" fontId="7" fillId="0" borderId="4" xfId="0" applyFont="1" applyBorder="1" applyAlignment="1"/>
    <xf numFmtId="0" fontId="8" fillId="0" borderId="4" xfId="0" applyFont="1" applyBorder="1" applyAlignment="1"/>
    <xf numFmtId="0" fontId="9" fillId="0" borderId="4" xfId="0" applyFont="1" applyBorder="1" applyAlignment="1"/>
    <xf numFmtId="0" fontId="10" fillId="0" borderId="4" xfId="0" applyFont="1" applyBorder="1" applyAlignment="1"/>
    <xf numFmtId="4" fontId="10" fillId="0" borderId="4" xfId="0" applyNumberFormat="1" applyFont="1" applyBorder="1" applyAlignment="1"/>
    <xf numFmtId="0" fontId="5" fillId="0" borderId="4" xfId="0" applyFont="1" applyBorder="1" applyAlignment="1">
      <alignment horizontal="center"/>
    </xf>
    <xf numFmtId="0" fontId="6" fillId="0" borderId="4" xfId="0" applyFont="1" applyBorder="1" applyAlignment="1">
      <alignment horizontal="center"/>
    </xf>
    <xf numFmtId="9" fontId="0" fillId="0" borderId="0" xfId="1" applyFont="1" applyAlignment="1"/>
    <xf numFmtId="0" fontId="0" fillId="0" borderId="0" xfId="0" applyFont="1" applyAlignment="1">
      <alignment horizontal="center" vertical="center"/>
    </xf>
    <xf numFmtId="0" fontId="16" fillId="0" borderId="0" xfId="0" applyFont="1" applyAlignment="1">
      <alignment horizontal="center" vertical="center" textRotation="90" wrapText="1"/>
    </xf>
    <xf numFmtId="0" fontId="11" fillId="4" borderId="0" xfId="0" applyFont="1" applyFill="1" applyAlignment="1">
      <alignment vertical="center"/>
    </xf>
    <xf numFmtId="0" fontId="0" fillId="0" borderId="5" xfId="0" applyNumberFormat="1" applyFont="1" applyBorder="1" applyAlignment="1"/>
    <xf numFmtId="0" fontId="0" fillId="0" borderId="6" xfId="0" applyFont="1" applyBorder="1" applyAlignment="1">
      <alignment horizontal="left"/>
    </xf>
    <xf numFmtId="9" fontId="15" fillId="0" borderId="0" xfId="0" applyNumberFormat="1" applyFont="1"/>
    <xf numFmtId="0" fontId="15" fillId="0" borderId="0" xfId="0" applyFont="1"/>
    <xf numFmtId="164" fontId="15" fillId="0" borderId="0" xfId="0" applyNumberFormat="1" applyFont="1"/>
    <xf numFmtId="0" fontId="1" fillId="0" borderId="0" xfId="0" applyFont="1" applyAlignment="1">
      <alignment horizontal="center" vertical="center"/>
    </xf>
    <xf numFmtId="0" fontId="1" fillId="0" borderId="0" xfId="0" applyFont="1"/>
    <xf numFmtId="0" fontId="0" fillId="0" borderId="7" xfId="0" applyNumberFormat="1" applyFont="1" applyBorder="1" applyAlignment="1"/>
    <xf numFmtId="0" fontId="0" fillId="0" borderId="8" xfId="0" applyFont="1" applyBorder="1" applyAlignment="1">
      <alignment horizontal="left"/>
    </xf>
    <xf numFmtId="0" fontId="15" fillId="0" borderId="9" xfId="0" applyFont="1" applyBorder="1"/>
    <xf numFmtId="0" fontId="15" fillId="5" borderId="9" xfId="0" applyFont="1" applyFill="1" applyBorder="1"/>
    <xf numFmtId="0" fontId="15" fillId="0" borderId="0" xfId="0" applyFont="1" applyBorder="1"/>
    <xf numFmtId="164" fontId="15" fillId="0" borderId="9" xfId="0" applyNumberFormat="1" applyFont="1" applyBorder="1"/>
    <xf numFmtId="164" fontId="15" fillId="0" borderId="0" xfId="0" applyNumberFormat="1" applyFont="1" applyBorder="1"/>
    <xf numFmtId="3" fontId="15" fillId="0" borderId="9" xfId="0" applyNumberFormat="1" applyFont="1" applyBorder="1"/>
    <xf numFmtId="3" fontId="15" fillId="0" borderId="0" xfId="0" applyNumberFormat="1" applyFont="1" applyBorder="1"/>
    <xf numFmtId="9" fontId="15" fillId="0" borderId="9" xfId="0" applyNumberFormat="1" applyFont="1" applyBorder="1"/>
    <xf numFmtId="9" fontId="15" fillId="0" borderId="0" xfId="0" applyNumberFormat="1" applyFont="1" applyBorder="1"/>
    <xf numFmtId="0" fontId="0" fillId="0" borderId="10" xfId="0" applyNumberFormat="1" applyFont="1" applyBorder="1" applyAlignment="1"/>
    <xf numFmtId="0" fontId="0" fillId="0" borderId="11" xfId="0" applyFont="1" applyBorder="1" applyAlignment="1">
      <alignment horizontal="left"/>
    </xf>
    <xf numFmtId="0" fontId="12" fillId="0" borderId="0" xfId="0" applyFont="1"/>
    <xf numFmtId="0" fontId="0" fillId="0" borderId="10" xfId="0" applyFont="1" applyBorder="1" applyAlignment="1"/>
    <xf numFmtId="0" fontId="0" fillId="0" borderId="11" xfId="0" pivotButton="1" applyFont="1" applyBorder="1" applyAlignment="1"/>
    <xf numFmtId="14" fontId="0" fillId="4" borderId="0" xfId="0" applyNumberFormat="1" applyFill="1" applyAlignment="1">
      <alignment horizontal="center"/>
    </xf>
    <xf numFmtId="0" fontId="0" fillId="4" borderId="0" xfId="0" applyFill="1" applyAlignment="1">
      <alignment horizontal="center"/>
    </xf>
    <xf numFmtId="0" fontId="3" fillId="0" borderId="0" xfId="0" applyFont="1" applyAlignment="1">
      <alignment horizontal="center" wrapText="1"/>
    </xf>
    <xf numFmtId="0" fontId="3" fillId="0" borderId="0" xfId="0" applyFont="1" applyAlignment="1">
      <alignment horizontal="center"/>
    </xf>
    <xf numFmtId="0" fontId="14" fillId="0" borderId="0" xfId="0" applyFont="1"/>
    <xf numFmtId="0" fontId="3" fillId="7" borderId="1" xfId="0" applyFont="1" applyFill="1" applyBorder="1" applyAlignment="1">
      <alignment horizontal="center"/>
    </xf>
    <xf numFmtId="0" fontId="19" fillId="0" borderId="0" xfId="0" applyFont="1" applyAlignment="1">
      <alignment horizontal="center"/>
    </xf>
    <xf numFmtId="14" fontId="3" fillId="0" borderId="0" xfId="0" applyNumberFormat="1" applyFont="1" applyAlignment="1">
      <alignment horizontal="center"/>
    </xf>
    <xf numFmtId="0" fontId="0" fillId="0" borderId="0" xfId="0" applyFont="1" applyAlignment="1">
      <alignment horizontal="center"/>
    </xf>
    <xf numFmtId="0" fontId="11" fillId="4" borderId="0" xfId="0" applyFont="1" applyFill="1" applyAlignment="1">
      <alignment horizontal="center"/>
    </xf>
    <xf numFmtId="0" fontId="4" fillId="4" borderId="0" xfId="0" applyFont="1" applyFill="1" applyAlignment="1">
      <alignment horizontal="center"/>
    </xf>
    <xf numFmtId="14" fontId="13" fillId="4" borderId="0" xfId="0" applyNumberFormat="1" applyFont="1" applyFill="1" applyBorder="1" applyAlignment="1">
      <alignment horizontal="center"/>
    </xf>
    <xf numFmtId="14" fontId="7" fillId="4" borderId="0" xfId="0" applyNumberFormat="1" applyFont="1" applyFill="1" applyBorder="1" applyAlignment="1">
      <alignment horizontal="center"/>
    </xf>
    <xf numFmtId="14" fontId="11" fillId="4" borderId="0" xfId="0" applyNumberFormat="1" applyFont="1" applyFill="1" applyAlignment="1">
      <alignment horizontal="center"/>
    </xf>
    <xf numFmtId="14" fontId="0" fillId="4" borderId="0" xfId="0" applyNumberFormat="1" applyFont="1" applyFill="1" applyAlignment="1">
      <alignment horizontal="center"/>
    </xf>
    <xf numFmtId="0" fontId="18" fillId="6" borderId="0" xfId="0" applyFont="1" applyFill="1" applyAlignment="1">
      <alignment horizontal="center" vertical="center" textRotation="90" wrapText="1"/>
    </xf>
    <xf numFmtId="0" fontId="16" fillId="6" borderId="0" xfId="0" applyFont="1" applyFill="1" applyAlignment="1">
      <alignment horizontal="center" vertical="center" textRotation="90" wrapText="1"/>
    </xf>
    <xf numFmtId="0" fontId="17" fillId="4" borderId="0" xfId="0" applyFont="1" applyFill="1" applyAlignment="1">
      <alignment horizontal="center" vertical="top"/>
    </xf>
  </cellXfs>
  <cellStyles count="2">
    <cellStyle name="Normal" xfId="0" builtinId="0"/>
    <cellStyle name="Percent" xfId="1" builtinId="5"/>
  </cellStyles>
  <dxfs count="13">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ill>
        <patternFill patternType="solid">
          <fgColor indexed="64"/>
          <bgColor rgb="FFFFFF00"/>
        </patternFill>
      </fill>
      <alignment horizontal="center" vertical="bottom" textRotation="0" wrapText="0" indent="0" justifyLastLine="0" shrinkToFit="0" readingOrder="0"/>
    </dxf>
    <dxf>
      <numFmt numFmtId="165" formatCode="dd/mm/yyyy"/>
      <fill>
        <patternFill patternType="solid">
          <fgColor indexed="64"/>
          <bgColor rgb="FFFFFF00"/>
        </patternFill>
      </fill>
      <alignment horizontal="center" vertical="bottom" textRotation="0" wrapText="0" indent="0" justifyLastLine="0" shrinkToFit="0" readingOrder="0"/>
    </dxf>
    <dxf>
      <fill>
        <patternFill patternType="solid">
          <fgColor rgb="FFFFFF00"/>
          <bgColor rgb="FFFFFF00"/>
        </patternFill>
      </fill>
    </dxf>
    <dxf>
      <alignment horizontal="center"/>
    </dxf>
    <dxf>
      <alignment horizontal="center"/>
    </dxf>
    <dxf>
      <alignment wrapText="0"/>
    </dxf>
    <dxf>
      <alignment wrapText="0"/>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F2F2F2"/>
          <bgColor rgb="FFF2F2F2"/>
        </patternFill>
      </fill>
    </dxf>
    <dxf>
      <fill>
        <patternFill patternType="solid">
          <fgColor rgb="FFD9E2F3"/>
          <bgColor rgb="FFD9E2F3"/>
        </patternFill>
      </fill>
    </dxf>
  </dxfs>
  <tableStyles count="2" defaultTableStyle="TableStyleMedium2" defaultPivotStyle="PivotStyleLight16">
    <tableStyle name="Sheet1-style" pivot="0" count="2">
      <tableStyleElement type="headerRow" dxfId="12"/>
      <tableStyleElement type="firstRowStripe" dxfId="11"/>
    </tableStyle>
    <tableStyle name="Weight Detail-style" pivot="0" count="3">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chartsheet" Target="chartsheets/sheet1.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07/relationships/slicerCache" Target="slicerCaches/slicerCache1.xml"/><Relationship Id="rId5" Type="http://schemas.openxmlformats.org/officeDocument/2006/relationships/worksheet" Target="worksheets/sheet4.xml"/><Relationship Id="rId15" Type="http://schemas.openxmlformats.org/officeDocument/2006/relationships/calcChain" Target="calcChain.xml"/><Relationship Id="rId10" Type="http://schemas.openxmlformats.org/officeDocument/2006/relationships/pivotCacheDefinition" Target="pivotCache/pivotCacheDefinition4.xml"/><Relationship Id="rId4" Type="http://schemas.openxmlformats.org/officeDocument/2006/relationships/worksheet" Target="worksheets/sheet3.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 1.0 ASSIGNMENT .xlsx]Q1!PivotTable1</c:name>
    <c:fmtId val="8"/>
  </c:pivotSource>
  <c:chart>
    <c:autoTitleDeleted val="0"/>
    <c:pivotFmts>
      <c:pivotFmt>
        <c:idx val="0"/>
        <c:spPr>
          <a:solidFill>
            <a:schemeClr val="accent1"/>
          </a:solidFill>
          <a:ln>
            <a:noFill/>
          </a:ln>
          <a:effectLst/>
        </c:spPr>
        <c:marker>
          <c:symbol val="none"/>
        </c:marker>
      </c:pivotFmt>
      <c:pivotFmt>
        <c:idx val="1"/>
        <c:spPr>
          <a:ln w="28575" cap="rnd">
            <a:solidFill>
              <a:schemeClr val="accent2"/>
            </a:solidFill>
            <a:round/>
          </a:ln>
          <a:effectLst/>
        </c:spPr>
        <c:marker>
          <c:symbol val="none"/>
        </c:marker>
      </c:pivotFmt>
    </c:pivotFmts>
    <c:plotArea>
      <c:layout/>
      <c:barChart>
        <c:barDir val="col"/>
        <c:grouping val="clustered"/>
        <c:varyColors val="0"/>
        <c:ser>
          <c:idx val="0"/>
          <c:order val="0"/>
          <c:tx>
            <c:strRef>
              <c:f>'Q1'!$H$3</c:f>
              <c:strCache>
                <c:ptCount val="1"/>
                <c:pt idx="0">
                  <c:v>Sum of No Customers</c:v>
                </c:pt>
              </c:strCache>
            </c:strRef>
          </c:tx>
          <c:spPr>
            <a:solidFill>
              <a:schemeClr val="accent1"/>
            </a:solidFill>
            <a:ln>
              <a:noFill/>
            </a:ln>
            <a:effectLst/>
          </c:spPr>
          <c:invertIfNegative val="0"/>
          <c:cat>
            <c:strRef>
              <c:f>'Q1'!$G$4:$G$13</c:f>
              <c:strCache>
                <c:ptCount val="10"/>
                <c:pt idx="0">
                  <c:v>Dan Jonesman</c:v>
                </c:pt>
                <c:pt idx="1">
                  <c:v>Dawn Taylor</c:v>
                </c:pt>
                <c:pt idx="2">
                  <c:v>Dora McTavish</c:v>
                </c:pt>
                <c:pt idx="3">
                  <c:v>Emily Smith</c:v>
                </c:pt>
                <c:pt idx="4">
                  <c:v>Fred Brown</c:v>
                </c:pt>
                <c:pt idx="5">
                  <c:v>Ian Frankley</c:v>
                </c:pt>
                <c:pt idx="6">
                  <c:v>Jeff O'Brien</c:v>
                </c:pt>
                <c:pt idx="7">
                  <c:v>Patrick O'Leary</c:v>
                </c:pt>
                <c:pt idx="8">
                  <c:v>Penny Joyce</c:v>
                </c:pt>
                <c:pt idx="9">
                  <c:v>William Jones</c:v>
                </c:pt>
              </c:strCache>
            </c:strRef>
          </c:cat>
          <c:val>
            <c:numRef>
              <c:f>'Q1'!$H$4:$H$13</c:f>
              <c:numCache>
                <c:formatCode>General</c:formatCode>
                <c:ptCount val="10"/>
                <c:pt idx="0">
                  <c:v>23</c:v>
                </c:pt>
                <c:pt idx="1">
                  <c:v>51</c:v>
                </c:pt>
                <c:pt idx="2">
                  <c:v>18</c:v>
                </c:pt>
                <c:pt idx="3">
                  <c:v>15</c:v>
                </c:pt>
                <c:pt idx="4">
                  <c:v>41</c:v>
                </c:pt>
                <c:pt idx="5">
                  <c:v>19</c:v>
                </c:pt>
                <c:pt idx="6">
                  <c:v>37</c:v>
                </c:pt>
                <c:pt idx="7">
                  <c:v>7</c:v>
                </c:pt>
                <c:pt idx="8">
                  <c:v>22</c:v>
                </c:pt>
                <c:pt idx="9">
                  <c:v>34</c:v>
                </c:pt>
              </c:numCache>
            </c:numRef>
          </c:val>
          <c:extLst xmlns:c16r2="http://schemas.microsoft.com/office/drawing/2015/06/chart">
            <c:ext xmlns:c16="http://schemas.microsoft.com/office/drawing/2014/chart" uri="{C3380CC4-5D6E-409C-BE32-E72D297353CC}">
              <c16:uniqueId val="{00000000-8EDB-4588-B4F5-5D0FE8F2AB06}"/>
            </c:ext>
          </c:extLst>
        </c:ser>
        <c:dLbls>
          <c:showLegendKey val="0"/>
          <c:showVal val="0"/>
          <c:showCatName val="0"/>
          <c:showSerName val="0"/>
          <c:showPercent val="0"/>
          <c:showBubbleSize val="0"/>
        </c:dLbls>
        <c:gapWidth val="219"/>
        <c:axId val="222223360"/>
        <c:axId val="222229248"/>
      </c:barChart>
      <c:lineChart>
        <c:grouping val="standard"/>
        <c:varyColors val="0"/>
        <c:ser>
          <c:idx val="1"/>
          <c:order val="1"/>
          <c:tx>
            <c:strRef>
              <c:f>'Q1'!$I$3</c:f>
              <c:strCache>
                <c:ptCount val="1"/>
                <c:pt idx="0">
                  <c:v>Sum of Bonus</c:v>
                </c:pt>
              </c:strCache>
            </c:strRef>
          </c:tx>
          <c:spPr>
            <a:ln w="28575" cap="rnd">
              <a:solidFill>
                <a:schemeClr val="accent2"/>
              </a:solidFill>
              <a:round/>
            </a:ln>
            <a:effectLst/>
          </c:spPr>
          <c:marker>
            <c:symbol val="none"/>
          </c:marker>
          <c:cat>
            <c:strRef>
              <c:f>'Q1'!$G$4:$G$13</c:f>
              <c:strCache>
                <c:ptCount val="10"/>
                <c:pt idx="0">
                  <c:v>Dan Jonesman</c:v>
                </c:pt>
                <c:pt idx="1">
                  <c:v>Dawn Taylor</c:v>
                </c:pt>
                <c:pt idx="2">
                  <c:v>Dora McTavish</c:v>
                </c:pt>
                <c:pt idx="3">
                  <c:v>Emily Smith</c:v>
                </c:pt>
                <c:pt idx="4">
                  <c:v>Fred Brown</c:v>
                </c:pt>
                <c:pt idx="5">
                  <c:v>Ian Frankley</c:v>
                </c:pt>
                <c:pt idx="6">
                  <c:v>Jeff O'Brien</c:v>
                </c:pt>
                <c:pt idx="7">
                  <c:v>Patrick O'Leary</c:v>
                </c:pt>
                <c:pt idx="8">
                  <c:v>Penny Joyce</c:v>
                </c:pt>
                <c:pt idx="9">
                  <c:v>William Jones</c:v>
                </c:pt>
              </c:strCache>
            </c:strRef>
          </c:cat>
          <c:val>
            <c:numRef>
              <c:f>'Q1'!$I$4:$I$13</c:f>
              <c:numCache>
                <c:formatCode>General</c:formatCode>
                <c:ptCount val="10"/>
                <c:pt idx="0">
                  <c:v>1725</c:v>
                </c:pt>
                <c:pt idx="1">
                  <c:v>7650</c:v>
                </c:pt>
                <c:pt idx="2">
                  <c:v>900</c:v>
                </c:pt>
                <c:pt idx="3">
                  <c:v>750</c:v>
                </c:pt>
                <c:pt idx="4">
                  <c:v>5125</c:v>
                </c:pt>
                <c:pt idx="5">
                  <c:v>950</c:v>
                </c:pt>
                <c:pt idx="6">
                  <c:v>3700</c:v>
                </c:pt>
                <c:pt idx="7">
                  <c:v>175</c:v>
                </c:pt>
                <c:pt idx="8">
                  <c:v>1650</c:v>
                </c:pt>
                <c:pt idx="9">
                  <c:v>3400</c:v>
                </c:pt>
              </c:numCache>
            </c:numRef>
          </c:val>
          <c:smooth val="0"/>
          <c:extLst xmlns:c16r2="http://schemas.microsoft.com/office/drawing/2015/06/chart">
            <c:ext xmlns:c16="http://schemas.microsoft.com/office/drawing/2014/chart" uri="{C3380CC4-5D6E-409C-BE32-E72D297353CC}">
              <c16:uniqueId val="{00000001-8EDB-4588-B4F5-5D0FE8F2AB06}"/>
            </c:ext>
          </c:extLst>
        </c:ser>
        <c:dLbls>
          <c:showLegendKey val="0"/>
          <c:showVal val="0"/>
          <c:showCatName val="0"/>
          <c:showSerName val="0"/>
          <c:showPercent val="0"/>
          <c:showBubbleSize val="0"/>
        </c:dLbls>
        <c:marker val="1"/>
        <c:smooth val="0"/>
        <c:axId val="223150080"/>
        <c:axId val="222230784"/>
      </c:lineChart>
      <c:catAx>
        <c:axId val="222223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229248"/>
        <c:crosses val="autoZero"/>
        <c:auto val="1"/>
        <c:lblAlgn val="ctr"/>
        <c:lblOffset val="100"/>
        <c:noMultiLvlLbl val="0"/>
      </c:catAx>
      <c:valAx>
        <c:axId val="222229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223360"/>
        <c:crosses val="autoZero"/>
        <c:crossBetween val="between"/>
      </c:valAx>
      <c:valAx>
        <c:axId val="2222307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150080"/>
        <c:crosses val="max"/>
        <c:crossBetween val="between"/>
      </c:valAx>
      <c:catAx>
        <c:axId val="223150080"/>
        <c:scaling>
          <c:orientation val="minMax"/>
        </c:scaling>
        <c:delete val="1"/>
        <c:axPos val="b"/>
        <c:numFmt formatCode="General" sourceLinked="1"/>
        <c:majorTickMark val="out"/>
        <c:minorTickMark val="none"/>
        <c:tickLblPos val="nextTo"/>
        <c:crossAx val="222230784"/>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IN" b="1" u="sng"/>
              <a:t>NUMBER</a:t>
            </a:r>
            <a:r>
              <a:rPr lang="en-IN" b="1" u="sng" baseline="0"/>
              <a:t> OF CUSTOMER</a:t>
            </a:r>
            <a:endParaRPr lang="en-IN" b="1" u="sng"/>
          </a:p>
        </c:rich>
      </c:tx>
      <c:overlay val="0"/>
      <c:spPr>
        <a:noFill/>
        <a:ln>
          <a:noFill/>
        </a:ln>
        <a:effectLst/>
      </c:spPr>
    </c:title>
    <c:autoTitleDeleted val="0"/>
    <c:plotArea>
      <c:layout>
        <c:manualLayout>
          <c:layoutTarget val="inner"/>
          <c:xMode val="edge"/>
          <c:yMode val="edge"/>
          <c:x val="0.16937504787347155"/>
          <c:y val="0.1426569259221846"/>
          <c:w val="0.80667937817069679"/>
          <c:h val="0.77309186045551259"/>
        </c:manualLayout>
      </c:layout>
      <c:barChart>
        <c:barDir val="bar"/>
        <c:grouping val="clustered"/>
        <c:varyColors val="0"/>
        <c:ser>
          <c:idx val="0"/>
          <c:order val="0"/>
          <c:spPr>
            <a:solidFill>
              <a:schemeClr val="accent1"/>
            </a:solidFill>
            <a:ln>
              <a:noFill/>
            </a:ln>
            <a:effectLst/>
          </c:spPr>
          <c:invertIfNegative val="0"/>
          <c:cat>
            <c:strRef>
              <c:f>'Q1'!$C$4:$C$13</c:f>
              <c:strCache>
                <c:ptCount val="10"/>
                <c:pt idx="0">
                  <c:v>Emily Smith</c:v>
                </c:pt>
                <c:pt idx="1">
                  <c:v>Dan Jonesman</c:v>
                </c:pt>
                <c:pt idx="2">
                  <c:v>Fred Brown</c:v>
                </c:pt>
                <c:pt idx="3">
                  <c:v>Dora McTavish</c:v>
                </c:pt>
                <c:pt idx="4">
                  <c:v>Patrick O'Leary</c:v>
                </c:pt>
                <c:pt idx="5">
                  <c:v>Dawn Taylor</c:v>
                </c:pt>
                <c:pt idx="6">
                  <c:v>Penny Joyce</c:v>
                </c:pt>
                <c:pt idx="7">
                  <c:v>Ian Frankley</c:v>
                </c:pt>
                <c:pt idx="8">
                  <c:v>Jeff O'Brien</c:v>
                </c:pt>
                <c:pt idx="9">
                  <c:v>William Jones</c:v>
                </c:pt>
              </c:strCache>
            </c:strRef>
          </c:cat>
          <c:val>
            <c:numRef>
              <c:f>'Q1'!$D$4:$D$13</c:f>
              <c:numCache>
                <c:formatCode>General</c:formatCode>
                <c:ptCount val="10"/>
                <c:pt idx="0">
                  <c:v>15</c:v>
                </c:pt>
                <c:pt idx="1">
                  <c:v>23</c:v>
                </c:pt>
                <c:pt idx="2">
                  <c:v>41</c:v>
                </c:pt>
                <c:pt idx="3">
                  <c:v>18</c:v>
                </c:pt>
                <c:pt idx="4">
                  <c:v>7</c:v>
                </c:pt>
                <c:pt idx="5">
                  <c:v>51</c:v>
                </c:pt>
                <c:pt idx="6">
                  <c:v>22</c:v>
                </c:pt>
                <c:pt idx="7">
                  <c:v>19</c:v>
                </c:pt>
                <c:pt idx="8">
                  <c:v>37</c:v>
                </c:pt>
                <c:pt idx="9">
                  <c:v>34</c:v>
                </c:pt>
              </c:numCache>
            </c:numRef>
          </c:val>
          <c:extLst xmlns:c16r2="http://schemas.microsoft.com/office/drawing/2015/06/chart">
            <c:ext xmlns:c16="http://schemas.microsoft.com/office/drawing/2014/chart" uri="{C3380CC4-5D6E-409C-BE32-E72D297353CC}">
              <c16:uniqueId val="{00000000-D1D3-425B-8626-003C853C80B0}"/>
            </c:ext>
          </c:extLst>
        </c:ser>
        <c:dLbls>
          <c:showLegendKey val="0"/>
          <c:showVal val="0"/>
          <c:showCatName val="0"/>
          <c:showSerName val="0"/>
          <c:showPercent val="0"/>
          <c:showBubbleSize val="0"/>
        </c:dLbls>
        <c:gapWidth val="219"/>
        <c:axId val="223171712"/>
        <c:axId val="223173248"/>
      </c:barChart>
      <c:catAx>
        <c:axId val="223171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173248"/>
        <c:crosses val="autoZero"/>
        <c:auto val="1"/>
        <c:lblAlgn val="ctr"/>
        <c:lblOffset val="100"/>
        <c:noMultiLvlLbl val="0"/>
      </c:catAx>
      <c:valAx>
        <c:axId val="2231732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171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u="sng"/>
              <a:t>BONUS</a:t>
            </a:r>
          </a:p>
        </c:rich>
      </c:tx>
      <c:overlay val="0"/>
      <c:spPr>
        <a:noFill/>
        <a:ln>
          <a:noFill/>
        </a:ln>
        <a:effectLst/>
      </c:spPr>
    </c:title>
    <c:autoTitleDeleted val="0"/>
    <c:plotArea>
      <c:layout/>
      <c:barChart>
        <c:barDir val="col"/>
        <c:grouping val="stacked"/>
        <c:varyColors val="0"/>
        <c:ser>
          <c:idx val="1"/>
          <c:order val="0"/>
          <c:spPr>
            <a:solidFill>
              <a:schemeClr val="accent2"/>
            </a:solidFill>
            <a:ln>
              <a:noFill/>
            </a:ln>
            <a:effectLst/>
          </c:spPr>
          <c:invertIfNegative val="0"/>
          <c:cat>
            <c:strRef>
              <c:f>'Q1'!$C$4:$C$13</c:f>
              <c:strCache>
                <c:ptCount val="10"/>
                <c:pt idx="0">
                  <c:v>Emily Smith</c:v>
                </c:pt>
                <c:pt idx="1">
                  <c:v>Dan Jonesman</c:v>
                </c:pt>
                <c:pt idx="2">
                  <c:v>Fred Brown</c:v>
                </c:pt>
                <c:pt idx="3">
                  <c:v>Dora McTavish</c:v>
                </c:pt>
                <c:pt idx="4">
                  <c:v>Patrick O'Leary</c:v>
                </c:pt>
                <c:pt idx="5">
                  <c:v>Dawn Taylor</c:v>
                </c:pt>
                <c:pt idx="6">
                  <c:v>Penny Joyce</c:v>
                </c:pt>
                <c:pt idx="7">
                  <c:v>Ian Frankley</c:v>
                </c:pt>
                <c:pt idx="8">
                  <c:v>Jeff O'Brien</c:v>
                </c:pt>
                <c:pt idx="9">
                  <c:v>William Jones</c:v>
                </c:pt>
              </c:strCache>
            </c:strRef>
          </c:cat>
          <c:val>
            <c:numRef>
              <c:f>'Q1'!$E$4:$E$13</c:f>
              <c:numCache>
                <c:formatCode>General</c:formatCode>
                <c:ptCount val="10"/>
                <c:pt idx="0">
                  <c:v>750</c:v>
                </c:pt>
                <c:pt idx="1">
                  <c:v>1725</c:v>
                </c:pt>
                <c:pt idx="2">
                  <c:v>5125</c:v>
                </c:pt>
                <c:pt idx="3">
                  <c:v>900</c:v>
                </c:pt>
                <c:pt idx="4">
                  <c:v>175</c:v>
                </c:pt>
                <c:pt idx="5">
                  <c:v>7650</c:v>
                </c:pt>
                <c:pt idx="6">
                  <c:v>1650</c:v>
                </c:pt>
                <c:pt idx="7">
                  <c:v>950</c:v>
                </c:pt>
                <c:pt idx="8">
                  <c:v>3700</c:v>
                </c:pt>
                <c:pt idx="9">
                  <c:v>3400</c:v>
                </c:pt>
              </c:numCache>
            </c:numRef>
          </c:val>
          <c:extLst xmlns:c16r2="http://schemas.microsoft.com/office/drawing/2015/06/chart">
            <c:ext xmlns:c16="http://schemas.microsoft.com/office/drawing/2014/chart" uri="{C3380CC4-5D6E-409C-BE32-E72D297353CC}">
              <c16:uniqueId val="{00000001-A890-4BF4-B965-6E4B0CEE88D7}"/>
            </c:ext>
          </c:extLst>
        </c:ser>
        <c:dLbls>
          <c:showLegendKey val="0"/>
          <c:showVal val="0"/>
          <c:showCatName val="0"/>
          <c:showSerName val="0"/>
          <c:showPercent val="0"/>
          <c:showBubbleSize val="0"/>
        </c:dLbls>
        <c:gapWidth val="150"/>
        <c:overlap val="100"/>
        <c:axId val="223193728"/>
        <c:axId val="223203712"/>
        <c:extLst xmlns:c16r2="http://schemas.microsoft.com/office/drawing/2015/06/char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'Q1'!$C$4:$C$13</c15:sqref>
                        </c15:formulaRef>
                      </c:ext>
                    </c:extLst>
                    <c:strCache>
                      <c:ptCount val="10"/>
                      <c:pt idx="0">
                        <c:v>Emily Smith</c:v>
                      </c:pt>
                      <c:pt idx="1">
                        <c:v>Dan Jonesman</c:v>
                      </c:pt>
                      <c:pt idx="2">
                        <c:v>Fred Brown</c:v>
                      </c:pt>
                      <c:pt idx="3">
                        <c:v>Dora McTavish</c:v>
                      </c:pt>
                      <c:pt idx="4">
                        <c:v>Patrick O'Leary</c:v>
                      </c:pt>
                      <c:pt idx="5">
                        <c:v>Dawn Taylor</c:v>
                      </c:pt>
                      <c:pt idx="6">
                        <c:v>Penny Joyce</c:v>
                      </c:pt>
                      <c:pt idx="7">
                        <c:v>Ian Frankley</c:v>
                      </c:pt>
                      <c:pt idx="8">
                        <c:v>Jeff O'Brien</c:v>
                      </c:pt>
                      <c:pt idx="9">
                        <c:v>William Jones</c:v>
                      </c:pt>
                    </c:strCache>
                  </c:strRef>
                </c:cat>
                <c:val>
                  <c:numRef>
                    <c:extLst>
                      <c:ext uri="{02D57815-91ED-43cb-92C2-25804820EDAC}">
                        <c15:formulaRef>
                          <c15:sqref>'Q1'!$D$4:$D$13</c15:sqref>
                        </c15:formulaRef>
                      </c:ext>
                    </c:extLst>
                    <c:numCache>
                      <c:formatCode>General</c:formatCode>
                      <c:ptCount val="10"/>
                      <c:pt idx="0">
                        <c:v>15</c:v>
                      </c:pt>
                      <c:pt idx="1">
                        <c:v>23</c:v>
                      </c:pt>
                      <c:pt idx="2">
                        <c:v>41</c:v>
                      </c:pt>
                      <c:pt idx="3">
                        <c:v>18</c:v>
                      </c:pt>
                      <c:pt idx="4">
                        <c:v>7</c:v>
                      </c:pt>
                      <c:pt idx="5">
                        <c:v>51</c:v>
                      </c:pt>
                      <c:pt idx="6">
                        <c:v>22</c:v>
                      </c:pt>
                      <c:pt idx="7">
                        <c:v>19</c:v>
                      </c:pt>
                      <c:pt idx="8">
                        <c:v>37</c:v>
                      </c:pt>
                      <c:pt idx="9">
                        <c:v>34</c:v>
                      </c:pt>
                    </c:numCache>
                  </c:numRef>
                </c:val>
                <c:extLst>
                  <c:ext xmlns:c16="http://schemas.microsoft.com/office/drawing/2014/chart" uri="{C3380CC4-5D6E-409C-BE32-E72D297353CC}">
                    <c16:uniqueId val="{00000000-A890-4BF4-B965-6E4B0CEE88D7}"/>
                  </c:ext>
                </c:extLst>
              </c15:ser>
            </c15:filteredBarSeries>
          </c:ext>
        </c:extLst>
      </c:barChart>
      <c:catAx>
        <c:axId val="22319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203712"/>
        <c:crosses val="autoZero"/>
        <c:auto val="1"/>
        <c:lblAlgn val="ctr"/>
        <c:lblOffset val="100"/>
        <c:noMultiLvlLbl val="0"/>
      </c:catAx>
      <c:valAx>
        <c:axId val="22320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193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24932843805081"/>
          <c:y val="9.1807369015581911E-2"/>
          <c:w val="0.84815664904057075"/>
          <c:h val="0.67963819395993219"/>
        </c:manualLayout>
      </c:layout>
      <c:areaChart>
        <c:grouping val="stacked"/>
        <c:varyColors val="1"/>
        <c:ser>
          <c:idx val="0"/>
          <c:order val="1"/>
          <c:tx>
            <c:strRef>
              <c:f>'Q2'!$C$1</c:f>
              <c:strCache>
                <c:ptCount val="1"/>
                <c:pt idx="0">
                  <c:v>BMI Low</c:v>
                </c:pt>
              </c:strCache>
            </c:strRef>
          </c:tx>
          <c:spPr>
            <a:noFill/>
            <a:ln cmpd="sng">
              <a:noFill/>
            </a:ln>
          </c:spPr>
          <c:cat>
            <c:numRef>
              <c:f>'Q2'!$A$2:$A$63</c:f>
              <c:numCache>
                <c:formatCode>m/d/yyyy</c:formatCode>
                <c:ptCount val="62"/>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pt idx="31">
                  <c:v>44958</c:v>
                </c:pt>
                <c:pt idx="32">
                  <c:v>44959</c:v>
                </c:pt>
                <c:pt idx="33">
                  <c:v>44960</c:v>
                </c:pt>
                <c:pt idx="34">
                  <c:v>44961</c:v>
                </c:pt>
                <c:pt idx="35">
                  <c:v>44962</c:v>
                </c:pt>
                <c:pt idx="36">
                  <c:v>44963</c:v>
                </c:pt>
                <c:pt idx="37">
                  <c:v>44964</c:v>
                </c:pt>
                <c:pt idx="38">
                  <c:v>44965</c:v>
                </c:pt>
                <c:pt idx="39">
                  <c:v>44966</c:v>
                </c:pt>
                <c:pt idx="40">
                  <c:v>44967</c:v>
                </c:pt>
                <c:pt idx="41">
                  <c:v>44968</c:v>
                </c:pt>
                <c:pt idx="42">
                  <c:v>44969</c:v>
                </c:pt>
                <c:pt idx="43">
                  <c:v>44970</c:v>
                </c:pt>
                <c:pt idx="44">
                  <c:v>44971</c:v>
                </c:pt>
                <c:pt idx="45">
                  <c:v>44972</c:v>
                </c:pt>
                <c:pt idx="46">
                  <c:v>44973</c:v>
                </c:pt>
                <c:pt idx="47">
                  <c:v>44974</c:v>
                </c:pt>
                <c:pt idx="48">
                  <c:v>44975</c:v>
                </c:pt>
                <c:pt idx="49">
                  <c:v>44976</c:v>
                </c:pt>
                <c:pt idx="50">
                  <c:v>44977</c:v>
                </c:pt>
                <c:pt idx="51">
                  <c:v>44978</c:v>
                </c:pt>
                <c:pt idx="52">
                  <c:v>44979</c:v>
                </c:pt>
                <c:pt idx="53">
                  <c:v>44980</c:v>
                </c:pt>
                <c:pt idx="54">
                  <c:v>44981</c:v>
                </c:pt>
                <c:pt idx="55">
                  <c:v>44982</c:v>
                </c:pt>
                <c:pt idx="56">
                  <c:v>44983</c:v>
                </c:pt>
                <c:pt idx="57">
                  <c:v>44984</c:v>
                </c:pt>
                <c:pt idx="58">
                  <c:v>44985</c:v>
                </c:pt>
                <c:pt idx="59">
                  <c:v>44986</c:v>
                </c:pt>
                <c:pt idx="60">
                  <c:v>44987</c:v>
                </c:pt>
                <c:pt idx="61">
                  <c:v>44988</c:v>
                </c:pt>
              </c:numCache>
            </c:numRef>
          </c:cat>
          <c:val>
            <c:numRef>
              <c:f>'Q2'!$C$2:$C$63</c:f>
              <c:numCache>
                <c:formatCode>General</c:formatCode>
                <c:ptCount val="62"/>
                <c:pt idx="0">
                  <c:v>125</c:v>
                </c:pt>
                <c:pt idx="1">
                  <c:v>125</c:v>
                </c:pt>
                <c:pt idx="2">
                  <c:v>125</c:v>
                </c:pt>
                <c:pt idx="3">
                  <c:v>125</c:v>
                </c:pt>
                <c:pt idx="4">
                  <c:v>125</c:v>
                </c:pt>
                <c:pt idx="5">
                  <c:v>125</c:v>
                </c:pt>
                <c:pt idx="6">
                  <c:v>125</c:v>
                </c:pt>
                <c:pt idx="7">
                  <c:v>125</c:v>
                </c:pt>
                <c:pt idx="8">
                  <c:v>125</c:v>
                </c:pt>
                <c:pt idx="9">
                  <c:v>125</c:v>
                </c:pt>
                <c:pt idx="10">
                  <c:v>125</c:v>
                </c:pt>
                <c:pt idx="11">
                  <c:v>125</c:v>
                </c:pt>
                <c:pt idx="12">
                  <c:v>125</c:v>
                </c:pt>
                <c:pt idx="13">
                  <c:v>125</c:v>
                </c:pt>
                <c:pt idx="14">
                  <c:v>125</c:v>
                </c:pt>
                <c:pt idx="15">
                  <c:v>125</c:v>
                </c:pt>
                <c:pt idx="16">
                  <c:v>125</c:v>
                </c:pt>
                <c:pt idx="17">
                  <c:v>125</c:v>
                </c:pt>
                <c:pt idx="18">
                  <c:v>125</c:v>
                </c:pt>
                <c:pt idx="19">
                  <c:v>125</c:v>
                </c:pt>
                <c:pt idx="20">
                  <c:v>125</c:v>
                </c:pt>
                <c:pt idx="21">
                  <c:v>125</c:v>
                </c:pt>
                <c:pt idx="22">
                  <c:v>125</c:v>
                </c:pt>
                <c:pt idx="23">
                  <c:v>125</c:v>
                </c:pt>
                <c:pt idx="24">
                  <c:v>125</c:v>
                </c:pt>
                <c:pt idx="25">
                  <c:v>125</c:v>
                </c:pt>
                <c:pt idx="26">
                  <c:v>125</c:v>
                </c:pt>
                <c:pt idx="27">
                  <c:v>125</c:v>
                </c:pt>
                <c:pt idx="28">
                  <c:v>125</c:v>
                </c:pt>
                <c:pt idx="29">
                  <c:v>125</c:v>
                </c:pt>
                <c:pt idx="30">
                  <c:v>125</c:v>
                </c:pt>
                <c:pt idx="31">
                  <c:v>125</c:v>
                </c:pt>
                <c:pt idx="32">
                  <c:v>125</c:v>
                </c:pt>
                <c:pt idx="33">
                  <c:v>125</c:v>
                </c:pt>
                <c:pt idx="34">
                  <c:v>125</c:v>
                </c:pt>
                <c:pt idx="35">
                  <c:v>125</c:v>
                </c:pt>
                <c:pt idx="36">
                  <c:v>125</c:v>
                </c:pt>
                <c:pt idx="37">
                  <c:v>125</c:v>
                </c:pt>
                <c:pt idx="38">
                  <c:v>125</c:v>
                </c:pt>
                <c:pt idx="39">
                  <c:v>125</c:v>
                </c:pt>
                <c:pt idx="40">
                  <c:v>125</c:v>
                </c:pt>
                <c:pt idx="41">
                  <c:v>125</c:v>
                </c:pt>
                <c:pt idx="42">
                  <c:v>125</c:v>
                </c:pt>
                <c:pt idx="43">
                  <c:v>125</c:v>
                </c:pt>
                <c:pt idx="44">
                  <c:v>125</c:v>
                </c:pt>
                <c:pt idx="45">
                  <c:v>125</c:v>
                </c:pt>
                <c:pt idx="46">
                  <c:v>125</c:v>
                </c:pt>
                <c:pt idx="47">
                  <c:v>125</c:v>
                </c:pt>
                <c:pt idx="48">
                  <c:v>125</c:v>
                </c:pt>
                <c:pt idx="49">
                  <c:v>125</c:v>
                </c:pt>
                <c:pt idx="50">
                  <c:v>125</c:v>
                </c:pt>
                <c:pt idx="51">
                  <c:v>125</c:v>
                </c:pt>
                <c:pt idx="52">
                  <c:v>125</c:v>
                </c:pt>
                <c:pt idx="53">
                  <c:v>125</c:v>
                </c:pt>
                <c:pt idx="54">
                  <c:v>125</c:v>
                </c:pt>
                <c:pt idx="55">
                  <c:v>125</c:v>
                </c:pt>
                <c:pt idx="56">
                  <c:v>125</c:v>
                </c:pt>
                <c:pt idx="57">
                  <c:v>125</c:v>
                </c:pt>
                <c:pt idx="58">
                  <c:v>125</c:v>
                </c:pt>
                <c:pt idx="59">
                  <c:v>125</c:v>
                </c:pt>
                <c:pt idx="60">
                  <c:v>125</c:v>
                </c:pt>
                <c:pt idx="61">
                  <c:v>125</c:v>
                </c:pt>
              </c:numCache>
            </c:numRef>
          </c:val>
          <c:extLst xmlns:c16r2="http://schemas.microsoft.com/office/drawing/2015/06/chart">
            <c:ext xmlns:c16="http://schemas.microsoft.com/office/drawing/2014/chart" uri="{C3380CC4-5D6E-409C-BE32-E72D297353CC}">
              <c16:uniqueId val="{00000000-1B6A-48FC-8848-3E8EFF651298}"/>
            </c:ext>
          </c:extLst>
        </c:ser>
        <c:ser>
          <c:idx val="2"/>
          <c:order val="2"/>
          <c:tx>
            <c:strRef>
              <c:f>'Q2'!$D$1</c:f>
              <c:strCache>
                <c:ptCount val="1"/>
                <c:pt idx="0">
                  <c:v>BMI Range</c:v>
                </c:pt>
              </c:strCache>
            </c:strRef>
          </c:tx>
          <c:spPr>
            <a:solidFill>
              <a:schemeClr val="accent6">
                <a:lumMod val="60000"/>
                <a:lumOff val="40000"/>
              </a:schemeClr>
            </a:solidFill>
            <a:ln>
              <a:noFill/>
            </a:ln>
            <a:effectLst>
              <a:outerShdw blurRad="50800" dist="50800" dir="5400000" algn="ctr" rotWithShape="0">
                <a:schemeClr val="bg1"/>
              </a:outerShdw>
            </a:effectLst>
          </c:spPr>
          <c:cat>
            <c:numRef>
              <c:f>'Q2'!$A$2:$A$63</c:f>
              <c:numCache>
                <c:formatCode>m/d/yyyy</c:formatCode>
                <c:ptCount val="62"/>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pt idx="31">
                  <c:v>44958</c:v>
                </c:pt>
                <c:pt idx="32">
                  <c:v>44959</c:v>
                </c:pt>
                <c:pt idx="33">
                  <c:v>44960</c:v>
                </c:pt>
                <c:pt idx="34">
                  <c:v>44961</c:v>
                </c:pt>
                <c:pt idx="35">
                  <c:v>44962</c:v>
                </c:pt>
                <c:pt idx="36">
                  <c:v>44963</c:v>
                </c:pt>
                <c:pt idx="37">
                  <c:v>44964</c:v>
                </c:pt>
                <c:pt idx="38">
                  <c:v>44965</c:v>
                </c:pt>
                <c:pt idx="39">
                  <c:v>44966</c:v>
                </c:pt>
                <c:pt idx="40">
                  <c:v>44967</c:v>
                </c:pt>
                <c:pt idx="41">
                  <c:v>44968</c:v>
                </c:pt>
                <c:pt idx="42">
                  <c:v>44969</c:v>
                </c:pt>
                <c:pt idx="43">
                  <c:v>44970</c:v>
                </c:pt>
                <c:pt idx="44">
                  <c:v>44971</c:v>
                </c:pt>
                <c:pt idx="45">
                  <c:v>44972</c:v>
                </c:pt>
                <c:pt idx="46">
                  <c:v>44973</c:v>
                </c:pt>
                <c:pt idx="47">
                  <c:v>44974</c:v>
                </c:pt>
                <c:pt idx="48">
                  <c:v>44975</c:v>
                </c:pt>
                <c:pt idx="49">
                  <c:v>44976</c:v>
                </c:pt>
                <c:pt idx="50">
                  <c:v>44977</c:v>
                </c:pt>
                <c:pt idx="51">
                  <c:v>44978</c:v>
                </c:pt>
                <c:pt idx="52">
                  <c:v>44979</c:v>
                </c:pt>
                <c:pt idx="53">
                  <c:v>44980</c:v>
                </c:pt>
                <c:pt idx="54">
                  <c:v>44981</c:v>
                </c:pt>
                <c:pt idx="55">
                  <c:v>44982</c:v>
                </c:pt>
                <c:pt idx="56">
                  <c:v>44983</c:v>
                </c:pt>
                <c:pt idx="57">
                  <c:v>44984</c:v>
                </c:pt>
                <c:pt idx="58">
                  <c:v>44985</c:v>
                </c:pt>
                <c:pt idx="59">
                  <c:v>44986</c:v>
                </c:pt>
                <c:pt idx="60">
                  <c:v>44987</c:v>
                </c:pt>
                <c:pt idx="61">
                  <c:v>44988</c:v>
                </c:pt>
              </c:numCache>
            </c:numRef>
          </c:cat>
          <c:val>
            <c:numRef>
              <c:f>'Q2'!$D$2:$D$63</c:f>
              <c:numCache>
                <c:formatCode>General</c:formatCode>
                <c:ptCount val="62"/>
                <c:pt idx="0">
                  <c:v>33</c:v>
                </c:pt>
                <c:pt idx="1">
                  <c:v>33</c:v>
                </c:pt>
                <c:pt idx="2">
                  <c:v>33</c:v>
                </c:pt>
                <c:pt idx="3">
                  <c:v>33</c:v>
                </c:pt>
                <c:pt idx="4">
                  <c:v>33</c:v>
                </c:pt>
                <c:pt idx="5">
                  <c:v>33</c:v>
                </c:pt>
                <c:pt idx="6">
                  <c:v>33</c:v>
                </c:pt>
                <c:pt idx="7">
                  <c:v>33</c:v>
                </c:pt>
                <c:pt idx="8">
                  <c:v>33</c:v>
                </c:pt>
                <c:pt idx="9">
                  <c:v>33</c:v>
                </c:pt>
                <c:pt idx="10">
                  <c:v>33</c:v>
                </c:pt>
                <c:pt idx="11">
                  <c:v>33</c:v>
                </c:pt>
                <c:pt idx="12">
                  <c:v>33</c:v>
                </c:pt>
                <c:pt idx="13">
                  <c:v>33</c:v>
                </c:pt>
                <c:pt idx="14">
                  <c:v>33</c:v>
                </c:pt>
                <c:pt idx="15">
                  <c:v>33</c:v>
                </c:pt>
                <c:pt idx="16">
                  <c:v>33</c:v>
                </c:pt>
                <c:pt idx="17">
                  <c:v>33</c:v>
                </c:pt>
                <c:pt idx="18">
                  <c:v>33</c:v>
                </c:pt>
                <c:pt idx="19">
                  <c:v>33</c:v>
                </c:pt>
                <c:pt idx="20">
                  <c:v>33</c:v>
                </c:pt>
                <c:pt idx="21">
                  <c:v>33</c:v>
                </c:pt>
                <c:pt idx="22">
                  <c:v>33</c:v>
                </c:pt>
                <c:pt idx="23">
                  <c:v>33</c:v>
                </c:pt>
                <c:pt idx="24">
                  <c:v>33</c:v>
                </c:pt>
                <c:pt idx="25">
                  <c:v>33</c:v>
                </c:pt>
                <c:pt idx="26">
                  <c:v>33</c:v>
                </c:pt>
                <c:pt idx="27">
                  <c:v>33</c:v>
                </c:pt>
                <c:pt idx="28">
                  <c:v>33</c:v>
                </c:pt>
                <c:pt idx="29">
                  <c:v>33</c:v>
                </c:pt>
                <c:pt idx="30">
                  <c:v>33</c:v>
                </c:pt>
                <c:pt idx="31">
                  <c:v>33</c:v>
                </c:pt>
                <c:pt idx="32">
                  <c:v>33</c:v>
                </c:pt>
                <c:pt idx="33">
                  <c:v>33</c:v>
                </c:pt>
                <c:pt idx="34">
                  <c:v>33</c:v>
                </c:pt>
                <c:pt idx="35">
                  <c:v>33</c:v>
                </c:pt>
                <c:pt idx="36">
                  <c:v>33</c:v>
                </c:pt>
                <c:pt idx="37">
                  <c:v>33</c:v>
                </c:pt>
                <c:pt idx="38">
                  <c:v>33</c:v>
                </c:pt>
                <c:pt idx="39">
                  <c:v>33</c:v>
                </c:pt>
                <c:pt idx="40">
                  <c:v>33</c:v>
                </c:pt>
                <c:pt idx="41">
                  <c:v>33</c:v>
                </c:pt>
                <c:pt idx="42">
                  <c:v>33</c:v>
                </c:pt>
                <c:pt idx="43">
                  <c:v>33</c:v>
                </c:pt>
                <c:pt idx="44">
                  <c:v>33</c:v>
                </c:pt>
                <c:pt idx="45">
                  <c:v>33</c:v>
                </c:pt>
                <c:pt idx="46">
                  <c:v>33</c:v>
                </c:pt>
                <c:pt idx="47">
                  <c:v>33</c:v>
                </c:pt>
                <c:pt idx="48">
                  <c:v>33</c:v>
                </c:pt>
                <c:pt idx="49">
                  <c:v>33</c:v>
                </c:pt>
                <c:pt idx="50">
                  <c:v>33</c:v>
                </c:pt>
                <c:pt idx="51">
                  <c:v>33</c:v>
                </c:pt>
                <c:pt idx="52">
                  <c:v>33</c:v>
                </c:pt>
                <c:pt idx="53">
                  <c:v>33</c:v>
                </c:pt>
                <c:pt idx="54">
                  <c:v>33</c:v>
                </c:pt>
                <c:pt idx="55">
                  <c:v>33</c:v>
                </c:pt>
                <c:pt idx="56">
                  <c:v>33</c:v>
                </c:pt>
                <c:pt idx="57">
                  <c:v>33</c:v>
                </c:pt>
                <c:pt idx="58">
                  <c:v>33</c:v>
                </c:pt>
                <c:pt idx="59">
                  <c:v>33</c:v>
                </c:pt>
                <c:pt idx="60">
                  <c:v>33</c:v>
                </c:pt>
                <c:pt idx="61">
                  <c:v>33</c:v>
                </c:pt>
              </c:numCache>
            </c:numRef>
          </c:val>
          <c:extLst xmlns:c16r2="http://schemas.microsoft.com/office/drawing/2015/06/chart">
            <c:ext xmlns:c16="http://schemas.microsoft.com/office/drawing/2014/chart" uri="{C3380CC4-5D6E-409C-BE32-E72D297353CC}">
              <c16:uniqueId val="{00000001-1B6A-48FC-8848-3E8EFF651298}"/>
            </c:ext>
          </c:extLst>
        </c:ser>
        <c:dLbls>
          <c:showLegendKey val="0"/>
          <c:showVal val="0"/>
          <c:showCatName val="0"/>
          <c:showSerName val="0"/>
          <c:showPercent val="0"/>
          <c:showBubbleSize val="0"/>
        </c:dLbls>
        <c:axId val="222596480"/>
        <c:axId val="222606848"/>
      </c:areaChart>
      <c:areaChart>
        <c:grouping val="stacked"/>
        <c:varyColors val="1"/>
        <c:ser>
          <c:idx val="4"/>
          <c:order val="3"/>
          <c:tx>
            <c:strRef>
              <c:f>'Q2'!$E$1</c:f>
              <c:strCache>
                <c:ptCount val="1"/>
                <c:pt idx="0">
                  <c:v>Target Low</c:v>
                </c:pt>
              </c:strCache>
            </c:strRef>
          </c:tx>
          <c:spPr>
            <a:noFill/>
            <a:ln>
              <a:noFill/>
            </a:ln>
          </c:spPr>
          <c:cat>
            <c:numRef>
              <c:f>'Q2'!$A$2:$A$63</c:f>
              <c:numCache>
                <c:formatCode>m/d/yyyy</c:formatCode>
                <c:ptCount val="62"/>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pt idx="31">
                  <c:v>44958</c:v>
                </c:pt>
                <c:pt idx="32">
                  <c:v>44959</c:v>
                </c:pt>
                <c:pt idx="33">
                  <c:v>44960</c:v>
                </c:pt>
                <c:pt idx="34">
                  <c:v>44961</c:v>
                </c:pt>
                <c:pt idx="35">
                  <c:v>44962</c:v>
                </c:pt>
                <c:pt idx="36">
                  <c:v>44963</c:v>
                </c:pt>
                <c:pt idx="37">
                  <c:v>44964</c:v>
                </c:pt>
                <c:pt idx="38">
                  <c:v>44965</c:v>
                </c:pt>
                <c:pt idx="39">
                  <c:v>44966</c:v>
                </c:pt>
                <c:pt idx="40">
                  <c:v>44967</c:v>
                </c:pt>
                <c:pt idx="41">
                  <c:v>44968</c:v>
                </c:pt>
                <c:pt idx="42">
                  <c:v>44969</c:v>
                </c:pt>
                <c:pt idx="43">
                  <c:v>44970</c:v>
                </c:pt>
                <c:pt idx="44">
                  <c:v>44971</c:v>
                </c:pt>
                <c:pt idx="45">
                  <c:v>44972</c:v>
                </c:pt>
                <c:pt idx="46">
                  <c:v>44973</c:v>
                </c:pt>
                <c:pt idx="47">
                  <c:v>44974</c:v>
                </c:pt>
                <c:pt idx="48">
                  <c:v>44975</c:v>
                </c:pt>
                <c:pt idx="49">
                  <c:v>44976</c:v>
                </c:pt>
                <c:pt idx="50">
                  <c:v>44977</c:v>
                </c:pt>
                <c:pt idx="51">
                  <c:v>44978</c:v>
                </c:pt>
                <c:pt idx="52">
                  <c:v>44979</c:v>
                </c:pt>
                <c:pt idx="53">
                  <c:v>44980</c:v>
                </c:pt>
                <c:pt idx="54">
                  <c:v>44981</c:v>
                </c:pt>
                <c:pt idx="55">
                  <c:v>44982</c:v>
                </c:pt>
                <c:pt idx="56">
                  <c:v>44983</c:v>
                </c:pt>
                <c:pt idx="57">
                  <c:v>44984</c:v>
                </c:pt>
                <c:pt idx="58">
                  <c:v>44985</c:v>
                </c:pt>
                <c:pt idx="59">
                  <c:v>44986</c:v>
                </c:pt>
                <c:pt idx="60">
                  <c:v>44987</c:v>
                </c:pt>
                <c:pt idx="61">
                  <c:v>44988</c:v>
                </c:pt>
              </c:numCache>
            </c:numRef>
          </c:cat>
          <c:val>
            <c:numRef>
              <c:f>'Q2'!$E$2:$E$63</c:f>
              <c:numCache>
                <c:formatCode>General</c:formatCode>
                <c:ptCount val="62"/>
                <c:pt idx="0">
                  <c:v>155</c:v>
                </c:pt>
                <c:pt idx="1">
                  <c:v>155</c:v>
                </c:pt>
                <c:pt idx="2">
                  <c:v>155</c:v>
                </c:pt>
                <c:pt idx="3">
                  <c:v>155</c:v>
                </c:pt>
                <c:pt idx="4">
                  <c:v>155</c:v>
                </c:pt>
                <c:pt idx="5">
                  <c:v>155</c:v>
                </c:pt>
                <c:pt idx="6">
                  <c:v>155</c:v>
                </c:pt>
                <c:pt idx="7">
                  <c:v>155</c:v>
                </c:pt>
                <c:pt idx="8">
                  <c:v>155</c:v>
                </c:pt>
                <c:pt idx="9">
                  <c:v>155</c:v>
                </c:pt>
                <c:pt idx="10">
                  <c:v>155</c:v>
                </c:pt>
                <c:pt idx="11">
                  <c:v>155</c:v>
                </c:pt>
                <c:pt idx="12">
                  <c:v>155</c:v>
                </c:pt>
                <c:pt idx="13">
                  <c:v>155</c:v>
                </c:pt>
                <c:pt idx="14">
                  <c:v>155</c:v>
                </c:pt>
                <c:pt idx="15">
                  <c:v>155</c:v>
                </c:pt>
                <c:pt idx="16">
                  <c:v>155</c:v>
                </c:pt>
                <c:pt idx="17">
                  <c:v>155</c:v>
                </c:pt>
                <c:pt idx="18">
                  <c:v>155</c:v>
                </c:pt>
                <c:pt idx="19">
                  <c:v>155</c:v>
                </c:pt>
                <c:pt idx="20">
                  <c:v>155</c:v>
                </c:pt>
                <c:pt idx="21">
                  <c:v>155</c:v>
                </c:pt>
                <c:pt idx="22">
                  <c:v>155</c:v>
                </c:pt>
                <c:pt idx="23">
                  <c:v>155</c:v>
                </c:pt>
                <c:pt idx="24">
                  <c:v>155</c:v>
                </c:pt>
                <c:pt idx="25">
                  <c:v>155</c:v>
                </c:pt>
                <c:pt idx="26">
                  <c:v>155</c:v>
                </c:pt>
                <c:pt idx="27">
                  <c:v>155</c:v>
                </c:pt>
                <c:pt idx="28">
                  <c:v>155</c:v>
                </c:pt>
                <c:pt idx="29">
                  <c:v>155</c:v>
                </c:pt>
                <c:pt idx="30">
                  <c:v>155</c:v>
                </c:pt>
                <c:pt idx="31">
                  <c:v>155</c:v>
                </c:pt>
                <c:pt idx="32">
                  <c:v>155</c:v>
                </c:pt>
                <c:pt idx="33">
                  <c:v>155</c:v>
                </c:pt>
                <c:pt idx="34">
                  <c:v>155</c:v>
                </c:pt>
                <c:pt idx="35">
                  <c:v>155</c:v>
                </c:pt>
                <c:pt idx="36">
                  <c:v>155</c:v>
                </c:pt>
                <c:pt idx="37">
                  <c:v>155</c:v>
                </c:pt>
                <c:pt idx="38">
                  <c:v>155</c:v>
                </c:pt>
                <c:pt idx="39">
                  <c:v>155</c:v>
                </c:pt>
                <c:pt idx="40">
                  <c:v>155</c:v>
                </c:pt>
                <c:pt idx="41">
                  <c:v>155</c:v>
                </c:pt>
                <c:pt idx="42">
                  <c:v>155</c:v>
                </c:pt>
                <c:pt idx="43">
                  <c:v>155</c:v>
                </c:pt>
                <c:pt idx="44">
                  <c:v>155</c:v>
                </c:pt>
                <c:pt idx="45">
                  <c:v>155</c:v>
                </c:pt>
                <c:pt idx="46">
                  <c:v>155</c:v>
                </c:pt>
                <c:pt idx="47">
                  <c:v>155</c:v>
                </c:pt>
                <c:pt idx="48">
                  <c:v>155</c:v>
                </c:pt>
                <c:pt idx="49">
                  <c:v>155</c:v>
                </c:pt>
                <c:pt idx="50">
                  <c:v>155</c:v>
                </c:pt>
                <c:pt idx="51">
                  <c:v>155</c:v>
                </c:pt>
                <c:pt idx="52">
                  <c:v>155</c:v>
                </c:pt>
                <c:pt idx="53">
                  <c:v>155</c:v>
                </c:pt>
                <c:pt idx="54">
                  <c:v>155</c:v>
                </c:pt>
                <c:pt idx="55">
                  <c:v>155</c:v>
                </c:pt>
                <c:pt idx="56">
                  <c:v>155</c:v>
                </c:pt>
                <c:pt idx="57">
                  <c:v>155</c:v>
                </c:pt>
                <c:pt idx="58">
                  <c:v>155</c:v>
                </c:pt>
                <c:pt idx="59">
                  <c:v>155</c:v>
                </c:pt>
                <c:pt idx="60">
                  <c:v>155</c:v>
                </c:pt>
                <c:pt idx="61">
                  <c:v>155</c:v>
                </c:pt>
              </c:numCache>
            </c:numRef>
          </c:val>
          <c:extLst xmlns:c16r2="http://schemas.microsoft.com/office/drawing/2015/06/chart">
            <c:ext xmlns:c16="http://schemas.microsoft.com/office/drawing/2014/chart" uri="{C3380CC4-5D6E-409C-BE32-E72D297353CC}">
              <c16:uniqueId val="{00000003-1B6A-48FC-8848-3E8EFF651298}"/>
            </c:ext>
          </c:extLst>
        </c:ser>
        <c:ser>
          <c:idx val="3"/>
          <c:order val="4"/>
          <c:tx>
            <c:strRef>
              <c:f>'Q2'!$F$1</c:f>
              <c:strCache>
                <c:ptCount val="1"/>
                <c:pt idx="0">
                  <c:v>Target Range</c:v>
                </c:pt>
              </c:strCache>
            </c:strRef>
          </c:tx>
          <c:spPr>
            <a:solidFill>
              <a:schemeClr val="accent5"/>
            </a:solidFill>
            <a:ln>
              <a:noFill/>
            </a:ln>
          </c:spPr>
          <c:cat>
            <c:numRef>
              <c:f>'Q2'!$A$2:$A$63</c:f>
              <c:numCache>
                <c:formatCode>m/d/yyyy</c:formatCode>
                <c:ptCount val="62"/>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pt idx="31">
                  <c:v>44958</c:v>
                </c:pt>
                <c:pt idx="32">
                  <c:v>44959</c:v>
                </c:pt>
                <c:pt idx="33">
                  <c:v>44960</c:v>
                </c:pt>
                <c:pt idx="34">
                  <c:v>44961</c:v>
                </c:pt>
                <c:pt idx="35">
                  <c:v>44962</c:v>
                </c:pt>
                <c:pt idx="36">
                  <c:v>44963</c:v>
                </c:pt>
                <c:pt idx="37">
                  <c:v>44964</c:v>
                </c:pt>
                <c:pt idx="38">
                  <c:v>44965</c:v>
                </c:pt>
                <c:pt idx="39">
                  <c:v>44966</c:v>
                </c:pt>
                <c:pt idx="40">
                  <c:v>44967</c:v>
                </c:pt>
                <c:pt idx="41">
                  <c:v>44968</c:v>
                </c:pt>
                <c:pt idx="42">
                  <c:v>44969</c:v>
                </c:pt>
                <c:pt idx="43">
                  <c:v>44970</c:v>
                </c:pt>
                <c:pt idx="44">
                  <c:v>44971</c:v>
                </c:pt>
                <c:pt idx="45">
                  <c:v>44972</c:v>
                </c:pt>
                <c:pt idx="46">
                  <c:v>44973</c:v>
                </c:pt>
                <c:pt idx="47">
                  <c:v>44974</c:v>
                </c:pt>
                <c:pt idx="48">
                  <c:v>44975</c:v>
                </c:pt>
                <c:pt idx="49">
                  <c:v>44976</c:v>
                </c:pt>
                <c:pt idx="50">
                  <c:v>44977</c:v>
                </c:pt>
                <c:pt idx="51">
                  <c:v>44978</c:v>
                </c:pt>
                <c:pt idx="52">
                  <c:v>44979</c:v>
                </c:pt>
                <c:pt idx="53">
                  <c:v>44980</c:v>
                </c:pt>
                <c:pt idx="54">
                  <c:v>44981</c:v>
                </c:pt>
                <c:pt idx="55">
                  <c:v>44982</c:v>
                </c:pt>
                <c:pt idx="56">
                  <c:v>44983</c:v>
                </c:pt>
                <c:pt idx="57">
                  <c:v>44984</c:v>
                </c:pt>
                <c:pt idx="58">
                  <c:v>44985</c:v>
                </c:pt>
                <c:pt idx="59">
                  <c:v>44986</c:v>
                </c:pt>
                <c:pt idx="60">
                  <c:v>44987</c:v>
                </c:pt>
                <c:pt idx="61">
                  <c:v>44988</c:v>
                </c:pt>
              </c:numCache>
            </c:numRef>
          </c:cat>
          <c:val>
            <c:numRef>
              <c:f>'Q2'!$F$2:$F$63</c:f>
              <c:numCache>
                <c:formatCode>General</c:formatCode>
                <c:ptCount val="62"/>
                <c:pt idx="0">
                  <c:v>15</c:v>
                </c:pt>
                <c:pt idx="1">
                  <c:v>15</c:v>
                </c:pt>
                <c:pt idx="2">
                  <c:v>15</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numCache>
            </c:numRef>
          </c:val>
          <c:extLst xmlns:c16r2="http://schemas.microsoft.com/office/drawing/2015/06/chart">
            <c:ext xmlns:c16="http://schemas.microsoft.com/office/drawing/2014/chart" uri="{C3380CC4-5D6E-409C-BE32-E72D297353CC}">
              <c16:uniqueId val="{00000002-1B6A-48FC-8848-3E8EFF651298}"/>
            </c:ext>
          </c:extLst>
        </c:ser>
        <c:dLbls>
          <c:showLegendKey val="0"/>
          <c:showVal val="0"/>
          <c:showCatName val="0"/>
          <c:showSerName val="0"/>
          <c:showPercent val="0"/>
          <c:showBubbleSize val="0"/>
        </c:dLbls>
        <c:axId val="222610560"/>
        <c:axId val="222608768"/>
      </c:areaChart>
      <c:lineChart>
        <c:grouping val="standard"/>
        <c:varyColors val="1"/>
        <c:ser>
          <c:idx val="1"/>
          <c:order val="0"/>
          <c:tx>
            <c:strRef>
              <c:f>'Q2'!$B$1</c:f>
              <c:strCache>
                <c:ptCount val="1"/>
                <c:pt idx="0">
                  <c:v>Weight</c:v>
                </c:pt>
              </c:strCache>
            </c:strRef>
          </c:tx>
          <c:spPr>
            <a:ln>
              <a:solidFill>
                <a:srgbClr val="C00000"/>
              </a:solidFill>
            </a:ln>
          </c:spPr>
          <c:marker>
            <c:symbol val="none"/>
          </c:marker>
          <c:cat>
            <c:numRef>
              <c:f>'Q2'!$A$2:$A$63</c:f>
              <c:numCache>
                <c:formatCode>m/d/yyyy</c:formatCode>
                <c:ptCount val="62"/>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pt idx="31">
                  <c:v>44958</c:v>
                </c:pt>
                <c:pt idx="32">
                  <c:v>44959</c:v>
                </c:pt>
                <c:pt idx="33">
                  <c:v>44960</c:v>
                </c:pt>
                <c:pt idx="34">
                  <c:v>44961</c:v>
                </c:pt>
                <c:pt idx="35">
                  <c:v>44962</c:v>
                </c:pt>
                <c:pt idx="36">
                  <c:v>44963</c:v>
                </c:pt>
                <c:pt idx="37">
                  <c:v>44964</c:v>
                </c:pt>
                <c:pt idx="38">
                  <c:v>44965</c:v>
                </c:pt>
                <c:pt idx="39">
                  <c:v>44966</c:v>
                </c:pt>
                <c:pt idx="40">
                  <c:v>44967</c:v>
                </c:pt>
                <c:pt idx="41">
                  <c:v>44968</c:v>
                </c:pt>
                <c:pt idx="42">
                  <c:v>44969</c:v>
                </c:pt>
                <c:pt idx="43">
                  <c:v>44970</c:v>
                </c:pt>
                <c:pt idx="44">
                  <c:v>44971</c:v>
                </c:pt>
                <c:pt idx="45">
                  <c:v>44972</c:v>
                </c:pt>
                <c:pt idx="46">
                  <c:v>44973</c:v>
                </c:pt>
                <c:pt idx="47">
                  <c:v>44974</c:v>
                </c:pt>
                <c:pt idx="48">
                  <c:v>44975</c:v>
                </c:pt>
                <c:pt idx="49">
                  <c:v>44976</c:v>
                </c:pt>
                <c:pt idx="50">
                  <c:v>44977</c:v>
                </c:pt>
                <c:pt idx="51">
                  <c:v>44978</c:v>
                </c:pt>
                <c:pt idx="52">
                  <c:v>44979</c:v>
                </c:pt>
                <c:pt idx="53">
                  <c:v>44980</c:v>
                </c:pt>
                <c:pt idx="54">
                  <c:v>44981</c:v>
                </c:pt>
                <c:pt idx="55">
                  <c:v>44982</c:v>
                </c:pt>
                <c:pt idx="56">
                  <c:v>44983</c:v>
                </c:pt>
                <c:pt idx="57">
                  <c:v>44984</c:v>
                </c:pt>
                <c:pt idx="58">
                  <c:v>44985</c:v>
                </c:pt>
                <c:pt idx="59">
                  <c:v>44986</c:v>
                </c:pt>
                <c:pt idx="60">
                  <c:v>44987</c:v>
                </c:pt>
                <c:pt idx="61">
                  <c:v>44988</c:v>
                </c:pt>
              </c:numCache>
            </c:numRef>
          </c:cat>
          <c:val>
            <c:numRef>
              <c:f>'Q2'!$B$2:$B$63</c:f>
              <c:numCache>
                <c:formatCode>General</c:formatCode>
                <c:ptCount val="62"/>
                <c:pt idx="0">
                  <c:v>195</c:v>
                </c:pt>
                <c:pt idx="1">
                  <c:v>195</c:v>
                </c:pt>
                <c:pt idx="2">
                  <c:v>195</c:v>
                </c:pt>
                <c:pt idx="3">
                  <c:v>195</c:v>
                </c:pt>
                <c:pt idx="4">
                  <c:v>195</c:v>
                </c:pt>
                <c:pt idx="5">
                  <c:v>195</c:v>
                </c:pt>
                <c:pt idx="6">
                  <c:v>195</c:v>
                </c:pt>
                <c:pt idx="7">
                  <c:v>195</c:v>
                </c:pt>
                <c:pt idx="8">
                  <c:v>195</c:v>
                </c:pt>
                <c:pt idx="9">
                  <c:v>195</c:v>
                </c:pt>
                <c:pt idx="10">
                  <c:v>195</c:v>
                </c:pt>
                <c:pt idx="11">
                  <c:v>195</c:v>
                </c:pt>
                <c:pt idx="12">
                  <c:v>195</c:v>
                </c:pt>
                <c:pt idx="13">
                  <c:v>195</c:v>
                </c:pt>
                <c:pt idx="14">
                  <c:v>195</c:v>
                </c:pt>
                <c:pt idx="15">
                  <c:v>195</c:v>
                </c:pt>
                <c:pt idx="16">
                  <c:v>195</c:v>
                </c:pt>
                <c:pt idx="17">
                  <c:v>195</c:v>
                </c:pt>
                <c:pt idx="18">
                  <c:v>195</c:v>
                </c:pt>
                <c:pt idx="19">
                  <c:v>195</c:v>
                </c:pt>
                <c:pt idx="20">
                  <c:v>195</c:v>
                </c:pt>
                <c:pt idx="21">
                  <c:v>194.2</c:v>
                </c:pt>
                <c:pt idx="22">
                  <c:v>193.4</c:v>
                </c:pt>
                <c:pt idx="23">
                  <c:v>192.6</c:v>
                </c:pt>
                <c:pt idx="24">
                  <c:v>191.8</c:v>
                </c:pt>
                <c:pt idx="25">
                  <c:v>191</c:v>
                </c:pt>
                <c:pt idx="26">
                  <c:v>190.2</c:v>
                </c:pt>
                <c:pt idx="27">
                  <c:v>189.4</c:v>
                </c:pt>
                <c:pt idx="28">
                  <c:v>188.6</c:v>
                </c:pt>
                <c:pt idx="29">
                  <c:v>187.8</c:v>
                </c:pt>
                <c:pt idx="30">
                  <c:v>187</c:v>
                </c:pt>
                <c:pt idx="31">
                  <c:v>186.2</c:v>
                </c:pt>
                <c:pt idx="32">
                  <c:v>185.4</c:v>
                </c:pt>
                <c:pt idx="33">
                  <c:v>184.6</c:v>
                </c:pt>
                <c:pt idx="34">
                  <c:v>183.8</c:v>
                </c:pt>
                <c:pt idx="35">
                  <c:v>183</c:v>
                </c:pt>
                <c:pt idx="36">
                  <c:v>182.2</c:v>
                </c:pt>
                <c:pt idx="37">
                  <c:v>181.4</c:v>
                </c:pt>
                <c:pt idx="38">
                  <c:v>180.6</c:v>
                </c:pt>
                <c:pt idx="39">
                  <c:v>180</c:v>
                </c:pt>
                <c:pt idx="40">
                  <c:v>179.5</c:v>
                </c:pt>
                <c:pt idx="41">
                  <c:v>179</c:v>
                </c:pt>
                <c:pt idx="42">
                  <c:v>178.5</c:v>
                </c:pt>
                <c:pt idx="43">
                  <c:v>178</c:v>
                </c:pt>
                <c:pt idx="44">
                  <c:v>177.5</c:v>
                </c:pt>
                <c:pt idx="45">
                  <c:v>177</c:v>
                </c:pt>
                <c:pt idx="46">
                  <c:v>176.5</c:v>
                </c:pt>
                <c:pt idx="47">
                  <c:v>176</c:v>
                </c:pt>
                <c:pt idx="48">
                  <c:v>175.5</c:v>
                </c:pt>
                <c:pt idx="49">
                  <c:v>175</c:v>
                </c:pt>
                <c:pt idx="50">
                  <c:v>174.5</c:v>
                </c:pt>
                <c:pt idx="51">
                  <c:v>174</c:v>
                </c:pt>
                <c:pt idx="52">
                  <c:v>173.5</c:v>
                </c:pt>
                <c:pt idx="53">
                  <c:v>173</c:v>
                </c:pt>
                <c:pt idx="54">
                  <c:v>172.5</c:v>
                </c:pt>
                <c:pt idx="55">
                  <c:v>172</c:v>
                </c:pt>
                <c:pt idx="56">
                  <c:v>171.5</c:v>
                </c:pt>
                <c:pt idx="57">
                  <c:v>171</c:v>
                </c:pt>
                <c:pt idx="58">
                  <c:v>170.5</c:v>
                </c:pt>
                <c:pt idx="59">
                  <c:v>170</c:v>
                </c:pt>
                <c:pt idx="60">
                  <c:v>169.5</c:v>
                </c:pt>
                <c:pt idx="61">
                  <c:v>169.5</c:v>
                </c:pt>
              </c:numCache>
            </c:numRef>
          </c:val>
          <c:smooth val="0"/>
          <c:extLst xmlns:c16r2="http://schemas.microsoft.com/office/drawing/2015/06/chart">
            <c:ext xmlns:c16="http://schemas.microsoft.com/office/drawing/2014/chart" uri="{C3380CC4-5D6E-409C-BE32-E72D297353CC}">
              <c16:uniqueId val="{00000004-1B6A-48FC-8848-3E8EFF651298}"/>
            </c:ext>
          </c:extLst>
        </c:ser>
        <c:dLbls>
          <c:showLegendKey val="0"/>
          <c:showVal val="0"/>
          <c:showCatName val="0"/>
          <c:showSerName val="0"/>
          <c:showPercent val="0"/>
          <c:showBubbleSize val="0"/>
        </c:dLbls>
        <c:marker val="1"/>
        <c:smooth val="0"/>
        <c:axId val="222596480"/>
        <c:axId val="222606848"/>
      </c:lineChart>
      <c:dateAx>
        <c:axId val="222596480"/>
        <c:scaling>
          <c:orientation val="minMax"/>
        </c:scaling>
        <c:delete val="0"/>
        <c:axPos val="b"/>
        <c:title>
          <c:tx>
            <c:rich>
              <a:bodyPr/>
              <a:lstStyle/>
              <a:p>
                <a:pPr lvl="0">
                  <a:defRPr b="0">
                    <a:solidFill>
                      <a:srgbClr val="000000"/>
                    </a:solidFill>
                    <a:latin typeface="+mn-lt"/>
                  </a:defRPr>
                </a:pPr>
                <a:endParaRPr lang="en-IN"/>
              </a:p>
            </c:rich>
          </c:tx>
          <c:layout/>
          <c:overlay val="0"/>
        </c:title>
        <c:numFmt formatCode="m/d;@" sourceLinked="0"/>
        <c:majorTickMark val="none"/>
        <c:minorTickMark val="none"/>
        <c:tickLblPos val="nextTo"/>
        <c:txPr>
          <a:bodyPr rot="-5400000"/>
          <a:lstStyle/>
          <a:p>
            <a:pPr lvl="0">
              <a:defRPr b="1" i="0">
                <a:solidFill>
                  <a:srgbClr val="000000"/>
                </a:solidFill>
                <a:latin typeface="+mn-lt"/>
              </a:defRPr>
            </a:pPr>
            <a:endParaRPr lang="en-US"/>
          </a:p>
        </c:txPr>
        <c:crossAx val="222606848"/>
        <c:crosses val="autoZero"/>
        <c:auto val="1"/>
        <c:lblOffset val="100"/>
        <c:baseTimeUnit val="days"/>
      </c:dateAx>
      <c:valAx>
        <c:axId val="222606848"/>
        <c:scaling>
          <c:orientation val="minMax"/>
          <c:min val="90"/>
        </c:scaling>
        <c:delete val="0"/>
        <c:axPos val="l"/>
        <c:majorGridlines>
          <c:spPr>
            <a:ln>
              <a:solidFill>
                <a:schemeClr val="bg1">
                  <a:lumMod val="50000"/>
                </a:schemeClr>
              </a:solidFill>
            </a:ln>
          </c:spPr>
        </c:majorGridlines>
        <c:title>
          <c:tx>
            <c:rich>
              <a:bodyPr/>
              <a:lstStyle/>
              <a:p>
                <a:pPr lvl="0">
                  <a:defRPr b="0">
                    <a:solidFill>
                      <a:srgbClr val="000000"/>
                    </a:solidFill>
                    <a:latin typeface="+mn-lt"/>
                  </a:defRPr>
                </a:pPr>
                <a:endParaRPr lang="en-IN"/>
              </a:p>
            </c:rich>
          </c:tx>
          <c:layout/>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222596480"/>
        <c:crosses val="autoZero"/>
        <c:crossBetween val="between"/>
        <c:majorUnit val="10"/>
      </c:valAx>
      <c:valAx>
        <c:axId val="222608768"/>
        <c:scaling>
          <c:orientation val="minMax"/>
        </c:scaling>
        <c:delete val="1"/>
        <c:axPos val="r"/>
        <c:numFmt formatCode="General" sourceLinked="1"/>
        <c:majorTickMark val="out"/>
        <c:minorTickMark val="none"/>
        <c:tickLblPos val="nextTo"/>
        <c:crossAx val="222610560"/>
        <c:crosses val="max"/>
        <c:crossBetween val="between"/>
      </c:valAx>
      <c:dateAx>
        <c:axId val="222610560"/>
        <c:scaling>
          <c:orientation val="minMax"/>
        </c:scaling>
        <c:delete val="1"/>
        <c:axPos val="b"/>
        <c:numFmt formatCode="m/d/yyyy" sourceLinked="1"/>
        <c:majorTickMark val="out"/>
        <c:minorTickMark val="none"/>
        <c:tickLblPos val="nextTo"/>
        <c:crossAx val="222608768"/>
        <c:crosses val="autoZero"/>
        <c:auto val="1"/>
        <c:lblOffset val="100"/>
        <c:baseTimeUnit val="days"/>
      </c:dateAx>
    </c:plotArea>
    <c:legend>
      <c:legendPos val="b"/>
      <c:legendEntry>
        <c:idx val="0"/>
        <c:delete val="1"/>
      </c:legendEntry>
      <c:legendEntry>
        <c:idx val="2"/>
        <c:delete val="1"/>
      </c:legendEntry>
      <c:layout/>
      <c:overlay val="0"/>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areaChart>
        <c:grouping val="stacked"/>
        <c:varyColors val="0"/>
        <c:ser>
          <c:idx val="1"/>
          <c:order val="1"/>
          <c:tx>
            <c:strRef>
              <c:f>'Q2'!$C$1</c:f>
              <c:strCache>
                <c:ptCount val="1"/>
                <c:pt idx="0">
                  <c:v>BMI Low</c:v>
                </c:pt>
              </c:strCache>
            </c:strRef>
          </c:tx>
          <c:spPr>
            <a:noFill/>
          </c:spPr>
          <c:cat>
            <c:numRef>
              <c:f>'Q2'!$A$2:$A$63</c:f>
              <c:numCache>
                <c:formatCode>m/d/yyyy</c:formatCode>
                <c:ptCount val="62"/>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pt idx="31">
                  <c:v>44958</c:v>
                </c:pt>
                <c:pt idx="32">
                  <c:v>44959</c:v>
                </c:pt>
                <c:pt idx="33">
                  <c:v>44960</c:v>
                </c:pt>
                <c:pt idx="34">
                  <c:v>44961</c:v>
                </c:pt>
                <c:pt idx="35">
                  <c:v>44962</c:v>
                </c:pt>
                <c:pt idx="36">
                  <c:v>44963</c:v>
                </c:pt>
                <c:pt idx="37">
                  <c:v>44964</c:v>
                </c:pt>
                <c:pt idx="38">
                  <c:v>44965</c:v>
                </c:pt>
                <c:pt idx="39">
                  <c:v>44966</c:v>
                </c:pt>
                <c:pt idx="40">
                  <c:v>44967</c:v>
                </c:pt>
                <c:pt idx="41">
                  <c:v>44968</c:v>
                </c:pt>
                <c:pt idx="42">
                  <c:v>44969</c:v>
                </c:pt>
                <c:pt idx="43">
                  <c:v>44970</c:v>
                </c:pt>
                <c:pt idx="44">
                  <c:v>44971</c:v>
                </c:pt>
                <c:pt idx="45">
                  <c:v>44972</c:v>
                </c:pt>
                <c:pt idx="46">
                  <c:v>44973</c:v>
                </c:pt>
                <c:pt idx="47">
                  <c:v>44974</c:v>
                </c:pt>
                <c:pt idx="48">
                  <c:v>44975</c:v>
                </c:pt>
                <c:pt idx="49">
                  <c:v>44976</c:v>
                </c:pt>
                <c:pt idx="50">
                  <c:v>44977</c:v>
                </c:pt>
                <c:pt idx="51">
                  <c:v>44978</c:v>
                </c:pt>
                <c:pt idx="52">
                  <c:v>44979</c:v>
                </c:pt>
                <c:pt idx="53">
                  <c:v>44980</c:v>
                </c:pt>
                <c:pt idx="54">
                  <c:v>44981</c:v>
                </c:pt>
                <c:pt idx="55">
                  <c:v>44982</c:v>
                </c:pt>
                <c:pt idx="56">
                  <c:v>44983</c:v>
                </c:pt>
                <c:pt idx="57">
                  <c:v>44984</c:v>
                </c:pt>
                <c:pt idx="58">
                  <c:v>44985</c:v>
                </c:pt>
                <c:pt idx="59">
                  <c:v>44986</c:v>
                </c:pt>
                <c:pt idx="60">
                  <c:v>44987</c:v>
                </c:pt>
                <c:pt idx="61">
                  <c:v>44988</c:v>
                </c:pt>
              </c:numCache>
            </c:numRef>
          </c:cat>
          <c:val>
            <c:numRef>
              <c:f>'Q2'!$C$2:$C$63</c:f>
              <c:numCache>
                <c:formatCode>General</c:formatCode>
                <c:ptCount val="62"/>
                <c:pt idx="0">
                  <c:v>125</c:v>
                </c:pt>
                <c:pt idx="1">
                  <c:v>125</c:v>
                </c:pt>
                <c:pt idx="2">
                  <c:v>125</c:v>
                </c:pt>
                <c:pt idx="3">
                  <c:v>125</c:v>
                </c:pt>
                <c:pt idx="4">
                  <c:v>125</c:v>
                </c:pt>
                <c:pt idx="5">
                  <c:v>125</c:v>
                </c:pt>
                <c:pt idx="6">
                  <c:v>125</c:v>
                </c:pt>
                <c:pt idx="7">
                  <c:v>125</c:v>
                </c:pt>
                <c:pt idx="8">
                  <c:v>125</c:v>
                </c:pt>
                <c:pt idx="9">
                  <c:v>125</c:v>
                </c:pt>
                <c:pt idx="10">
                  <c:v>125</c:v>
                </c:pt>
                <c:pt idx="11">
                  <c:v>125</c:v>
                </c:pt>
                <c:pt idx="12">
                  <c:v>125</c:v>
                </c:pt>
                <c:pt idx="13">
                  <c:v>125</c:v>
                </c:pt>
                <c:pt idx="14">
                  <c:v>125</c:v>
                </c:pt>
                <c:pt idx="15">
                  <c:v>125</c:v>
                </c:pt>
                <c:pt idx="16">
                  <c:v>125</c:v>
                </c:pt>
                <c:pt idx="17">
                  <c:v>125</c:v>
                </c:pt>
                <c:pt idx="18">
                  <c:v>125</c:v>
                </c:pt>
                <c:pt idx="19">
                  <c:v>125</c:v>
                </c:pt>
                <c:pt idx="20">
                  <c:v>125</c:v>
                </c:pt>
                <c:pt idx="21">
                  <c:v>125</c:v>
                </c:pt>
                <c:pt idx="22">
                  <c:v>125</c:v>
                </c:pt>
                <c:pt idx="23">
                  <c:v>125</c:v>
                </c:pt>
                <c:pt idx="24">
                  <c:v>125</c:v>
                </c:pt>
                <c:pt idx="25">
                  <c:v>125</c:v>
                </c:pt>
                <c:pt idx="26">
                  <c:v>125</c:v>
                </c:pt>
                <c:pt idx="27">
                  <c:v>125</c:v>
                </c:pt>
                <c:pt idx="28">
                  <c:v>125</c:v>
                </c:pt>
                <c:pt idx="29">
                  <c:v>125</c:v>
                </c:pt>
                <c:pt idx="30">
                  <c:v>125</c:v>
                </c:pt>
                <c:pt idx="31">
                  <c:v>125</c:v>
                </c:pt>
                <c:pt idx="32">
                  <c:v>125</c:v>
                </c:pt>
                <c:pt idx="33">
                  <c:v>125</c:v>
                </c:pt>
                <c:pt idx="34">
                  <c:v>125</c:v>
                </c:pt>
                <c:pt idx="35">
                  <c:v>125</c:v>
                </c:pt>
                <c:pt idx="36">
                  <c:v>125</c:v>
                </c:pt>
                <c:pt idx="37">
                  <c:v>125</c:v>
                </c:pt>
                <c:pt idx="38">
                  <c:v>125</c:v>
                </c:pt>
                <c:pt idx="39">
                  <c:v>125</c:v>
                </c:pt>
                <c:pt idx="40">
                  <c:v>125</c:v>
                </c:pt>
                <c:pt idx="41">
                  <c:v>125</c:v>
                </c:pt>
                <c:pt idx="42">
                  <c:v>125</c:v>
                </c:pt>
                <c:pt idx="43">
                  <c:v>125</c:v>
                </c:pt>
                <c:pt idx="44">
                  <c:v>125</c:v>
                </c:pt>
                <c:pt idx="45">
                  <c:v>125</c:v>
                </c:pt>
                <c:pt idx="46">
                  <c:v>125</c:v>
                </c:pt>
                <c:pt idx="47">
                  <c:v>125</c:v>
                </c:pt>
                <c:pt idx="48">
                  <c:v>125</c:v>
                </c:pt>
                <c:pt idx="49">
                  <c:v>125</c:v>
                </c:pt>
                <c:pt idx="50">
                  <c:v>125</c:v>
                </c:pt>
                <c:pt idx="51">
                  <c:v>125</c:v>
                </c:pt>
                <c:pt idx="52">
                  <c:v>125</c:v>
                </c:pt>
                <c:pt idx="53">
                  <c:v>125</c:v>
                </c:pt>
                <c:pt idx="54">
                  <c:v>125</c:v>
                </c:pt>
                <c:pt idx="55">
                  <c:v>125</c:v>
                </c:pt>
                <c:pt idx="56">
                  <c:v>125</c:v>
                </c:pt>
                <c:pt idx="57">
                  <c:v>125</c:v>
                </c:pt>
                <c:pt idx="58">
                  <c:v>125</c:v>
                </c:pt>
                <c:pt idx="59">
                  <c:v>125</c:v>
                </c:pt>
                <c:pt idx="60">
                  <c:v>125</c:v>
                </c:pt>
                <c:pt idx="61">
                  <c:v>125</c:v>
                </c:pt>
              </c:numCache>
            </c:numRef>
          </c:val>
          <c:extLst xmlns:c16r2="http://schemas.microsoft.com/office/drawing/2015/06/chart">
            <c:ext xmlns:c16="http://schemas.microsoft.com/office/drawing/2014/chart" uri="{C3380CC4-5D6E-409C-BE32-E72D297353CC}">
              <c16:uniqueId val="{00000000-7020-4F4A-A1F1-2BDEEA93731C}"/>
            </c:ext>
          </c:extLst>
        </c:ser>
        <c:ser>
          <c:idx val="2"/>
          <c:order val="2"/>
          <c:tx>
            <c:strRef>
              <c:f>'Q2'!$D$1</c:f>
              <c:strCache>
                <c:ptCount val="1"/>
                <c:pt idx="0">
                  <c:v>BMI Range</c:v>
                </c:pt>
              </c:strCache>
            </c:strRef>
          </c:tx>
          <c:spPr>
            <a:solidFill>
              <a:schemeClr val="accent6">
                <a:lumMod val="60000"/>
                <a:lumOff val="40000"/>
              </a:schemeClr>
            </a:solidFill>
          </c:spPr>
          <c:cat>
            <c:numRef>
              <c:f>'Q2'!$A$2:$A$63</c:f>
              <c:numCache>
                <c:formatCode>m/d/yyyy</c:formatCode>
                <c:ptCount val="62"/>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pt idx="31">
                  <c:v>44958</c:v>
                </c:pt>
                <c:pt idx="32">
                  <c:v>44959</c:v>
                </c:pt>
                <c:pt idx="33">
                  <c:v>44960</c:v>
                </c:pt>
                <c:pt idx="34">
                  <c:v>44961</c:v>
                </c:pt>
                <c:pt idx="35">
                  <c:v>44962</c:v>
                </c:pt>
                <c:pt idx="36">
                  <c:v>44963</c:v>
                </c:pt>
                <c:pt idx="37">
                  <c:v>44964</c:v>
                </c:pt>
                <c:pt idx="38">
                  <c:v>44965</c:v>
                </c:pt>
                <c:pt idx="39">
                  <c:v>44966</c:v>
                </c:pt>
                <c:pt idx="40">
                  <c:v>44967</c:v>
                </c:pt>
                <c:pt idx="41">
                  <c:v>44968</c:v>
                </c:pt>
                <c:pt idx="42">
                  <c:v>44969</c:v>
                </c:pt>
                <c:pt idx="43">
                  <c:v>44970</c:v>
                </c:pt>
                <c:pt idx="44">
                  <c:v>44971</c:v>
                </c:pt>
                <c:pt idx="45">
                  <c:v>44972</c:v>
                </c:pt>
                <c:pt idx="46">
                  <c:v>44973</c:v>
                </c:pt>
                <c:pt idx="47">
                  <c:v>44974</c:v>
                </c:pt>
                <c:pt idx="48">
                  <c:v>44975</c:v>
                </c:pt>
                <c:pt idx="49">
                  <c:v>44976</c:v>
                </c:pt>
                <c:pt idx="50">
                  <c:v>44977</c:v>
                </c:pt>
                <c:pt idx="51">
                  <c:v>44978</c:v>
                </c:pt>
                <c:pt idx="52">
                  <c:v>44979</c:v>
                </c:pt>
                <c:pt idx="53">
                  <c:v>44980</c:v>
                </c:pt>
                <c:pt idx="54">
                  <c:v>44981</c:v>
                </c:pt>
                <c:pt idx="55">
                  <c:v>44982</c:v>
                </c:pt>
                <c:pt idx="56">
                  <c:v>44983</c:v>
                </c:pt>
                <c:pt idx="57">
                  <c:v>44984</c:v>
                </c:pt>
                <c:pt idx="58">
                  <c:v>44985</c:v>
                </c:pt>
                <c:pt idx="59">
                  <c:v>44986</c:v>
                </c:pt>
                <c:pt idx="60">
                  <c:v>44987</c:v>
                </c:pt>
                <c:pt idx="61">
                  <c:v>44988</c:v>
                </c:pt>
              </c:numCache>
            </c:numRef>
          </c:cat>
          <c:val>
            <c:numRef>
              <c:f>'Q2'!$D$2:$D$63</c:f>
              <c:numCache>
                <c:formatCode>General</c:formatCode>
                <c:ptCount val="62"/>
                <c:pt idx="0">
                  <c:v>33</c:v>
                </c:pt>
                <c:pt idx="1">
                  <c:v>33</c:v>
                </c:pt>
                <c:pt idx="2">
                  <c:v>33</c:v>
                </c:pt>
                <c:pt idx="3">
                  <c:v>33</c:v>
                </c:pt>
                <c:pt idx="4">
                  <c:v>33</c:v>
                </c:pt>
                <c:pt idx="5">
                  <c:v>33</c:v>
                </c:pt>
                <c:pt idx="6">
                  <c:v>33</c:v>
                </c:pt>
                <c:pt idx="7">
                  <c:v>33</c:v>
                </c:pt>
                <c:pt idx="8">
                  <c:v>33</c:v>
                </c:pt>
                <c:pt idx="9">
                  <c:v>33</c:v>
                </c:pt>
                <c:pt idx="10">
                  <c:v>33</c:v>
                </c:pt>
                <c:pt idx="11">
                  <c:v>33</c:v>
                </c:pt>
                <c:pt idx="12">
                  <c:v>33</c:v>
                </c:pt>
                <c:pt idx="13">
                  <c:v>33</c:v>
                </c:pt>
                <c:pt idx="14">
                  <c:v>33</c:v>
                </c:pt>
                <c:pt idx="15">
                  <c:v>33</c:v>
                </c:pt>
                <c:pt idx="16">
                  <c:v>33</c:v>
                </c:pt>
                <c:pt idx="17">
                  <c:v>33</c:v>
                </c:pt>
                <c:pt idx="18">
                  <c:v>33</c:v>
                </c:pt>
                <c:pt idx="19">
                  <c:v>33</c:v>
                </c:pt>
                <c:pt idx="20">
                  <c:v>33</c:v>
                </c:pt>
                <c:pt idx="21">
                  <c:v>33</c:v>
                </c:pt>
                <c:pt idx="22">
                  <c:v>33</c:v>
                </c:pt>
                <c:pt idx="23">
                  <c:v>33</c:v>
                </c:pt>
                <c:pt idx="24">
                  <c:v>33</c:v>
                </c:pt>
                <c:pt idx="25">
                  <c:v>33</c:v>
                </c:pt>
                <c:pt idx="26">
                  <c:v>33</c:v>
                </c:pt>
                <c:pt idx="27">
                  <c:v>33</c:v>
                </c:pt>
                <c:pt idx="28">
                  <c:v>33</c:v>
                </c:pt>
                <c:pt idx="29">
                  <c:v>33</c:v>
                </c:pt>
                <c:pt idx="30">
                  <c:v>33</c:v>
                </c:pt>
                <c:pt idx="31">
                  <c:v>33</c:v>
                </c:pt>
                <c:pt idx="32">
                  <c:v>33</c:v>
                </c:pt>
                <c:pt idx="33">
                  <c:v>33</c:v>
                </c:pt>
                <c:pt idx="34">
                  <c:v>33</c:v>
                </c:pt>
                <c:pt idx="35">
                  <c:v>33</c:v>
                </c:pt>
                <c:pt idx="36">
                  <c:v>33</c:v>
                </c:pt>
                <c:pt idx="37">
                  <c:v>33</c:v>
                </c:pt>
                <c:pt idx="38">
                  <c:v>33</c:v>
                </c:pt>
                <c:pt idx="39">
                  <c:v>33</c:v>
                </c:pt>
                <c:pt idx="40">
                  <c:v>33</c:v>
                </c:pt>
                <c:pt idx="41">
                  <c:v>33</c:v>
                </c:pt>
                <c:pt idx="42">
                  <c:v>33</c:v>
                </c:pt>
                <c:pt idx="43">
                  <c:v>33</c:v>
                </c:pt>
                <c:pt idx="44">
                  <c:v>33</c:v>
                </c:pt>
                <c:pt idx="45">
                  <c:v>33</c:v>
                </c:pt>
                <c:pt idx="46">
                  <c:v>33</c:v>
                </c:pt>
                <c:pt idx="47">
                  <c:v>33</c:v>
                </c:pt>
                <c:pt idx="48">
                  <c:v>33</c:v>
                </c:pt>
                <c:pt idx="49">
                  <c:v>33</c:v>
                </c:pt>
                <c:pt idx="50">
                  <c:v>33</c:v>
                </c:pt>
                <c:pt idx="51">
                  <c:v>33</c:v>
                </c:pt>
                <c:pt idx="52">
                  <c:v>33</c:v>
                </c:pt>
                <c:pt idx="53">
                  <c:v>33</c:v>
                </c:pt>
                <c:pt idx="54">
                  <c:v>33</c:v>
                </c:pt>
                <c:pt idx="55">
                  <c:v>33</c:v>
                </c:pt>
                <c:pt idx="56">
                  <c:v>33</c:v>
                </c:pt>
                <c:pt idx="57">
                  <c:v>33</c:v>
                </c:pt>
                <c:pt idx="58">
                  <c:v>33</c:v>
                </c:pt>
                <c:pt idx="59">
                  <c:v>33</c:v>
                </c:pt>
                <c:pt idx="60">
                  <c:v>33</c:v>
                </c:pt>
                <c:pt idx="61">
                  <c:v>33</c:v>
                </c:pt>
              </c:numCache>
            </c:numRef>
          </c:val>
          <c:extLst xmlns:c16r2="http://schemas.microsoft.com/office/drawing/2015/06/chart">
            <c:ext xmlns:c16="http://schemas.microsoft.com/office/drawing/2014/chart" uri="{C3380CC4-5D6E-409C-BE32-E72D297353CC}">
              <c16:uniqueId val="{00000001-7020-4F4A-A1F1-2BDEEA93731C}"/>
            </c:ext>
          </c:extLst>
        </c:ser>
        <c:dLbls>
          <c:showLegendKey val="0"/>
          <c:showVal val="0"/>
          <c:showCatName val="0"/>
          <c:showSerName val="0"/>
          <c:showPercent val="0"/>
          <c:showBubbleSize val="0"/>
        </c:dLbls>
        <c:axId val="222763648"/>
        <c:axId val="222781824"/>
      </c:areaChart>
      <c:areaChart>
        <c:grouping val="stacked"/>
        <c:varyColors val="0"/>
        <c:ser>
          <c:idx val="3"/>
          <c:order val="3"/>
          <c:tx>
            <c:strRef>
              <c:f>'Q2'!$E$1</c:f>
              <c:strCache>
                <c:ptCount val="1"/>
                <c:pt idx="0">
                  <c:v>Target Low</c:v>
                </c:pt>
              </c:strCache>
            </c:strRef>
          </c:tx>
          <c:spPr>
            <a:noFill/>
          </c:spPr>
          <c:cat>
            <c:numRef>
              <c:f>'Q2'!$A$2:$A$63</c:f>
              <c:numCache>
                <c:formatCode>m/d/yyyy</c:formatCode>
                <c:ptCount val="62"/>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pt idx="31">
                  <c:v>44958</c:v>
                </c:pt>
                <c:pt idx="32">
                  <c:v>44959</c:v>
                </c:pt>
                <c:pt idx="33">
                  <c:v>44960</c:v>
                </c:pt>
                <c:pt idx="34">
                  <c:v>44961</c:v>
                </c:pt>
                <c:pt idx="35">
                  <c:v>44962</c:v>
                </c:pt>
                <c:pt idx="36">
                  <c:v>44963</c:v>
                </c:pt>
                <c:pt idx="37">
                  <c:v>44964</c:v>
                </c:pt>
                <c:pt idx="38">
                  <c:v>44965</c:v>
                </c:pt>
                <c:pt idx="39">
                  <c:v>44966</c:v>
                </c:pt>
                <c:pt idx="40">
                  <c:v>44967</c:v>
                </c:pt>
                <c:pt idx="41">
                  <c:v>44968</c:v>
                </c:pt>
                <c:pt idx="42">
                  <c:v>44969</c:v>
                </c:pt>
                <c:pt idx="43">
                  <c:v>44970</c:v>
                </c:pt>
                <c:pt idx="44">
                  <c:v>44971</c:v>
                </c:pt>
                <c:pt idx="45">
                  <c:v>44972</c:v>
                </c:pt>
                <c:pt idx="46">
                  <c:v>44973</c:v>
                </c:pt>
                <c:pt idx="47">
                  <c:v>44974</c:v>
                </c:pt>
                <c:pt idx="48">
                  <c:v>44975</c:v>
                </c:pt>
                <c:pt idx="49">
                  <c:v>44976</c:v>
                </c:pt>
                <c:pt idx="50">
                  <c:v>44977</c:v>
                </c:pt>
                <c:pt idx="51">
                  <c:v>44978</c:v>
                </c:pt>
                <c:pt idx="52">
                  <c:v>44979</c:v>
                </c:pt>
                <c:pt idx="53">
                  <c:v>44980</c:v>
                </c:pt>
                <c:pt idx="54">
                  <c:v>44981</c:v>
                </c:pt>
                <c:pt idx="55">
                  <c:v>44982</c:v>
                </c:pt>
                <c:pt idx="56">
                  <c:v>44983</c:v>
                </c:pt>
                <c:pt idx="57">
                  <c:v>44984</c:v>
                </c:pt>
                <c:pt idx="58">
                  <c:v>44985</c:v>
                </c:pt>
                <c:pt idx="59">
                  <c:v>44986</c:v>
                </c:pt>
                <c:pt idx="60">
                  <c:v>44987</c:v>
                </c:pt>
                <c:pt idx="61">
                  <c:v>44988</c:v>
                </c:pt>
              </c:numCache>
            </c:numRef>
          </c:cat>
          <c:val>
            <c:numRef>
              <c:f>'Q2'!$E$2:$E$63</c:f>
              <c:numCache>
                <c:formatCode>General</c:formatCode>
                <c:ptCount val="62"/>
                <c:pt idx="0">
                  <c:v>155</c:v>
                </c:pt>
                <c:pt idx="1">
                  <c:v>155</c:v>
                </c:pt>
                <c:pt idx="2">
                  <c:v>155</c:v>
                </c:pt>
                <c:pt idx="3">
                  <c:v>155</c:v>
                </c:pt>
                <c:pt idx="4">
                  <c:v>155</c:v>
                </c:pt>
                <c:pt idx="5">
                  <c:v>155</c:v>
                </c:pt>
                <c:pt idx="6">
                  <c:v>155</c:v>
                </c:pt>
                <c:pt idx="7">
                  <c:v>155</c:v>
                </c:pt>
                <c:pt idx="8">
                  <c:v>155</c:v>
                </c:pt>
                <c:pt idx="9">
                  <c:v>155</c:v>
                </c:pt>
                <c:pt idx="10">
                  <c:v>155</c:v>
                </c:pt>
                <c:pt idx="11">
                  <c:v>155</c:v>
                </c:pt>
                <c:pt idx="12">
                  <c:v>155</c:v>
                </c:pt>
                <c:pt idx="13">
                  <c:v>155</c:v>
                </c:pt>
                <c:pt idx="14">
                  <c:v>155</c:v>
                </c:pt>
                <c:pt idx="15">
                  <c:v>155</c:v>
                </c:pt>
                <c:pt idx="16">
                  <c:v>155</c:v>
                </c:pt>
                <c:pt idx="17">
                  <c:v>155</c:v>
                </c:pt>
                <c:pt idx="18">
                  <c:v>155</c:v>
                </c:pt>
                <c:pt idx="19">
                  <c:v>155</c:v>
                </c:pt>
                <c:pt idx="20">
                  <c:v>155</c:v>
                </c:pt>
                <c:pt idx="21">
                  <c:v>155</c:v>
                </c:pt>
                <c:pt idx="22">
                  <c:v>155</c:v>
                </c:pt>
                <c:pt idx="23">
                  <c:v>155</c:v>
                </c:pt>
                <c:pt idx="24">
                  <c:v>155</c:v>
                </c:pt>
                <c:pt idx="25">
                  <c:v>155</c:v>
                </c:pt>
                <c:pt idx="26">
                  <c:v>155</c:v>
                </c:pt>
                <c:pt idx="27">
                  <c:v>155</c:v>
                </c:pt>
                <c:pt idx="28">
                  <c:v>155</c:v>
                </c:pt>
                <c:pt idx="29">
                  <c:v>155</c:v>
                </c:pt>
                <c:pt idx="30">
                  <c:v>155</c:v>
                </c:pt>
                <c:pt idx="31">
                  <c:v>155</c:v>
                </c:pt>
                <c:pt idx="32">
                  <c:v>155</c:v>
                </c:pt>
                <c:pt idx="33">
                  <c:v>155</c:v>
                </c:pt>
                <c:pt idx="34">
                  <c:v>155</c:v>
                </c:pt>
                <c:pt idx="35">
                  <c:v>155</c:v>
                </c:pt>
                <c:pt idx="36">
                  <c:v>155</c:v>
                </c:pt>
                <c:pt idx="37">
                  <c:v>155</c:v>
                </c:pt>
                <c:pt idx="38">
                  <c:v>155</c:v>
                </c:pt>
                <c:pt idx="39">
                  <c:v>155</c:v>
                </c:pt>
                <c:pt idx="40">
                  <c:v>155</c:v>
                </c:pt>
                <c:pt idx="41">
                  <c:v>155</c:v>
                </c:pt>
                <c:pt idx="42">
                  <c:v>155</c:v>
                </c:pt>
                <c:pt idx="43">
                  <c:v>155</c:v>
                </c:pt>
                <c:pt idx="44">
                  <c:v>155</c:v>
                </c:pt>
                <c:pt idx="45">
                  <c:v>155</c:v>
                </c:pt>
                <c:pt idx="46">
                  <c:v>155</c:v>
                </c:pt>
                <c:pt idx="47">
                  <c:v>155</c:v>
                </c:pt>
                <c:pt idx="48">
                  <c:v>155</c:v>
                </c:pt>
                <c:pt idx="49">
                  <c:v>155</c:v>
                </c:pt>
                <c:pt idx="50">
                  <c:v>155</c:v>
                </c:pt>
                <c:pt idx="51">
                  <c:v>155</c:v>
                </c:pt>
                <c:pt idx="52">
                  <c:v>155</c:v>
                </c:pt>
                <c:pt idx="53">
                  <c:v>155</c:v>
                </c:pt>
                <c:pt idx="54">
                  <c:v>155</c:v>
                </c:pt>
                <c:pt idx="55">
                  <c:v>155</c:v>
                </c:pt>
                <c:pt idx="56">
                  <c:v>155</c:v>
                </c:pt>
                <c:pt idx="57">
                  <c:v>155</c:v>
                </c:pt>
                <c:pt idx="58">
                  <c:v>155</c:v>
                </c:pt>
                <c:pt idx="59">
                  <c:v>155</c:v>
                </c:pt>
                <c:pt idx="60">
                  <c:v>155</c:v>
                </c:pt>
                <c:pt idx="61">
                  <c:v>155</c:v>
                </c:pt>
              </c:numCache>
            </c:numRef>
          </c:val>
          <c:extLst xmlns:c16r2="http://schemas.microsoft.com/office/drawing/2015/06/chart">
            <c:ext xmlns:c16="http://schemas.microsoft.com/office/drawing/2014/chart" uri="{C3380CC4-5D6E-409C-BE32-E72D297353CC}">
              <c16:uniqueId val="{00000002-7020-4F4A-A1F1-2BDEEA93731C}"/>
            </c:ext>
          </c:extLst>
        </c:ser>
        <c:ser>
          <c:idx val="4"/>
          <c:order val="4"/>
          <c:tx>
            <c:strRef>
              <c:f>'Q2'!$F$1</c:f>
              <c:strCache>
                <c:ptCount val="1"/>
                <c:pt idx="0">
                  <c:v>Target Range</c:v>
                </c:pt>
              </c:strCache>
            </c:strRef>
          </c:tx>
          <c:spPr>
            <a:solidFill>
              <a:schemeClr val="accent5"/>
            </a:solidFill>
          </c:spPr>
          <c:cat>
            <c:numRef>
              <c:f>'Q2'!$A$2:$A$63</c:f>
              <c:numCache>
                <c:formatCode>m/d/yyyy</c:formatCode>
                <c:ptCount val="62"/>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pt idx="31">
                  <c:v>44958</c:v>
                </c:pt>
                <c:pt idx="32">
                  <c:v>44959</c:v>
                </c:pt>
                <c:pt idx="33">
                  <c:v>44960</c:v>
                </c:pt>
                <c:pt idx="34">
                  <c:v>44961</c:v>
                </c:pt>
                <c:pt idx="35">
                  <c:v>44962</c:v>
                </c:pt>
                <c:pt idx="36">
                  <c:v>44963</c:v>
                </c:pt>
                <c:pt idx="37">
                  <c:v>44964</c:v>
                </c:pt>
                <c:pt idx="38">
                  <c:v>44965</c:v>
                </c:pt>
                <c:pt idx="39">
                  <c:v>44966</c:v>
                </c:pt>
                <c:pt idx="40">
                  <c:v>44967</c:v>
                </c:pt>
                <c:pt idx="41">
                  <c:v>44968</c:v>
                </c:pt>
                <c:pt idx="42">
                  <c:v>44969</c:v>
                </c:pt>
                <c:pt idx="43">
                  <c:v>44970</c:v>
                </c:pt>
                <c:pt idx="44">
                  <c:v>44971</c:v>
                </c:pt>
                <c:pt idx="45">
                  <c:v>44972</c:v>
                </c:pt>
                <c:pt idx="46">
                  <c:v>44973</c:v>
                </c:pt>
                <c:pt idx="47">
                  <c:v>44974</c:v>
                </c:pt>
                <c:pt idx="48">
                  <c:v>44975</c:v>
                </c:pt>
                <c:pt idx="49">
                  <c:v>44976</c:v>
                </c:pt>
                <c:pt idx="50">
                  <c:v>44977</c:v>
                </c:pt>
                <c:pt idx="51">
                  <c:v>44978</c:v>
                </c:pt>
                <c:pt idx="52">
                  <c:v>44979</c:v>
                </c:pt>
                <c:pt idx="53">
                  <c:v>44980</c:v>
                </c:pt>
                <c:pt idx="54">
                  <c:v>44981</c:v>
                </c:pt>
                <c:pt idx="55">
                  <c:v>44982</c:v>
                </c:pt>
                <c:pt idx="56">
                  <c:v>44983</c:v>
                </c:pt>
                <c:pt idx="57">
                  <c:v>44984</c:v>
                </c:pt>
                <c:pt idx="58">
                  <c:v>44985</c:v>
                </c:pt>
                <c:pt idx="59">
                  <c:v>44986</c:v>
                </c:pt>
                <c:pt idx="60">
                  <c:v>44987</c:v>
                </c:pt>
                <c:pt idx="61">
                  <c:v>44988</c:v>
                </c:pt>
              </c:numCache>
            </c:numRef>
          </c:cat>
          <c:val>
            <c:numRef>
              <c:f>'Q2'!$F$2:$F$63</c:f>
              <c:numCache>
                <c:formatCode>General</c:formatCode>
                <c:ptCount val="62"/>
                <c:pt idx="0">
                  <c:v>15</c:v>
                </c:pt>
                <c:pt idx="1">
                  <c:v>15</c:v>
                </c:pt>
                <c:pt idx="2">
                  <c:v>15</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numCache>
            </c:numRef>
          </c:val>
          <c:extLst xmlns:c16r2="http://schemas.microsoft.com/office/drawing/2015/06/chart">
            <c:ext xmlns:c16="http://schemas.microsoft.com/office/drawing/2014/chart" uri="{C3380CC4-5D6E-409C-BE32-E72D297353CC}">
              <c16:uniqueId val="{00000003-7020-4F4A-A1F1-2BDEEA93731C}"/>
            </c:ext>
          </c:extLst>
        </c:ser>
        <c:dLbls>
          <c:showLegendKey val="0"/>
          <c:showVal val="0"/>
          <c:showCatName val="0"/>
          <c:showSerName val="0"/>
          <c:showPercent val="0"/>
          <c:showBubbleSize val="0"/>
        </c:dLbls>
        <c:axId val="222784896"/>
        <c:axId val="222783360"/>
      </c:areaChart>
      <c:lineChart>
        <c:grouping val="standard"/>
        <c:varyColors val="0"/>
        <c:ser>
          <c:idx val="0"/>
          <c:order val="0"/>
          <c:tx>
            <c:strRef>
              <c:f>'Q2'!$B$1</c:f>
              <c:strCache>
                <c:ptCount val="1"/>
                <c:pt idx="0">
                  <c:v>Weight</c:v>
                </c:pt>
              </c:strCache>
            </c:strRef>
          </c:tx>
          <c:spPr>
            <a:ln w="28575">
              <a:solidFill>
                <a:srgbClr val="C00000"/>
              </a:solidFill>
            </a:ln>
          </c:spPr>
          <c:marker>
            <c:symbol val="none"/>
          </c:marker>
          <c:cat>
            <c:numRef>
              <c:f>'Q2'!$A$2:$A$63</c:f>
              <c:numCache>
                <c:formatCode>m/d/yyyy</c:formatCode>
                <c:ptCount val="62"/>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pt idx="31">
                  <c:v>44958</c:v>
                </c:pt>
                <c:pt idx="32">
                  <c:v>44959</c:v>
                </c:pt>
                <c:pt idx="33">
                  <c:v>44960</c:v>
                </c:pt>
                <c:pt idx="34">
                  <c:v>44961</c:v>
                </c:pt>
                <c:pt idx="35">
                  <c:v>44962</c:v>
                </c:pt>
                <c:pt idx="36">
                  <c:v>44963</c:v>
                </c:pt>
                <c:pt idx="37">
                  <c:v>44964</c:v>
                </c:pt>
                <c:pt idx="38">
                  <c:v>44965</c:v>
                </c:pt>
                <c:pt idx="39">
                  <c:v>44966</c:v>
                </c:pt>
                <c:pt idx="40">
                  <c:v>44967</c:v>
                </c:pt>
                <c:pt idx="41">
                  <c:v>44968</c:v>
                </c:pt>
                <c:pt idx="42">
                  <c:v>44969</c:v>
                </c:pt>
                <c:pt idx="43">
                  <c:v>44970</c:v>
                </c:pt>
                <c:pt idx="44">
                  <c:v>44971</c:v>
                </c:pt>
                <c:pt idx="45">
                  <c:v>44972</c:v>
                </c:pt>
                <c:pt idx="46">
                  <c:v>44973</c:v>
                </c:pt>
                <c:pt idx="47">
                  <c:v>44974</c:v>
                </c:pt>
                <c:pt idx="48">
                  <c:v>44975</c:v>
                </c:pt>
                <c:pt idx="49">
                  <c:v>44976</c:v>
                </c:pt>
                <c:pt idx="50">
                  <c:v>44977</c:v>
                </c:pt>
                <c:pt idx="51">
                  <c:v>44978</c:v>
                </c:pt>
                <c:pt idx="52">
                  <c:v>44979</c:v>
                </c:pt>
                <c:pt idx="53">
                  <c:v>44980</c:v>
                </c:pt>
                <c:pt idx="54">
                  <c:v>44981</c:v>
                </c:pt>
                <c:pt idx="55">
                  <c:v>44982</c:v>
                </c:pt>
                <c:pt idx="56">
                  <c:v>44983</c:v>
                </c:pt>
                <c:pt idx="57">
                  <c:v>44984</c:v>
                </c:pt>
                <c:pt idx="58">
                  <c:v>44985</c:v>
                </c:pt>
                <c:pt idx="59">
                  <c:v>44986</c:v>
                </c:pt>
                <c:pt idx="60">
                  <c:v>44987</c:v>
                </c:pt>
                <c:pt idx="61">
                  <c:v>44988</c:v>
                </c:pt>
              </c:numCache>
            </c:numRef>
          </c:cat>
          <c:val>
            <c:numRef>
              <c:f>'Q2'!$B$2:$B$63</c:f>
              <c:numCache>
                <c:formatCode>General</c:formatCode>
                <c:ptCount val="62"/>
                <c:pt idx="0">
                  <c:v>195</c:v>
                </c:pt>
                <c:pt idx="1">
                  <c:v>195</c:v>
                </c:pt>
                <c:pt idx="2">
                  <c:v>195</c:v>
                </c:pt>
                <c:pt idx="3">
                  <c:v>195</c:v>
                </c:pt>
                <c:pt idx="4">
                  <c:v>195</c:v>
                </c:pt>
                <c:pt idx="5">
                  <c:v>195</c:v>
                </c:pt>
                <c:pt idx="6">
                  <c:v>195</c:v>
                </c:pt>
                <c:pt idx="7">
                  <c:v>195</c:v>
                </c:pt>
                <c:pt idx="8">
                  <c:v>195</c:v>
                </c:pt>
                <c:pt idx="9">
                  <c:v>195</c:v>
                </c:pt>
                <c:pt idx="10">
                  <c:v>195</c:v>
                </c:pt>
                <c:pt idx="11">
                  <c:v>195</c:v>
                </c:pt>
                <c:pt idx="12">
                  <c:v>195</c:v>
                </c:pt>
                <c:pt idx="13">
                  <c:v>195</c:v>
                </c:pt>
                <c:pt idx="14">
                  <c:v>195</c:v>
                </c:pt>
                <c:pt idx="15">
                  <c:v>195</c:v>
                </c:pt>
                <c:pt idx="16">
                  <c:v>195</c:v>
                </c:pt>
                <c:pt idx="17">
                  <c:v>195</c:v>
                </c:pt>
                <c:pt idx="18">
                  <c:v>195</c:v>
                </c:pt>
                <c:pt idx="19">
                  <c:v>195</c:v>
                </c:pt>
                <c:pt idx="20">
                  <c:v>195</c:v>
                </c:pt>
                <c:pt idx="21">
                  <c:v>194.2</c:v>
                </c:pt>
                <c:pt idx="22">
                  <c:v>193.4</c:v>
                </c:pt>
                <c:pt idx="23">
                  <c:v>192.6</c:v>
                </c:pt>
                <c:pt idx="24">
                  <c:v>191.8</c:v>
                </c:pt>
                <c:pt idx="25">
                  <c:v>191</c:v>
                </c:pt>
                <c:pt idx="26">
                  <c:v>190.2</c:v>
                </c:pt>
                <c:pt idx="27">
                  <c:v>189.4</c:v>
                </c:pt>
                <c:pt idx="28">
                  <c:v>188.6</c:v>
                </c:pt>
                <c:pt idx="29">
                  <c:v>187.8</c:v>
                </c:pt>
                <c:pt idx="30">
                  <c:v>187</c:v>
                </c:pt>
                <c:pt idx="31">
                  <c:v>186.2</c:v>
                </c:pt>
                <c:pt idx="32">
                  <c:v>185.4</c:v>
                </c:pt>
                <c:pt idx="33">
                  <c:v>184.6</c:v>
                </c:pt>
                <c:pt idx="34">
                  <c:v>183.8</c:v>
                </c:pt>
                <c:pt idx="35">
                  <c:v>183</c:v>
                </c:pt>
                <c:pt idx="36">
                  <c:v>182.2</c:v>
                </c:pt>
                <c:pt idx="37">
                  <c:v>181.4</c:v>
                </c:pt>
                <c:pt idx="38">
                  <c:v>180.6</c:v>
                </c:pt>
                <c:pt idx="39">
                  <c:v>180</c:v>
                </c:pt>
                <c:pt idx="40">
                  <c:v>179.5</c:v>
                </c:pt>
                <c:pt idx="41">
                  <c:v>179</c:v>
                </c:pt>
                <c:pt idx="42">
                  <c:v>178.5</c:v>
                </c:pt>
                <c:pt idx="43">
                  <c:v>178</c:v>
                </c:pt>
                <c:pt idx="44">
                  <c:v>177.5</c:v>
                </c:pt>
                <c:pt idx="45">
                  <c:v>177</c:v>
                </c:pt>
                <c:pt idx="46">
                  <c:v>176.5</c:v>
                </c:pt>
                <c:pt idx="47">
                  <c:v>176</c:v>
                </c:pt>
                <c:pt idx="48">
                  <c:v>175.5</c:v>
                </c:pt>
                <c:pt idx="49">
                  <c:v>175</c:v>
                </c:pt>
                <c:pt idx="50">
                  <c:v>174.5</c:v>
                </c:pt>
                <c:pt idx="51">
                  <c:v>174</c:v>
                </c:pt>
                <c:pt idx="52">
                  <c:v>173.5</c:v>
                </c:pt>
                <c:pt idx="53">
                  <c:v>173</c:v>
                </c:pt>
                <c:pt idx="54">
                  <c:v>172.5</c:v>
                </c:pt>
                <c:pt idx="55">
                  <c:v>172</c:v>
                </c:pt>
                <c:pt idx="56">
                  <c:v>171.5</c:v>
                </c:pt>
                <c:pt idx="57">
                  <c:v>171</c:v>
                </c:pt>
                <c:pt idx="58">
                  <c:v>170.5</c:v>
                </c:pt>
                <c:pt idx="59">
                  <c:v>170</c:v>
                </c:pt>
                <c:pt idx="60">
                  <c:v>169.5</c:v>
                </c:pt>
                <c:pt idx="61">
                  <c:v>169.5</c:v>
                </c:pt>
              </c:numCache>
            </c:numRef>
          </c:val>
          <c:smooth val="0"/>
          <c:extLst xmlns:c16r2="http://schemas.microsoft.com/office/drawing/2015/06/chart">
            <c:ext xmlns:c16="http://schemas.microsoft.com/office/drawing/2014/chart" uri="{C3380CC4-5D6E-409C-BE32-E72D297353CC}">
              <c16:uniqueId val="{00000004-7020-4F4A-A1F1-2BDEEA93731C}"/>
            </c:ext>
          </c:extLst>
        </c:ser>
        <c:dLbls>
          <c:showLegendKey val="0"/>
          <c:showVal val="0"/>
          <c:showCatName val="0"/>
          <c:showSerName val="0"/>
          <c:showPercent val="0"/>
          <c:showBubbleSize val="0"/>
        </c:dLbls>
        <c:marker val="1"/>
        <c:smooth val="0"/>
        <c:axId val="222763648"/>
        <c:axId val="222781824"/>
      </c:lineChart>
      <c:dateAx>
        <c:axId val="222763648"/>
        <c:scaling>
          <c:orientation val="minMax"/>
        </c:scaling>
        <c:delete val="0"/>
        <c:axPos val="b"/>
        <c:numFmt formatCode="m/d;@" sourceLinked="0"/>
        <c:majorTickMark val="out"/>
        <c:minorTickMark val="none"/>
        <c:tickLblPos val="nextTo"/>
        <c:txPr>
          <a:bodyPr rot="-5400000" vert="horz"/>
          <a:lstStyle/>
          <a:p>
            <a:pPr>
              <a:defRPr/>
            </a:pPr>
            <a:endParaRPr lang="en-US"/>
          </a:p>
        </c:txPr>
        <c:crossAx val="222781824"/>
        <c:crosses val="autoZero"/>
        <c:auto val="1"/>
        <c:lblOffset val="100"/>
        <c:baseTimeUnit val="days"/>
      </c:dateAx>
      <c:valAx>
        <c:axId val="222781824"/>
        <c:scaling>
          <c:orientation val="minMax"/>
          <c:min val="90"/>
        </c:scaling>
        <c:delete val="0"/>
        <c:axPos val="l"/>
        <c:majorGridlines/>
        <c:numFmt formatCode="General" sourceLinked="1"/>
        <c:majorTickMark val="out"/>
        <c:minorTickMark val="none"/>
        <c:tickLblPos val="nextTo"/>
        <c:crossAx val="222763648"/>
        <c:crosses val="autoZero"/>
        <c:crossBetween val="between"/>
        <c:majorUnit val="10"/>
      </c:valAx>
      <c:valAx>
        <c:axId val="222783360"/>
        <c:scaling>
          <c:orientation val="minMax"/>
        </c:scaling>
        <c:delete val="1"/>
        <c:axPos val="r"/>
        <c:numFmt formatCode="General" sourceLinked="1"/>
        <c:majorTickMark val="out"/>
        <c:minorTickMark val="none"/>
        <c:tickLblPos val="none"/>
        <c:crossAx val="222784896"/>
        <c:crosses val="max"/>
        <c:crossBetween val="between"/>
      </c:valAx>
      <c:dateAx>
        <c:axId val="222784896"/>
        <c:scaling>
          <c:orientation val="minMax"/>
        </c:scaling>
        <c:delete val="1"/>
        <c:axPos val="b"/>
        <c:numFmt formatCode="m/d/yyyy" sourceLinked="1"/>
        <c:majorTickMark val="out"/>
        <c:minorTickMark val="none"/>
        <c:tickLblPos val="none"/>
        <c:crossAx val="222783360"/>
        <c:crosses val="autoZero"/>
        <c:auto val="1"/>
        <c:lblOffset val="100"/>
        <c:baseTimeUnit val="days"/>
      </c:dateAx>
    </c:plotArea>
    <c:legend>
      <c:legendPos val="b"/>
      <c:legendEntry>
        <c:idx val="0"/>
        <c:delete val="1"/>
      </c:legendEntry>
      <c:legendEntry>
        <c:idx val="2"/>
        <c:delete val="1"/>
      </c:legendEntry>
      <c:overlay val="0"/>
    </c:legend>
    <c:plotVisOnly val="1"/>
    <c:dispBlanksAs val="zero"/>
    <c:showDLblsOverMax val="0"/>
  </c:char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sng" strike="noStrike" baseline="0">
                <a:solidFill>
                  <a:schemeClr val="tx1"/>
                </a:solidFill>
                <a:effectLst/>
              </a:rPr>
              <a:t>Scatter Units Sold and Total Profit</a:t>
            </a:r>
            <a:endParaRPr lang="en-US" b="1" u="sng">
              <a:solidFill>
                <a:schemeClr val="tx1"/>
              </a:solidFill>
            </a:endParaRPr>
          </a:p>
        </c:rich>
      </c:tx>
      <c:overlay val="0"/>
      <c:spPr>
        <a:noFill/>
        <a:ln>
          <a:noFill/>
        </a:ln>
        <a:effectLst/>
      </c:spPr>
    </c:title>
    <c:autoTitleDeleted val="0"/>
    <c:plotArea>
      <c:layout/>
      <c:scatterChart>
        <c:scatterStyle val="lineMarker"/>
        <c:varyColors val="0"/>
        <c:ser>
          <c:idx val="0"/>
          <c:order val="0"/>
          <c:tx>
            <c:strRef>
              <c:f>'Q3'!$H$3</c:f>
              <c:strCache>
                <c:ptCount val="1"/>
                <c:pt idx="0">
                  <c:v>Total</c:v>
                </c:pt>
              </c:strCache>
            </c:strRef>
          </c:tx>
          <c:spPr>
            <a:ln w="25400" cap="rnd">
              <a:noFill/>
              <a:round/>
            </a:ln>
            <a:effectLst/>
          </c:spPr>
          <c:marker>
            <c:symbol val="circle"/>
            <c:size val="5"/>
            <c:spPr>
              <a:solidFill>
                <a:schemeClr val="accent1"/>
              </a:solidFill>
              <a:ln w="9525">
                <a:solidFill>
                  <a:schemeClr val="accent1"/>
                </a:solidFill>
              </a:ln>
              <a:effectLst/>
            </c:spPr>
          </c:marker>
          <c:xVal>
            <c:numRef>
              <c:f>'Q3'!$E$4:$E$49</c:f>
              <c:numCache>
                <c:formatCode>General</c:formatCode>
                <c:ptCount val="46"/>
                <c:pt idx="0">
                  <c:v>95</c:v>
                </c:pt>
                <c:pt idx="1">
                  <c:v>50</c:v>
                </c:pt>
                <c:pt idx="2">
                  <c:v>36</c:v>
                </c:pt>
                <c:pt idx="3">
                  <c:v>27</c:v>
                </c:pt>
                <c:pt idx="4">
                  <c:v>56</c:v>
                </c:pt>
                <c:pt idx="5">
                  <c:v>60</c:v>
                </c:pt>
                <c:pt idx="6">
                  <c:v>75</c:v>
                </c:pt>
                <c:pt idx="7">
                  <c:v>90</c:v>
                </c:pt>
                <c:pt idx="8">
                  <c:v>32</c:v>
                </c:pt>
                <c:pt idx="9">
                  <c:v>60</c:v>
                </c:pt>
                <c:pt idx="10">
                  <c:v>90</c:v>
                </c:pt>
                <c:pt idx="11">
                  <c:v>29</c:v>
                </c:pt>
                <c:pt idx="12">
                  <c:v>81</c:v>
                </c:pt>
                <c:pt idx="13">
                  <c:v>35</c:v>
                </c:pt>
                <c:pt idx="14">
                  <c:v>2</c:v>
                </c:pt>
                <c:pt idx="15">
                  <c:v>16</c:v>
                </c:pt>
                <c:pt idx="16">
                  <c:v>28</c:v>
                </c:pt>
                <c:pt idx="17">
                  <c:v>64</c:v>
                </c:pt>
                <c:pt idx="18">
                  <c:v>15</c:v>
                </c:pt>
                <c:pt idx="19">
                  <c:v>96</c:v>
                </c:pt>
                <c:pt idx="20">
                  <c:v>67</c:v>
                </c:pt>
                <c:pt idx="21">
                  <c:v>74</c:v>
                </c:pt>
                <c:pt idx="22">
                  <c:v>46</c:v>
                </c:pt>
                <c:pt idx="23">
                  <c:v>87</c:v>
                </c:pt>
                <c:pt idx="24">
                  <c:v>4</c:v>
                </c:pt>
                <c:pt idx="25">
                  <c:v>7</c:v>
                </c:pt>
                <c:pt idx="26">
                  <c:v>50</c:v>
                </c:pt>
                <c:pt idx="27">
                  <c:v>66</c:v>
                </c:pt>
                <c:pt idx="28">
                  <c:v>96</c:v>
                </c:pt>
                <c:pt idx="29">
                  <c:v>53</c:v>
                </c:pt>
                <c:pt idx="30">
                  <c:v>80</c:v>
                </c:pt>
                <c:pt idx="31">
                  <c:v>5</c:v>
                </c:pt>
                <c:pt idx="32">
                  <c:v>62</c:v>
                </c:pt>
                <c:pt idx="33">
                  <c:v>55</c:v>
                </c:pt>
                <c:pt idx="34">
                  <c:v>42</c:v>
                </c:pt>
                <c:pt idx="35">
                  <c:v>3</c:v>
                </c:pt>
                <c:pt idx="36">
                  <c:v>7</c:v>
                </c:pt>
                <c:pt idx="37">
                  <c:v>76</c:v>
                </c:pt>
                <c:pt idx="38">
                  <c:v>57</c:v>
                </c:pt>
                <c:pt idx="39">
                  <c:v>14</c:v>
                </c:pt>
                <c:pt idx="40">
                  <c:v>11</c:v>
                </c:pt>
                <c:pt idx="41">
                  <c:v>94</c:v>
                </c:pt>
                <c:pt idx="42">
                  <c:v>28</c:v>
                </c:pt>
              </c:numCache>
            </c:numRef>
          </c:xVal>
          <c:yVal>
            <c:numRef>
              <c:f>'Q3'!$H$4:$H$49</c:f>
              <c:numCache>
                <c:formatCode>General</c:formatCode>
                <c:ptCount val="46"/>
                <c:pt idx="0">
                  <c:v>189.05</c:v>
                </c:pt>
                <c:pt idx="1">
                  <c:v>999.5</c:v>
                </c:pt>
                <c:pt idx="2">
                  <c:v>179.64</c:v>
                </c:pt>
                <c:pt idx="3">
                  <c:v>539.73</c:v>
                </c:pt>
                <c:pt idx="4">
                  <c:v>167.44</c:v>
                </c:pt>
                <c:pt idx="5">
                  <c:v>299.39999999999998</c:v>
                </c:pt>
                <c:pt idx="6">
                  <c:v>149.25</c:v>
                </c:pt>
                <c:pt idx="7">
                  <c:v>449.1</c:v>
                </c:pt>
                <c:pt idx="8">
                  <c:v>63.68</c:v>
                </c:pt>
                <c:pt idx="9">
                  <c:v>539.4</c:v>
                </c:pt>
                <c:pt idx="10">
                  <c:v>449.1</c:v>
                </c:pt>
                <c:pt idx="11">
                  <c:v>57.71</c:v>
                </c:pt>
                <c:pt idx="12" formatCode="#,##0.00">
                  <c:v>1619.19</c:v>
                </c:pt>
                <c:pt idx="13">
                  <c:v>174.65</c:v>
                </c:pt>
                <c:pt idx="14">
                  <c:v>250</c:v>
                </c:pt>
                <c:pt idx="15">
                  <c:v>255.84</c:v>
                </c:pt>
                <c:pt idx="16">
                  <c:v>251.72</c:v>
                </c:pt>
                <c:pt idx="17">
                  <c:v>575.36</c:v>
                </c:pt>
                <c:pt idx="18">
                  <c:v>299.85000000000002</c:v>
                </c:pt>
                <c:pt idx="19">
                  <c:v>479.04</c:v>
                </c:pt>
                <c:pt idx="20">
                  <c:v>86.43</c:v>
                </c:pt>
                <c:pt idx="21" formatCode="#,##0.00">
                  <c:v>1183.26</c:v>
                </c:pt>
                <c:pt idx="22">
                  <c:v>413.54</c:v>
                </c:pt>
                <c:pt idx="23" formatCode="#,##0.00">
                  <c:v>1305</c:v>
                </c:pt>
                <c:pt idx="24">
                  <c:v>19.96</c:v>
                </c:pt>
                <c:pt idx="25">
                  <c:v>139.93</c:v>
                </c:pt>
                <c:pt idx="26">
                  <c:v>249.5</c:v>
                </c:pt>
                <c:pt idx="27">
                  <c:v>131.34</c:v>
                </c:pt>
                <c:pt idx="28">
                  <c:v>479.04</c:v>
                </c:pt>
                <c:pt idx="29">
                  <c:v>68.37</c:v>
                </c:pt>
                <c:pt idx="30">
                  <c:v>719.2</c:v>
                </c:pt>
                <c:pt idx="31">
                  <c:v>625</c:v>
                </c:pt>
                <c:pt idx="32">
                  <c:v>309.38</c:v>
                </c:pt>
                <c:pt idx="33">
                  <c:v>686.95</c:v>
                </c:pt>
                <c:pt idx="34" formatCode="#,##0.00">
                  <c:v>1005.9</c:v>
                </c:pt>
                <c:pt idx="35">
                  <c:v>825</c:v>
                </c:pt>
                <c:pt idx="36">
                  <c:v>9.0299999999999994</c:v>
                </c:pt>
                <c:pt idx="37">
                  <c:v>151.24</c:v>
                </c:pt>
                <c:pt idx="38" formatCode="#,##0.00">
                  <c:v>1139.43</c:v>
                </c:pt>
                <c:pt idx="39">
                  <c:v>18.059999999999999</c:v>
                </c:pt>
                <c:pt idx="40">
                  <c:v>54.89</c:v>
                </c:pt>
                <c:pt idx="41" formatCode="#,##0.00">
                  <c:v>1879.06</c:v>
                </c:pt>
                <c:pt idx="42">
                  <c:v>139.72</c:v>
                </c:pt>
              </c:numCache>
            </c:numRef>
          </c:yVal>
          <c:smooth val="0"/>
          <c:extLst xmlns:c16r2="http://schemas.microsoft.com/office/drawing/2015/06/chart">
            <c:ext xmlns:c16="http://schemas.microsoft.com/office/drawing/2014/chart" uri="{C3380CC4-5D6E-409C-BE32-E72D297353CC}">
              <c16:uniqueId val="{00000000-1D30-4070-B9C1-B64459F4D84C}"/>
            </c:ext>
          </c:extLst>
        </c:ser>
        <c:dLbls>
          <c:showLegendKey val="0"/>
          <c:showVal val="0"/>
          <c:showCatName val="0"/>
          <c:showSerName val="0"/>
          <c:showPercent val="0"/>
          <c:showBubbleSize val="0"/>
        </c:dLbls>
        <c:axId val="222792320"/>
        <c:axId val="223803264"/>
      </c:scatterChart>
      <c:valAx>
        <c:axId val="2227923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Units Sold</a:t>
                </a:r>
              </a:p>
            </c:rich>
          </c:tx>
          <c:layout>
            <c:manualLayout>
              <c:xMode val="edge"/>
              <c:yMode val="edge"/>
              <c:x val="0.50111852476111107"/>
              <c:y val="0.89197530864197538"/>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803264"/>
        <c:crosses val="autoZero"/>
        <c:crossBetween val="midCat"/>
        <c:majorUnit val="2"/>
      </c:valAx>
      <c:valAx>
        <c:axId val="223803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 Profit</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792320"/>
        <c:crosses val="autoZero"/>
        <c:crossBetween val="midCat"/>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u="sng">
                <a:solidFill>
                  <a:schemeClr val="tx1"/>
                </a:solidFill>
              </a:rPr>
              <a:t>Units</a:t>
            </a:r>
            <a:r>
              <a:rPr lang="en-IN" u="sng" baseline="0">
                <a:solidFill>
                  <a:schemeClr val="tx1"/>
                </a:solidFill>
              </a:rPr>
              <a:t> </a:t>
            </a:r>
            <a:r>
              <a:rPr lang="en-IN" b="1" u="sng" baseline="0">
                <a:solidFill>
                  <a:schemeClr val="tx1"/>
                </a:solidFill>
              </a:rPr>
              <a:t>Sold</a:t>
            </a:r>
            <a:r>
              <a:rPr lang="en-IN" u="sng" baseline="0">
                <a:solidFill>
                  <a:schemeClr val="tx1"/>
                </a:solidFill>
              </a:rPr>
              <a:t> </a:t>
            </a:r>
            <a:endParaRPr lang="en-IN" u="sng">
              <a:solidFill>
                <a:schemeClr val="tx1"/>
              </a:solidFill>
            </a:endParaRPr>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10"/>
              <c:pt idx="0">
                <c:v>0-9</c:v>
              </c:pt>
              <c:pt idx="1">
                <c:v>10-19</c:v>
              </c:pt>
              <c:pt idx="2">
                <c:v>20-29</c:v>
              </c:pt>
              <c:pt idx="3">
                <c:v>30-39</c:v>
              </c:pt>
              <c:pt idx="4">
                <c:v>40-49</c:v>
              </c:pt>
              <c:pt idx="5">
                <c:v>50-59</c:v>
              </c:pt>
              <c:pt idx="6">
                <c:v>60-69</c:v>
              </c:pt>
              <c:pt idx="7">
                <c:v>70-79</c:v>
              </c:pt>
              <c:pt idx="8">
                <c:v>80-89</c:v>
              </c:pt>
              <c:pt idx="9">
                <c:v>90-99</c:v>
              </c:pt>
            </c:strLit>
          </c:cat>
          <c:val>
            <c:numLit>
              <c:formatCode>General</c:formatCode>
              <c:ptCount val="10"/>
              <c:pt idx="0">
                <c:v>6</c:v>
              </c:pt>
              <c:pt idx="1">
                <c:v>4</c:v>
              </c:pt>
              <c:pt idx="2">
                <c:v>4</c:v>
              </c:pt>
              <c:pt idx="3">
                <c:v>3</c:v>
              </c:pt>
              <c:pt idx="4">
                <c:v>2</c:v>
              </c:pt>
              <c:pt idx="5">
                <c:v>6</c:v>
              </c:pt>
              <c:pt idx="6">
                <c:v>6</c:v>
              </c:pt>
              <c:pt idx="7">
                <c:v>3</c:v>
              </c:pt>
              <c:pt idx="8">
                <c:v>3</c:v>
              </c:pt>
              <c:pt idx="9">
                <c:v>6</c:v>
              </c:pt>
            </c:numLit>
          </c:val>
          <c:extLst xmlns:c16r2="http://schemas.microsoft.com/office/drawing/2015/06/chart">
            <c:ext xmlns:c16="http://schemas.microsoft.com/office/drawing/2014/chart" uri="{C3380CC4-5D6E-409C-BE32-E72D297353CC}">
              <c16:uniqueId val="{00000000-5C84-4359-BA71-FED32AB19B28}"/>
            </c:ext>
          </c:extLst>
        </c:ser>
        <c:dLbls>
          <c:showLegendKey val="0"/>
          <c:showVal val="0"/>
          <c:showCatName val="0"/>
          <c:showSerName val="0"/>
          <c:showPercent val="0"/>
          <c:showBubbleSize val="0"/>
        </c:dLbls>
        <c:gapWidth val="219"/>
        <c:overlap val="-27"/>
        <c:axId val="224164480"/>
        <c:axId val="224170368"/>
      </c:barChart>
      <c:dateAx>
        <c:axId val="2241644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170368"/>
        <c:crosses val="autoZero"/>
        <c:auto val="0"/>
        <c:lblOffset val="100"/>
        <c:baseTimeUnit val="days"/>
        <c:minorUnit val="1"/>
      </c:dateAx>
      <c:valAx>
        <c:axId val="224170368"/>
        <c:scaling>
          <c:orientation val="minMax"/>
          <c:max val="6"/>
        </c:scaling>
        <c:delete val="0"/>
        <c:axPos val="l"/>
        <c:majorGridlines>
          <c:spPr>
            <a:ln w="9525" cap="flat" cmpd="sng" algn="ctr">
              <a:solidFill>
                <a:schemeClr val="tx1">
                  <a:lumMod val="15000"/>
                  <a:lumOff val="85000"/>
                </a:schemeClr>
              </a:solidFill>
              <a:round/>
            </a:ln>
            <a:effectLst/>
          </c:spPr>
        </c:majorGridlines>
        <c:numFmt formatCode="#,##0_);\(#,##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164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 1.0 ASSIGNMENT .xlsx]Q3!PivotTable5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solidFill>
                  <a:schemeClr val="tx1"/>
                </a:solidFill>
              </a:rPr>
              <a:t>Supplies</a:t>
            </a:r>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'Q3'!$K$3</c:f>
              <c:strCache>
                <c:ptCount val="1"/>
                <c:pt idx="0">
                  <c:v>Total</c:v>
                </c:pt>
              </c:strCache>
            </c:strRef>
          </c:tx>
          <c:spPr>
            <a:solidFill>
              <a:schemeClr val="accent1"/>
            </a:solidFill>
            <a:ln>
              <a:noFill/>
            </a:ln>
            <a:effectLst/>
          </c:spPr>
          <c:invertIfNegative val="0"/>
          <c:cat>
            <c:strRef>
              <c:f>'Q3'!$J$4:$J$8</c:f>
              <c:strCache>
                <c:ptCount val="5"/>
                <c:pt idx="0">
                  <c:v>Pencil</c:v>
                </c:pt>
                <c:pt idx="1">
                  <c:v>Binder</c:v>
                </c:pt>
                <c:pt idx="2">
                  <c:v>Pen</c:v>
                </c:pt>
                <c:pt idx="3">
                  <c:v>Pen Set</c:v>
                </c:pt>
                <c:pt idx="4">
                  <c:v>Desk</c:v>
                </c:pt>
              </c:strCache>
            </c:strRef>
          </c:cat>
          <c:val>
            <c:numRef>
              <c:f>'Q3'!$K$4:$K$8</c:f>
              <c:numCache>
                <c:formatCode>General</c:formatCode>
                <c:ptCount val="5"/>
                <c:pt idx="0">
                  <c:v>13</c:v>
                </c:pt>
                <c:pt idx="1">
                  <c:v>15</c:v>
                </c:pt>
                <c:pt idx="2">
                  <c:v>5</c:v>
                </c:pt>
                <c:pt idx="3">
                  <c:v>7</c:v>
                </c:pt>
                <c:pt idx="4">
                  <c:v>3</c:v>
                </c:pt>
              </c:numCache>
            </c:numRef>
          </c:val>
          <c:extLst xmlns:c16r2="http://schemas.microsoft.com/office/drawing/2015/06/chart">
            <c:ext xmlns:c16="http://schemas.microsoft.com/office/drawing/2014/chart" uri="{C3380CC4-5D6E-409C-BE32-E72D297353CC}">
              <c16:uniqueId val="{00000000-7783-4F89-951C-D80D644783E1}"/>
            </c:ext>
          </c:extLst>
        </c:ser>
        <c:dLbls>
          <c:showLegendKey val="0"/>
          <c:showVal val="0"/>
          <c:showCatName val="0"/>
          <c:showSerName val="0"/>
          <c:showPercent val="0"/>
          <c:showBubbleSize val="0"/>
        </c:dLbls>
        <c:gapWidth val="150"/>
        <c:axId val="224200960"/>
        <c:axId val="224202752"/>
      </c:barChart>
      <c:catAx>
        <c:axId val="224200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202752"/>
        <c:crosses val="autoZero"/>
        <c:auto val="1"/>
        <c:lblAlgn val="ctr"/>
        <c:lblOffset val="100"/>
        <c:noMultiLvlLbl val="0"/>
      </c:catAx>
      <c:valAx>
        <c:axId val="2242027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20096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 1.0 ASSIGNMENT .xlsx]Q3!PivotTable8</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u="sng">
                <a:solidFill>
                  <a:schemeClr val="tx1"/>
                </a:solidFill>
              </a:rPr>
              <a:t>Sales</a:t>
            </a:r>
            <a:r>
              <a:rPr lang="en-US" u="sng" baseline="0">
                <a:solidFill>
                  <a:schemeClr val="tx1"/>
                </a:solidFill>
              </a:rPr>
              <a:t> by region</a:t>
            </a:r>
            <a:endParaRPr lang="en-US" u="sng">
              <a:solidFill>
                <a:schemeClr val="tx1"/>
              </a:solidFill>
            </a:endParaRP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'Q3'!$M$3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xmlns:c16r2="http://schemas.microsoft.com/office/drawing/2015/06/chart">
              <c:ext xmlns:c16="http://schemas.microsoft.com/office/drawing/2014/chart" uri="{C3380CC4-5D6E-409C-BE32-E72D297353CC}">
                <c16:uniqueId val="{00000001-E339-485E-8192-D9272FCFB93F}"/>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xmlns:c16r2="http://schemas.microsoft.com/office/drawing/2015/06/chart">
              <c:ext xmlns:c16="http://schemas.microsoft.com/office/drawing/2014/chart" uri="{C3380CC4-5D6E-409C-BE32-E72D297353CC}">
                <c16:uniqueId val="{00000002-E339-485E-8192-D9272FCFB93F}"/>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xmlns:c16r2="http://schemas.microsoft.com/office/drawing/2015/06/chart">
              <c:ext xmlns:c16="http://schemas.microsoft.com/office/drawing/2014/chart" uri="{C3380CC4-5D6E-409C-BE32-E72D297353CC}">
                <c16:uniqueId val="{00000003-E339-485E-8192-D9272FCFB93F}"/>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dLbls>
          <c:cat>
            <c:strRef>
              <c:f>'Q3'!$L$4:$L$6</c:f>
              <c:strCache>
                <c:ptCount val="3"/>
                <c:pt idx="0">
                  <c:v>Central</c:v>
                </c:pt>
                <c:pt idx="1">
                  <c:v>East</c:v>
                </c:pt>
                <c:pt idx="2">
                  <c:v>West</c:v>
                </c:pt>
              </c:strCache>
            </c:strRef>
          </c:cat>
          <c:val>
            <c:numRef>
              <c:f>'Q3'!$M$4:$M$6</c:f>
              <c:numCache>
                <c:formatCode>General</c:formatCode>
                <c:ptCount val="3"/>
                <c:pt idx="0">
                  <c:v>11139.069999999998</c:v>
                </c:pt>
                <c:pt idx="1">
                  <c:v>6002.09</c:v>
                </c:pt>
                <c:pt idx="2">
                  <c:v>2486.7200000000003</c:v>
                </c:pt>
              </c:numCache>
            </c:numRef>
          </c:val>
          <c:extLst xmlns:c16r2="http://schemas.microsoft.com/office/drawing/2015/06/chart">
            <c:ext xmlns:c16="http://schemas.microsoft.com/office/drawing/2014/chart" uri="{C3380CC4-5D6E-409C-BE32-E72D297353CC}">
              <c16:uniqueId val="{00000000-E339-485E-8192-D9272FCFB93F}"/>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[Hackathon 1.0 ASSIGNMENT .xlsx]Q4!PivotTable12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solidFill>
                  <a:schemeClr val="tx1"/>
                </a:solidFill>
              </a:rPr>
              <a:t>Total</a:t>
            </a:r>
            <a:r>
              <a:rPr lang="en-US" b="1" u="sng" baseline="0">
                <a:solidFill>
                  <a:schemeClr val="tx1"/>
                </a:solidFill>
              </a:rPr>
              <a:t> Covid Cases</a:t>
            </a:r>
            <a:endParaRPr lang="en-US" b="1" u="sng">
              <a:solidFill>
                <a:schemeClr val="tx1"/>
              </a:solidFill>
            </a:endParaRPr>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strRef>
              <c:f>'Q4'!$K$1</c:f>
              <c:strCache>
                <c:ptCount val="1"/>
                <c:pt idx="0">
                  <c:v>Total</c:v>
                </c:pt>
              </c:strCache>
            </c:strRef>
          </c:tx>
          <c:spPr>
            <a:solidFill>
              <a:schemeClr val="accent1"/>
            </a:solidFill>
            <a:ln>
              <a:noFill/>
            </a:ln>
            <a:effectLst/>
          </c:spPr>
          <c:invertIfNegative val="0"/>
          <c:cat>
            <c:strRef>
              <c:f>'Q4'!$J$2:$J$57</c:f>
              <c:strCache>
                <c:ptCount val="56"/>
                <c:pt idx="0">
                  <c:v>AK</c:v>
                </c:pt>
                <c:pt idx="1">
                  <c:v>AL</c:v>
                </c:pt>
                <c:pt idx="2">
                  <c:v>AR</c:v>
                </c:pt>
                <c:pt idx="3">
                  <c:v>AS</c:v>
                </c:pt>
                <c:pt idx="4">
                  <c:v>AZ</c:v>
                </c:pt>
                <c:pt idx="5">
                  <c:v>CA</c:v>
                </c:pt>
                <c:pt idx="6">
                  <c:v>CO</c:v>
                </c:pt>
                <c:pt idx="7">
                  <c:v>CT</c:v>
                </c:pt>
                <c:pt idx="8">
                  <c:v>DC</c:v>
                </c:pt>
                <c:pt idx="9">
                  <c:v>DE</c:v>
                </c:pt>
                <c:pt idx="10">
                  <c:v>FL</c:v>
                </c:pt>
                <c:pt idx="11">
                  <c:v>GA</c:v>
                </c:pt>
                <c:pt idx="12">
                  <c:v>GU</c:v>
                </c:pt>
                <c:pt idx="13">
                  <c:v>HI</c:v>
                </c:pt>
                <c:pt idx="14">
                  <c:v>IA</c:v>
                </c:pt>
                <c:pt idx="15">
                  <c:v>ID</c:v>
                </c:pt>
                <c:pt idx="16">
                  <c:v>IL</c:v>
                </c:pt>
                <c:pt idx="17">
                  <c:v>IN</c:v>
                </c:pt>
                <c:pt idx="18">
                  <c:v>KS</c:v>
                </c:pt>
                <c:pt idx="19">
                  <c:v>KY</c:v>
                </c:pt>
                <c:pt idx="20">
                  <c:v>LA</c:v>
                </c:pt>
                <c:pt idx="21">
                  <c:v>MA</c:v>
                </c:pt>
                <c:pt idx="22">
                  <c:v>MD</c:v>
                </c:pt>
                <c:pt idx="23">
                  <c:v>ME</c:v>
                </c:pt>
                <c:pt idx="24">
                  <c:v>MI</c:v>
                </c:pt>
                <c:pt idx="25">
                  <c:v>MN</c:v>
                </c:pt>
                <c:pt idx="26">
                  <c:v>MO</c:v>
                </c:pt>
                <c:pt idx="27">
                  <c:v>MP</c:v>
                </c:pt>
                <c:pt idx="28">
                  <c:v>MS</c:v>
                </c:pt>
                <c:pt idx="29">
                  <c:v>MT</c:v>
                </c:pt>
                <c:pt idx="30">
                  <c:v>NC</c:v>
                </c:pt>
                <c:pt idx="31">
                  <c:v>ND</c:v>
                </c:pt>
                <c:pt idx="32">
                  <c:v>NE</c:v>
                </c:pt>
                <c:pt idx="33">
                  <c:v>NH</c:v>
                </c:pt>
                <c:pt idx="34">
                  <c:v>NJ</c:v>
                </c:pt>
                <c:pt idx="35">
                  <c:v>NM</c:v>
                </c:pt>
                <c:pt idx="36">
                  <c:v>NV</c:v>
                </c:pt>
                <c:pt idx="37">
                  <c:v>NY</c:v>
                </c:pt>
                <c:pt idx="38">
                  <c:v>OH</c:v>
                </c:pt>
                <c:pt idx="39">
                  <c:v>OK</c:v>
                </c:pt>
                <c:pt idx="40">
                  <c:v>OR</c:v>
                </c:pt>
                <c:pt idx="41">
                  <c:v>PA</c:v>
                </c:pt>
                <c:pt idx="42">
                  <c:v>PR</c:v>
                </c:pt>
                <c:pt idx="43">
                  <c:v>RI</c:v>
                </c:pt>
                <c:pt idx="44">
                  <c:v>SC</c:v>
                </c:pt>
                <c:pt idx="45">
                  <c:v>SD</c:v>
                </c:pt>
                <c:pt idx="46">
                  <c:v>TN</c:v>
                </c:pt>
                <c:pt idx="47">
                  <c:v>TX</c:v>
                </c:pt>
                <c:pt idx="48">
                  <c:v>UT</c:v>
                </c:pt>
                <c:pt idx="49">
                  <c:v>VA</c:v>
                </c:pt>
                <c:pt idx="50">
                  <c:v>VI</c:v>
                </c:pt>
                <c:pt idx="51">
                  <c:v>VT</c:v>
                </c:pt>
                <c:pt idx="52">
                  <c:v>WA</c:v>
                </c:pt>
                <c:pt idx="53">
                  <c:v>WI</c:v>
                </c:pt>
                <c:pt idx="54">
                  <c:v>WV</c:v>
                </c:pt>
                <c:pt idx="55">
                  <c:v>WY</c:v>
                </c:pt>
              </c:strCache>
            </c:strRef>
          </c:cat>
          <c:val>
            <c:numRef>
              <c:f>'Q4'!$K$2:$K$57</c:f>
              <c:numCache>
                <c:formatCode>General</c:formatCode>
                <c:ptCount val="56"/>
                <c:pt idx="0">
                  <c:v>5022</c:v>
                </c:pt>
                <c:pt idx="1">
                  <c:v>8736</c:v>
                </c:pt>
                <c:pt idx="2">
                  <c:v>8523</c:v>
                </c:pt>
                <c:pt idx="3">
                  <c:v>20</c:v>
                </c:pt>
                <c:pt idx="4">
                  <c:v>22709</c:v>
                </c:pt>
                <c:pt idx="5">
                  <c:v>33000</c:v>
                </c:pt>
                <c:pt idx="6">
                  <c:v>18645</c:v>
                </c:pt>
                <c:pt idx="7">
                  <c:v>18300</c:v>
                </c:pt>
                <c:pt idx="8">
                  <c:v>5070</c:v>
                </c:pt>
                <c:pt idx="9">
                  <c:v>4959</c:v>
                </c:pt>
                <c:pt idx="10">
                  <c:v>77296</c:v>
                </c:pt>
                <c:pt idx="11">
                  <c:v>22957</c:v>
                </c:pt>
                <c:pt idx="12">
                  <c:v>524</c:v>
                </c:pt>
                <c:pt idx="13">
                  <c:v>10464</c:v>
                </c:pt>
                <c:pt idx="14">
                  <c:v>8668</c:v>
                </c:pt>
                <c:pt idx="15">
                  <c:v>7282</c:v>
                </c:pt>
                <c:pt idx="16">
                  <c:v>43656</c:v>
                </c:pt>
                <c:pt idx="17">
                  <c:v>16285</c:v>
                </c:pt>
                <c:pt idx="18">
                  <c:v>6611</c:v>
                </c:pt>
                <c:pt idx="19">
                  <c:v>7900</c:v>
                </c:pt>
                <c:pt idx="20">
                  <c:v>51086</c:v>
                </c:pt>
                <c:pt idx="21">
                  <c:v>56608</c:v>
                </c:pt>
                <c:pt idx="22">
                  <c:v>21221</c:v>
                </c:pt>
                <c:pt idx="23">
                  <c:v>6464</c:v>
                </c:pt>
                <c:pt idx="24">
                  <c:v>22684</c:v>
                </c:pt>
                <c:pt idx="25">
                  <c:v>22394</c:v>
                </c:pt>
                <c:pt idx="26">
                  <c:v>19683</c:v>
                </c:pt>
                <c:pt idx="27">
                  <c:v>21</c:v>
                </c:pt>
                <c:pt idx="28">
                  <c:v>5930</c:v>
                </c:pt>
                <c:pt idx="29">
                  <c:v>5320</c:v>
                </c:pt>
                <c:pt idx="30">
                  <c:v>28679</c:v>
                </c:pt>
                <c:pt idx="31">
                  <c:v>4980</c:v>
                </c:pt>
                <c:pt idx="32">
                  <c:v>4224</c:v>
                </c:pt>
                <c:pt idx="33">
                  <c:v>6493</c:v>
                </c:pt>
                <c:pt idx="34">
                  <c:v>59110</c:v>
                </c:pt>
                <c:pt idx="35">
                  <c:v>14011</c:v>
                </c:pt>
                <c:pt idx="36">
                  <c:v>14046</c:v>
                </c:pt>
                <c:pt idx="37">
                  <c:v>238965</c:v>
                </c:pt>
                <c:pt idx="38">
                  <c:v>34918</c:v>
                </c:pt>
                <c:pt idx="39">
                  <c:v>2144</c:v>
                </c:pt>
                <c:pt idx="40">
                  <c:v>14868</c:v>
                </c:pt>
                <c:pt idx="41">
                  <c:v>54714</c:v>
                </c:pt>
                <c:pt idx="42">
                  <c:v>1920</c:v>
                </c:pt>
                <c:pt idx="43">
                  <c:v>5069</c:v>
                </c:pt>
                <c:pt idx="44">
                  <c:v>6995</c:v>
                </c:pt>
                <c:pt idx="45">
                  <c:v>4382</c:v>
                </c:pt>
                <c:pt idx="46">
                  <c:v>34611</c:v>
                </c:pt>
                <c:pt idx="47">
                  <c:v>50679</c:v>
                </c:pt>
                <c:pt idx="48">
                  <c:v>21065</c:v>
                </c:pt>
                <c:pt idx="49">
                  <c:v>17589</c:v>
                </c:pt>
                <c:pt idx="50">
                  <c:v>182</c:v>
                </c:pt>
                <c:pt idx="51">
                  <c:v>5049</c:v>
                </c:pt>
                <c:pt idx="52">
                  <c:v>74798</c:v>
                </c:pt>
                <c:pt idx="53">
                  <c:v>22047</c:v>
                </c:pt>
                <c:pt idx="54">
                  <c:v>5493</c:v>
                </c:pt>
                <c:pt idx="55">
                  <c:v>2589</c:v>
                </c:pt>
              </c:numCache>
            </c:numRef>
          </c:val>
          <c:extLst xmlns:c16r2="http://schemas.microsoft.com/office/drawing/2015/06/chart">
            <c:ext xmlns:c16="http://schemas.microsoft.com/office/drawing/2014/chart" uri="{C3380CC4-5D6E-409C-BE32-E72D297353CC}">
              <c16:uniqueId val="{00000000-EE85-41E3-A804-1DF45D55BB40}"/>
            </c:ext>
          </c:extLst>
        </c:ser>
        <c:dLbls>
          <c:showLegendKey val="0"/>
          <c:showVal val="0"/>
          <c:showCatName val="0"/>
          <c:showSerName val="0"/>
          <c:showPercent val="0"/>
          <c:showBubbleSize val="0"/>
        </c:dLbls>
        <c:gapWidth val="150"/>
        <c:axId val="223505792"/>
        <c:axId val="223511680"/>
      </c:barChart>
      <c:catAx>
        <c:axId val="2235057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511680"/>
        <c:crosses val="autoZero"/>
        <c:auto val="1"/>
        <c:lblAlgn val="ctr"/>
        <c:lblOffset val="100"/>
        <c:noMultiLvlLbl val="0"/>
      </c:catAx>
      <c:valAx>
        <c:axId val="223511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505792"/>
        <c:crosses val="autoZero"/>
        <c:crossBetween val="between"/>
      </c:valAx>
      <c:spPr>
        <a:noFill/>
        <a:ln>
          <a:noFill/>
        </a:ln>
        <a:effectLst/>
      </c:spPr>
    </c:plotArea>
    <c:plotVisOnly val="1"/>
    <c:dispBlanksAs val="zero"/>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a:t>
            </a:r>
            <a:r>
              <a:rPr lang="en-US" baseline="0"/>
              <a:t> Death Count by  Group</a:t>
            </a:r>
            <a:endParaRPr lang="en-US"/>
          </a:p>
        </c:rich>
      </c:tx>
      <c:overlay val="0"/>
      <c:spPr>
        <a:noFill/>
        <a:ln>
          <a:noFill/>
        </a:ln>
        <a:effectLst/>
      </c:sp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0"/>
          <c:showSerName val="0"/>
          <c:showPercent val="1"/>
          <c:showBubbleSize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pivotFmt>
      <c:pivotFmt>
        <c:idx val="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pivotFmt>
      <c:pivotFmt>
        <c:idx val="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pivotFmt>
    </c:pivotFmts>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xmlns:c16r2="http://schemas.microsoft.com/office/drawing/2015/06/chart">
              <c:ext xmlns:c16="http://schemas.microsoft.com/office/drawing/2014/chart" uri="{C3380CC4-5D6E-409C-BE32-E72D297353CC}">
                <c16:uniqueId val="{00000001-C764-4785-AB42-62436709915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xmlns:c16r2="http://schemas.microsoft.com/office/drawing/2015/06/chart">
              <c:ext xmlns:c16="http://schemas.microsoft.com/office/drawing/2014/chart" uri="{C3380CC4-5D6E-409C-BE32-E72D297353CC}">
                <c16:uniqueId val="{00000003-C764-4785-AB42-62436709915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xmlns:c16r2="http://schemas.microsoft.com/office/drawing/2015/06/chart">
              <c:ext xmlns:c16="http://schemas.microsoft.com/office/drawing/2014/chart" uri="{C3380CC4-5D6E-409C-BE32-E72D297353CC}">
                <c16:uniqueId val="{00000005-C764-4785-AB42-62436709915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xmlns:c16r2="http://schemas.microsoft.com/office/drawing/2015/06/chart">
              <c:ext xmlns:c16="http://schemas.microsoft.com/office/drawing/2014/chart" uri="{C3380CC4-5D6E-409C-BE32-E72D297353CC}">
                <c16:uniqueId val="{00000007-C764-4785-AB42-62436709915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xmlns:c16r2="http://schemas.microsoft.com/office/drawing/2015/06/chart">
              <c:ext xmlns:c16="http://schemas.microsoft.com/office/drawing/2014/chart" uri="{C3380CC4-5D6E-409C-BE32-E72D297353CC}">
                <c16:uniqueId val="{00000009-C764-4785-AB42-624367099157}"/>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xmlns:c16r2="http://schemas.microsoft.com/office/drawing/2015/06/chart">
              <c:ext xmlns:c16="http://schemas.microsoft.com/office/drawing/2014/chart" uri="{C3380CC4-5D6E-409C-BE32-E72D297353CC}">
                <c16:uniqueId val="{0000000B-C764-4785-AB42-624367099157}"/>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xmlns:c16r2="http://schemas.microsoft.com/office/drawing/2015/06/chart">
              <c:ext xmlns:c16="http://schemas.microsoft.com/office/drawing/2014/chart" uri="{C3380CC4-5D6E-409C-BE32-E72D297353CC}">
                <c16:uniqueId val="{0000000D-C764-4785-AB42-624367099157}"/>
              </c:ext>
            </c:extLst>
          </c:dPt>
          <c:dLbls>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7"/>
              <c:pt idx="0">
                <c:v>0-99</c:v>
              </c:pt>
              <c:pt idx="1">
                <c:v>100-190</c:v>
              </c:pt>
              <c:pt idx="2">
                <c:v>200-290</c:v>
              </c:pt>
              <c:pt idx="3">
                <c:v>300-390</c:v>
              </c:pt>
              <c:pt idx="4">
                <c:v>400-490</c:v>
              </c:pt>
              <c:pt idx="5">
                <c:v>500-590</c:v>
              </c:pt>
              <c:pt idx="6">
                <c:v>900+</c:v>
              </c:pt>
            </c:strLit>
          </c:cat>
          <c:val>
            <c:numLit>
              <c:formatCode>General</c:formatCode>
              <c:ptCount val="7"/>
              <c:pt idx="0">
                <c:v>44</c:v>
              </c:pt>
              <c:pt idx="1">
                <c:v>5</c:v>
              </c:pt>
              <c:pt idx="2">
                <c:v>2</c:v>
              </c:pt>
              <c:pt idx="3">
                <c:v>1</c:v>
              </c:pt>
              <c:pt idx="4">
                <c:v>1</c:v>
              </c:pt>
              <c:pt idx="5">
                <c:v>1</c:v>
              </c:pt>
              <c:pt idx="6">
                <c:v>2</c:v>
              </c:pt>
            </c:numLit>
          </c:val>
          <c:extLst xmlns:c16r2="http://schemas.microsoft.com/office/drawing/2015/06/chart">
            <c:ext xmlns:c16="http://schemas.microsoft.com/office/drawing/2014/chart" uri="{C3380CC4-5D6E-409C-BE32-E72D297353CC}">
              <c16:uniqueId val="{0000000E-C764-4785-AB42-624367099157}"/>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_xlchart.v5.2</cx:f>
      </cx:numDim>
    </cx:data>
  </cx:chartData>
  <cx:chart>
    <cx:title pos="t" align="ctr" overlay="0">
      <cx:tx>
        <cx:txData>
          <cx:v>Total Positive Cases</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rgbClr val="000000">
                  <a:lumMod val="65000"/>
                  <a:lumOff val="35000"/>
                </a:srgbClr>
              </a:solidFill>
              <a:latin typeface="+mn-lt"/>
              <a:ea typeface="+mn-ea"/>
              <a:cs typeface="+mn-cs"/>
            </a:defRPr>
          </a:pPr>
          <a:r>
            <a:rPr kumimoji="0" lang="en-IN" sz="1400" b="0" i="0" u="none" strike="noStrike" kern="1200" cap="none" spc="0" normalizeH="0" baseline="0" noProof="0">
              <a:ln>
                <a:noFill/>
              </a:ln>
              <a:solidFill>
                <a:srgbClr val="000000">
                  <a:lumMod val="65000"/>
                  <a:lumOff val="35000"/>
                </a:srgbClr>
              </a:solidFill>
              <a:effectLst/>
              <a:uLnTx/>
              <a:uFillTx/>
              <a:latin typeface="Calibri"/>
              <a:ea typeface="Calibri"/>
              <a:cs typeface="Calibri"/>
            </a:rPr>
            <a:t>Total Positive Cases</a:t>
          </a:r>
        </a:p>
      </cx:txPr>
    </cx:title>
    <cx:plotArea>
      <cx:plotAreaRegion>
        <cx:plotSurface>
          <cx:spPr>
            <a:ln cap="sq">
              <a:solidFill>
                <a:srgbClr val="000000">
                  <a:lumMod val="25000"/>
                  <a:lumOff val="75000"/>
                </a:srgbClr>
              </a:solidFill>
            </a:ln>
          </cx:spPr>
        </cx:plotSurface>
        <cx:series layoutId="regionMap" uniqueId="{3A0FD58F-DFD9-4705-827C-F423577A6851}">
          <cx:spPr>
            <a:ln w="0" cap="sq" cmpd="sng">
              <a:solidFill>
                <a:srgbClr val="000000">
                  <a:lumMod val="25000"/>
                  <a:lumOff val="75000"/>
                </a:srgbClr>
              </a:solidFill>
              <a:miter lim="800000"/>
            </a:ln>
          </cx:spPr>
          <cx:dataId val="0"/>
          <cx:layoutPr>
            <cx:regionLabelLayout val="showAll"/>
            <cx:geography viewedRegionType="dataOnly" cultureLanguage="en-US" cultureRegion="IN" attribution="Powered by Bing">
              <cx:geoCache provider="{E9337A44-BEBE-4D9F-B70C-5C5E7DAFC167}">
                <cx:binary>1H3pUuQ4s+irdPTva8ayJMv64psTMa6NohagaJoe/jiqgbHlTd63tznPcl/splVAFe4aeprLF+fA
RLilXFSWU0plplKaf981/7oLH7bZpyYK4/xfd83vn72iSP7122/5nfcQbfOTSNxlMpd/FSd3MvpN
/vWXuHv47T7b1iJ2fzN0RH6787ZZ8dB8/q9/Q2vug1zKu20hZHxZPmTt5iEvwyJ/BXcU9Wl7H4l4
LPIiE3cF+v3zzdfPnx7iQhTtlzZ5+P3zC/znT78NW/nhFz+F8FJFeQ+82DoxiUGZhQyu/tjnT6GM
3Ue0ZuknJsIMcx3p6g8//fZ6GwH/zUNefPoqMlfEYvuEOvZa6qW29/fZQ55Dj9S/P7C/6Mmuo3ey
jIv+27nwGX//fB2L4uH+01WxLR7yz59ELkc7gpHsu3N9pfr/28uv/1//HgDgiwwgBwIafr6foX6Q
z+r8tQ/xy/LBJqOWTh6/v/FSPtw4IYxhE1NrJz/z6bd38lmJPJdlJp6g/1w0e86BVPrufUCpTJev
fYNfk4phnVBOKTIwfykOC8RhMUwMCx+dLtNQZuL+DRPlmXEgjL5XH1AY67P3EwbRTxDoJ07x8SnC
yInJLAr6eTdDOHn67d0UWT/Un84esvyhfYL/80lyyDuQTN/FjyiZP1/7Cr82TYhxwjE3CMbG82w4
XFwYPTEBQ01Ejiqv/uv+KbPgtTc6vq7sOYdSge59QKms5q99g1+UCjmxGGEc1vzdV7cGOoyeMKxz
xvkj/ocl5c4T7jZ+7Y2OS2UlnjgHUum79wGl8vWP177Br0kFsxNYT7hucXJ8roChxplpEONRy6Gn
395psbfbYHvOgVT67n1AqYzeVyoGJaYJU2EnFfjqhxoMIQ72MTMYIo+T5aVURttQ/CWzN9nGh7wD
yfRd/ICS+fpTLfYftMrHkyfRHFvef3Gy8hNdt2A2YvpoU7wcFrCwEdMyCUaPVjl9+u3dZB0/hNt6
mz08QY+90XEVuuccDIm+ex9wSKzecbKCuQFTEcPa9mh8DyYrQyemTnWMLXBydw70o5O0zfPtnVfm
D0UBTuXf+9bHZbJ6yT4QTN/DDyiY0//Jufr1y2tS+LW5SsiJzqgB/0Ho4lB3M+PENA2TmxbeTeLB
JP36kEUyLl57k+Pj4ZlxMBL6Xn3AkbD56Uh4GW15LdxEYAoalsGfohV8YHvCFKXIsnSTPCpWkNnh
TN14EOb5NM/DbXz/hPnnyvMl90A6fTc/oHSWP1Wg/8E19fz0NSH84jzVTwiiFBPOjhrAEFphOoc4
l/Hkxz/99k6Jn3tCPkH++ZDYcQ2GQt+tDzgU5u8Y4eqDKgZBhFL9uJPITxCx+rDj3gI6nKjzMBSx
FG9YTfecA6n03fuAUrn46QT9BfWpn1gcvBFrN0N0fWjhsBMLWxZnMFPUH6jXQ6lcPMRx3obV9k0O
yUvugXT6bn5A6dy8p3QYaDCEYTMFYif932AvBRn6CaUmeQ7mg/QOpXOzzT3YSSrkG0Irh7wDyfRd
/ICSWV09fZ1j2rxfW/6DC9vsHYcFBjuTWIZlsb/ZYsMnhBBwW/THaT2weWYPErbXtq99jeN26DPj
YED0nfuAA+LLt9c+wa8ZGxiBg44tYqF9NO3QN+D8BEPUGhTpo8wGivTLQ7N9w9r2yDaQR9+xDyiP
i837yUMzIGKCdYhK649bAfyls0b4iWERihA1d7oV8Ie682KbbeP/+99PwGMq4/gkeWYcCKXv3UAo
drbtRPjjprMNpD+qox/0039203n0ni4zeGGMIooxPRr1BM+ZYdBoyBi4zCMZxw93hbgr3+A2v2Ae
SKPv3UAaHyET4I93tMhhGWEm5GqY+mMoGpaJQ5VlmScWgeCWoT+qrMEM+SPcft9Gb1hGnhkHMuk7
9wFlMnrf7AzOLfCRyOMGJ3opE6TTE0qYBfkZT5pp56yOJCQCbO/f4LDuOQfi6Pv1AcUxXz99mWM6
+4he/Vk6zi7LSin7YQLWD5k66/fMpAKTAYx7wtHx6DNC5okJ8Y0+b0RpVRgrhyvY+qHaviUz5Ilv
MBz6rn3A4fDlp8Phn3vLmIJGBGUIWzE7mwGMuIHGxATD/t6TRoXcqkOJfAFvGbLVHt6wTXPAOpBL
38EPKJfVO8qFmCcQ5UMEP8UxBlqTkxPEIYEKGwOBrEQvEFm8YRE7YB0IpO/ZRxTI+Gmw/p3e/IWJ
Yp1wajDYzHw5QZgJIVdISsD80SgfrGKrbda+LRK/5xxKA7r1AaWxHr2jNMBmwBwzCkk46m8QRmIQ
erUoQQw9xgsGs2Qts8L7NNpmEkKwb5gqQ/6BhPqufkQJnb6fhAg+MS3IWoPdiKNbFf0uFoPsAEhK
3OGHEoK8ttNtlEC47y05AH1y2wH7UD7Q0Q8on5v5O8oHMj5hT5di8JV2fy/1msXBf4VNSMqPZ+ne
iPxOxrmIX3ul4+GEA9aBXPoOfkC5/HH72kf4xagbOYHFxIDAweN6MtBsCMH2cL/1a1LzmIn8RyY6
+RaV9sw4kEnfuQ8ok/kf7ycTSJrRGTEpI8fzDjk+6ZWcifRH/CAbdC7rN6wxO66BNPpufUBpXL3n
2o9PuA7mlvEUlwaL64XL0m8AwkYBzJSdYhtI40qW/19r/5B/IKG+qx9QQtcQPdw5du9gK4ObDzlm
YHo9bnwf02HMMgzDHMjmuth6r73H8QVlxzWQQ9+hDyiH88Vr/f/FtQSsZAsT0Fw7E2u4Fc4hn1rv
T+Gwx83YQTj0PAi3nnxLPHTPOZBK370PKJXZ9c+k8h/caB2/p/IENxa2kBhk++2U42BqMnaiI0g/
s9jj1B3sXjwdsfwk//oEYdYy+v6WXdfjrQyGSt/tDzhUzjf/g0Plj6v/wR9f/PmzH/+FcAuoJoi2
GBCXHKzuFDY5IXcHtNpuAJOnH93tGixgESvvgvYJemw1O76K7DkHA7Hv1wcciHMIE73Xig4Jwtji
OoN0t91XH0gFIXAnwVUEuQz8+Pk9LCGvvchxYTyyDSTRd+kDSGLwik974ofCeEHyi+fRNaT3mRfw
p8PHPjR9KT7ZbbKxnW/Y43e/upscP3+T49J44nvx1r9/fgIPT5j/r9js/+OnevgXtBEcB4RNTB2j
x1VxMPz7E+aYQ2YuHEJXf4NV848s2Mb5W7Jh9pyDqdB3byCOj7Dbv/jpAvULUrHgIDmB7CNYDtQf
ejkbuAVKS4cI8NMJJLB1DmfD4o0yeeIbSKTv2geUyM07rtr9YWbO4cDI38wTpMOyThEh4JDs1pGX
ErlpJVzj4T4B//na/cw4kEnfuQ8ok9XktU/wn97wX/3sx39hipITiNNgOPr5uCDhl1MU6eYJAhcU
zvTC5D2cnH0Af/XQiLs3GA+HvIMBsYbOfYAB8forvpchgTn4/5CLDbcLvBQLpHaC3oRtf+txmoLY
DoUzWGn+/n2OmxMD9tc7OzQu/ldcX7P+6QT953MEznuBqwOT5MBoOzTqQBgWKE7w148bF+uH79k2
D94QYd5zDmcJdO8DSmUFIb/DsfiiV8fyT98zT+rqfd0tguHGD9gh3S2TgygNJEedGJAKzJFJnrq8
s/CvVHB7vA3elAHykvvF5/v9c9/BDzgo1u8pFzi9AjnxsFg9HoflL/VmLxeIS8D23fHzd7u0gbdK
5yX3QDp9Nz+gdP54x3C3CTlRYFr2tufOHxh4x4gaJwbrs6b4YD2D9N03KdAnvoEs+k59QFmsLp50
yTHD+2dW598HwJ8PO4+3xXaiLuU7ULyvY5UBATmqA9YXav7Fp37qwvz+988GAe34fNVf38TPrZhn
vodtXvz+WTPNEzhsi+GqH8INBGHxz59quM/v989wjcIJ4XAaA66eM7jBTdAFcZ9W9PtnyG3BkNIM
Gc2P+f95r5WBBYLvYFSBbkCw4HO4EuX5EsQLGbYu5FM89fex/ikuowsp4iKHawgR9CbZ0fVvCaFR
OF2gc7h70GCgdOCwAeDvthvwoIAc/Z8Q+VmM6oA+pFiuaKzj6yYNjXHidXyGKtO4rklqjKMu4zOF
1S0N7bBGFuMdNgyDR+wxXtWUIj7Gi/hWuNIbu1WSLtTDCsM0sfd13rTpgvWPAcx3u+SJUMuXZlw0
py7psuX+ESb8sCpIpC1kcMpTjm/cJIyW2OTuSOuraRvrk7r22MwwU3JjsOI+iIv63G06G3neRLLM
nwZd3d7SJB3FBeI3ldtMKfeLwrF11pFx6HTOom1TZ6FKZsKdRey4Zmbv64GD8FlV+XbQ6u6EMKe1
iwz77tiqO7RoQsTSKZwIRgtV98zyXJOO/j0JhH/a+iRe+p0nl2H/8JyGjUI9IaMBQlXVwxSZXAZJ
oOW2Kian3K2DpcKFTaNNXK/xJ67bVtMGd9baz7Nq6iaOtfb6Utc0jZ1xKscJmskc51+5nmoXRSiD
WaB50m6SSq6r/uFoATxY2to0iWu7KGq3TGwSmdE4SV0+w0WxRm7Rrd1EI1cIjjRPjMpxp1mT0SvP
TeqVm+TXaRQ5Y93TabUJAj8/a7wRM2m+KfWw2EA/qtNYCLGDKUQ/V2wufHeuqmZnuJvXmFRDIa1O
cSblvG6wTG0qynZRW8HhQ8ESgzUHCAWrSHL9KHMLr1u/OiWoDs8zLLwrx9HoLCcmGmXE9K6avEV2
VefN2DfqYpYGBV4gZJRnCaurUwulYk0b35zEVic3RmPhEdUC7yYIWWzXDa8WSZzqY2k04civc/+r
KoXPpbzWxA62L8FuiHHqh545QWEmRojFdMY9p/RGql7HFZ25EXdPK9SW46rzUlvLa++KNUF82mVV
euo2urVJ8iqzKy3y772mnhSpF90WTovGHtHEihaGs3RxQMZO0TpTWRJqR4njIht2iakNg15Ok9CQ
a6/15FpnmVy3/SNlNbUbniVThcis1kMwbwCjeQW1rTS5Y2WzSp3w1vCj2hslPNXO+mocV5U3kqzT
znApb2F6Qoeeq1lMssu8myPcRYuOFji1SUDQwo/DwB0XYOVOcN1lO+AO7+fou5lE3imLqJhITzNH
ZaX51oxqd1oRNauAOXgdNXxk+SzsvlZhHdp6Klwrti23CG1Ek9Z2adBe8I42u0dMxsAhDiFuY9ky
zbqZQ4C0CZtRQ4x2FjJXXEpHGrbRZtGdqN3Txi+bG5pnaxans6DXI+oBWs9Z0F6PqGqklMm+DgI8
d7pY2CxD/rKoULTyMsLGsNx031xHX5q5Yd57orsiHRU3kcXriU4dfym7LFoJOFm9I63ibumTSN4c
LIVHVhc4lD1YXSAz0yAcjmv0p+lhoelXn4PVhaFIlJ7pWQ+BKcK54IEf2gYXyZmWmPKsCAyoq+Kw
PiQ9qP9QHPLmbReMtKIhE4I7/bpM3U1K2+Y8EsK/lvXIifJo5MjWmYS9mNUDmR0BHRYFyzgsdvDI
kB62FdbqORotcyaKbs/2zLGHU6Nzsa04fv4baZyt0riOr1orC+y8kvWlMLJs6ZieP6ZmkWzdoDpz
G+x+jbgm5sRyoqmbWcm2WhTCDbZ5JPMp3IxsnZphkH/VtGge+YFdd8VV43bxhWYWdBN55cptWfmt
pdQ77SA1cIJYUX6LqzSyoyz3ziOau6eZy9AIZSiyedZ6t5WTt6NI15tlFVvtVRSkF6yH51bjTfSo
c+apoPFNV+ojBS+5z6Zt4RszJwq8W1Sc123DvjltrJ1WZUYmCuxWZF74ibh2uVUsCtIFY6d2xS02
fPBOng2xY6PPAlv9hW0DQX24UhnuxYTgICTW8R5/MPo6H1u5qZvi3kcBDsQIli5fD7pbonfmqG4N
sBkSB2/KzoKlXLa3esjNkeYW+bLLW7zxXO2mhQk7RbX0x23oBMsM68EySrLHkoJpVnQRxJ17OoAr
2qY0m9xWdHu0b6YXGc7gix9pTsH03J8lXnnJKJGTpizrpV5EdBlklj+JZOd+K0z/nPWTmzr0IjWJ
fqNIDY88kladcUAqWcjupYYv/CRCN6bTyglKkDfOvMIlnq0RrUviC6us5zAlp7VPfNfuS3pIAtd2
S++x9BI7pNMaMW0CCRwv6aSVozMjK8nIirm+1Nru8METNPexmc0H8D1t4CT6UlVNKpdFEzmnImjb
0t6T7HkVjMr43KjD5lSxKqSCD9kirm+0wKjHjQymThe2X2Dx9EfIQtk3sy2ELQqr/u4mxaoLXM+1
/aCwhdBKYUcisQvKsw0SUTbSaHyN/MY/NzzduH6uddzF10Kk10YV+eeor/U4VTNgpdpT/iO+rv+F
51b2v+fCL6jaM27/ez1uX3t+MxqHbB4korR9JLyVlbhk1FBDjiNG3JWCqdL+ESiEG5KRiZpHumPE
XuM4p6/P5D6UfDiRwXeCg0ywS2dQOHRrYTaYyEnZSgaj17rX3BBRzaYoNSbKpZBoFpaG9kVVguC0
pon2JRGmvBLttorYwsl9d2WaGdgTz9XE0cGe8Gtnh+WCZZfcbcc6aCrapcYSk9A9zRPdWNK+hHuY
KinYHisTR5vt6VSpFvUGxZ1Y1oyD9UqMZlqkWX4edO7jQyFkyRtwJ55giqQD9TxSiISGDbWzng92
jB+bUdSKkActt1//xgzCgcNvjOGmId7HDOEazuE3bjyhGV6GtXvh61dFl1mXFvP9VR441UhpTTC7
7soYW5dgXopV+gy3AJ4/w6tO1COZGm1vpt01TPADegXHLrsLna3I+IYXYVfaoEDR0nnWDLtSD9O7
PJ34wiQ293IdCHvFodDqoWa0KilCsECIbWICLSrgrnELOfEo7Tx9rElwPNIwSOy44vEi7R2PSGJ9
5ulYjFVVj63wskD+riZ7Cuy4iS2aSC4Eve2KcGQ5LV2EaZGf10adjAoRRHcpiMh3zOY2Aldksqcw
6b1Dz/LKMucM48AukAkDb19P8E8sLvNHKTJwDuEaFE7gBi/w6V8ueS6thKY3Hr6nceGOciHQsnx+
mLmAr6jqRUHAOkzcCS5EfrYHpTFMr1BUeNIJStaaCMg6yEPbx16+Im1J1kb/UHDhk3DCW0RGA4TC
NjwEz9YQk6LkWjGXnWDhWpeVPxZG9C1tBJpTSfPzvCnzc9yXergkZnu6ow18EpyTMlhUpDKuO0Py
C8bEIqsTfI2D1rrocaluHeDyvkZI/UXKsJ1IQ0vneZ34C1Xy6/axFD6X9th9ya2ZvwiMPJu9PsOs
H7QYNeCCGsjvgGMXoMrwQIsVptD9NogdyDyLxwgxU9pll4LPooPjYiIrWqhqSh1k08zvxrIDK9lW
6AGhb3mMjXbkiqjp21CUe3LVpKqqJq2EnocGjqbCL9q1IDgx7MIJy3WyUJCuxu06UGCW+M7UrfXG
DmEKGvYeD3Gs0mYsDGYdEu16h35sBYFfbWdZRCfSnSSZVRbgQ5bZEvkyjcaqqB65FjqLyJ2oil6T
bHlAvCdre4wHFzkvtHAikgSaU6Bd0SkFKFaGnamTh3KVx3E7TcCKsRlEI1YKph4UfK3GVkWrZstE
b7O56RXeI2xP6PHisQUF4wnlcPP8qwYp/mEEwJWocF2t2e+J9scP9Jez02OeE/qtnt0HRdzlZMIS
Ps28VluFVnqRaE01V7UdiCGns7O4bMcu5NWNwl29p1Z4PxDtWc2yeRtb2gpHHq1mLZcHzSiEohVw
3/W4kHVhO0nmj3zZaX9SI97IJEOuDRGytmDwr4svGiNOb2sncUdhEetXutc1k1hqzipNdH9uiDid
W6aHVwFYTRNU+9kVjmJ/1Oaee9u36AVM71skjhtsLOxlM6Il2C7qNLqDgy+ztKnbb6KKnEmnsfoM
haZzoSjCzKzXoe/7dqH0Va+fGlLqS6aUVp22iU2xG07LZ8yeUBplOMZuFY/iGueXvJF2mDbeFUm5
d2XUpTEW3MqnCvZMUTRpMEaNs0n7AALtvHhqOI4Y531VwUTIomnKwfhnKuTgPtdjcNUvFaGCadz3
xx3y80uF2LcVqchFbBAb5VpxRlJvkhZWvC7dBgIifYkZkVwnNKYLlLqTAVxRKGTPqUj3TLTnzHrO
52YVhYIrMkM0u2YVaMD+stmcy58YbXDOfGhRUEgTB/cL/H8YoJBG9XK0u7zzKU8K7XuQB5MCYhfY
1jIrHSNZNmO1RuzXEqvizdq6VQARJ0Cq1pQ2wuk46LpHegVTnJ3omnV1BwOpb7VfpXZtvWx/96PC
Z38xUHlBE+WXUf+o2MbTSXqxs/x68w9c8D3EtaLgIvGXpDRGDWihy6AI6RXXKnecE0lmrsPpVdyZ
/sJMjdRW2AY19KpnIA4MAwWCiCsw1J0d5nk8UxaqxoNyDCuEPFVVN0rLsREiear3wXTPecKqyPse
qyLvCqv3xANeFOjxtYzqaN4lzV9Oa0QXnu7Fu4fmVvddEqC5AilkaYXV3DeyvyKUxxehbnTjhhsY
egL39JZTH7vjqrdq/CoPRq3R0vO01csFy2kyobnj3uZMG2WOh791nTN23VTOnKb0xqBbvKsqxd4V
CpoJdwvtXIEa0UgwshJvXFMfVFxZGxNelPHU00Q1okjy85Rw65z1pYS6rg3RlHC+RzQBJ6tU60aK
bA9XjZRFXB0gIFbY2VjXwNgQDukWVZZCdCMAm9xP5IWumXdFy5pvbSXjKUO0nZlJ0n5zSnlulla9
CTzvZ/OA9us62BewFaO2WBikssFtktzU4c5CSHBW3s1BGIJFWpxWcZXcJg6pRlGbmwu9EnFmY4Hg
uSubDqWLiiX6yPBMMqIKtSNQqN0jo8nMr0VoQ9AmnVVRHO7cIDgCnc6swgsnaqg40kxmUsvDiRpI
ZiUfsX4VyUsOnoeKu+4DtGVeXmesFPM9fB/CrZ+Qil7FcvdkXK+v/S7fSCO2uzgQ14HfTFgVdd8M
FEZzT0QaaOas/cbrrrE52KbrgNc7Mq1j1SpqNGOkDHaIbOtThyKx8+sVTD12zv1LL2FPrNyHvWsw
qO5btvqWB40aTbUssG+d86ZYq3hKJOpLpAX1DcloOiF+WCy5FvCl5rbeRNP86FuOs7XIwb0slWEL
F026GwfXgY2SIj0nNGquakM/M/pO45xGp3mbgbfaVxWZAVswywRVsS2dNgVzvIkuKh+CSGAbxhdu
G11XSaOf8VIyy8Zm0pziCOamIlGPoif2THld1lI/28P3tKpN0TjQgEblrj1ftmKUd142gskVbMCC
RuMmp3yScOpv1MOIxG0XkXahak6NrAsn+KYqisdjjjHHBc8hyA88x9pp4kCHxKDXzCa4QfyHCQSn
yOEcIGyO4N54HkSRgybII8eTyW3hGdEZWM/eKiTcXcEGSzQKEs7HNKdxPlbAY2iFKBL6Z56TZFE6
cXVV8PPSdKuNqgRZlo8Nx/Jmqqo1JVrpTrORNHKSURDoD6lk7rLKLHraIipGTtPQeuzz0h3jNJHj
OmvN09Qvb0QcNRMpPNh46Dp+TkmNGFj5+MaKiX+mYGav5vxWA//WSWeq1rWk7PcIYU+mrpJ800qZ
Ezt2OLm0vG6iXioyQGPqgelNOl+vrhxZepcQgBuZ0q2vFEVGQggfxKGcq2rKTOus7hcoVUU4JHYa
iHoWki5eJqQZF9hq12bStusuLcAbQJ5eT9xSK0aeVcbmWKFyTb/liUVOW+52I9d1vVPZxtXYbRq0
8VhejTtYlDZu0Fbjpi/5PUw6lrHS0ga1CxYgfmYQASHA0LugngHuXv/I++iGgkOc4ULVOqFPIP7G
F5YZsItOq/5UqiOXbjetEi2aoax2F2Xhm3Mvdi6LsMlXaqutMOJg7vHMgQBA6V2phxY5l0HA8pWq
7SnUVp3iem5DUQi3aW0MM97e60Wl7AyUe6vCuR+AVZVVhreCJVZV9ipT6UeFc8r7vbJUpZSsqtzK
zHU/vxPLD5YYIkVnHICnpk/rlY4kBPmtsAE7xRPwUan/tfRIZUdFKrdpVFzwkDh/mcX3Km5NiN6i
ZCJh5/M+L9BtbPL4Tzcw3VEMdvpZYoBlamiYrVrDZyufFWwlaC7nMQourSDG3djrYQoRW1emF4nz
StcsyzYb1x/FleHO9iZFE4dTyasVjIJLy/XI3XMhdP0dxH8q9KgCsXPNq4KFqYfWSvPysrPrDEyi
kmrZVAE5gp3ncVo4yTSumbgUPqVnid4I2ysLPRzlhLpjTQ/4VO3wgvbJLv32PNSsWQqbb8u9/mPw
NaaiA52wU31Vvik8S5swBNvDtQjCL0D/DTmk/F4KM7IrBD4KJTw/Y3qCJ2kGrg+LcltRyBKJcZFl
wSoqS7Y2HQKKIGXGXLMkLLoWp4skis1F1j9Udf/IUn1W49Cb70GlGdQz3MLFC19RlpczcEsnhOje
2oAoykUD0aELS/NNGzUdm1WMaI4tLb+aeqmpjxSa9ISi8fylrrsQgEn9mSVCbuMK85kfZt0ZiuJ4
GQYFmpYog8EDt+GOcuqwm5TRu6aj8UMSYJtx2H60O7c91dKs+R5oEAM2ytwZt2DM21YlsyupeTaH
g9eXYW6lV9IvxUQvg2CqkFgU7NzR+FQhFchFsWYXYEjNVVXTw3pBXQpB8jooklFXh9ehj8NVlybx
OKGQRzBNcz2aiAiCFl4IIRAd/t9A0lZFBVSPoEfvSrpBpZ3EECLZ06gqqFtzZpFGOwscz2B2QzJx
5gn/WyMbfu6kET+v+lJqCG2kB0k7UYg6kM2pk7majaKOjQJHgFqxmvabYYDD17CbpDKchdsk+Shu
czuNiN997WJdh4Fr+Bv1cLXr0kmdCw2M5U1B42aB2ux2j8cZsSZ10hhjBTP0fGvJxgdDgcHG2Cxs
BcQz3GRb0Mgcw4EIuRS1ztYItfUIRkp0d4QicXU0rRPyDZNWblzuTbEHGw6q5lP3oNbjwNKAUFlP
KZE22dd6XGuawUME69silKV/UcJe326+pSE4Kw0z6EHmRZxXC4fARqOTROu2QNpXauWjLOuqL46W
VxsdxXDdvNS+kpg2yxSHyK57Kj+p2cxPvWSisKHv5WMvTyArIoEAtsrFMGQYXqCiPMjpqOpKzjLH
f3wD38XRrHAD384DCy+bztiUEetCkIwIJ5UJEQpUW/lGPcDNXzeJpJPCyc/hf4IAweAshziWJwpw
OvoY8w4YtlTOKgMiAI7rwxJmasFEGEF8keAqhi18rT73vbmC7MF7Ug/R6EIhwgg1PanOND6rEsjp
OhVSNyYQg81t2BUPH3LYFEPSeWCRJcCzKYprGnJINUJlt2wShBZMs5tyBEaiNt4FyENxxs2uutZd
lp1VrnUAJw32V7KT3yM3whtYfEZ6iPkX1KT8i7ScERd1slE132HfUOU4K1UzUOOOqjKVZ6pauQUf
Q7gsnKmqwGYx8wUzxqo1s83aM2ZozKaWk08rJP2JYXAIcTgZXeoEPMKMIdOuncL7DnPvskKBe00w
LGCJEeGpLmS6anvPXBbxLM80cc9CHNmggssrp3O1Wem17SlE9qtN2FmlrUj8oBrD3pp+G9YaSKTy
YNPNiKqfRGHJEWOSwWUFcDSBwIKB0SBCjmE/2kU8CW+FCGyzSssLhLV8ExRGcJbkQWrDTkCxUbCE
5QiUfljOVFUhOsyGXI2GTlvJC+2KmpUddyOr4VFgk3JfgJBgdIl115hUlQaRLIaLfKEeTkTTqaT6
ttO0fBG7rElsgxn5ArL5H0lUlcQF8KninvmAR7XTtBkcZnrN+EYqJikPvdf+xhrIWoT8jT4tefi9
8kzPvTrC9Z9GFUfTyEW+jXt7AvUPVUq8EJZ1oRebTDB/rmCiNyrqlALCKnk+Yxr2bQUsA2GtIrj6
YxlUDFwg6YIz+v8ou7ImR3Eu+4sUIXbxCnhN27kvVS9EZXcXAiRAINZfPwc5u11T0/HNzIuCu0jC
Not07znXvnX/29FgC/uqm/45+v/7jXa71V627Ex8xQOQIeIu4jZmW2zEzC3KOxNQMWLpTsUvorHe
nG99dT2w6Dfnm5h1LSYSJI3pZAUnVtf1PZvLvVyDkqbJGuXEMnScnbfGKMUSVvd+4MQogKs+23Im
EbAV+hH4MnvflNhEcuaW2Bc4TlRMg/9nmUYdfu0//bInkRRTcWwsPJL9pmsiNonqI5vxyCd8snZG
rKbghdRB9VjZi0Lwy7mgNJ78yEXd7TnpAZEyYrEskT+m83kshvnNqf4q5FJ9jKKq7hyXrVc2hgZC
Kk9qRrujsc4uiUNetUh00wnbCZyBGYzKPNuaM7iK7vqEGvAX3mGlnrrBu8iMexvPK/JDj7Ru0k6B
dydFkz7kxZrbL1X+iZvjW85q59mhhXPwc4tvO69ov7Pgk+iAf/7WMe2t/yWhZqFS6X9/YqDqMIoF
gDmDis/48wDG1moCv8JIKFVVHeS8Q6a5dI/9JO1Yjjk50tHLPnIZAjODABwLWqSrXKxbjT4r+mCL
0I61JXnFP0JaiwjxUP+CkPf8KlsRG7eq9qq7jIfTVcSDoE+6YqQHn+VFrCfdHBc6ftayL37K5hJ6
bptFFQL1QZ+yb1J2TWwjiPjkpkJvJVXqpMUQHK1OjTvdustDrawssWfLfl/HGXSa/1yWr3FsghWl
H5GsaYDN5D7ey3UxXFJnObOsrLFps6BTzO0Rps7680Je27HvL8bLqI0492rZuwP9YfRGZYymmQeV
Jpb2/Pg6g1F265CdNQ1RX1XZzuh+mYwFetfPRXf3i07i6XPSVCXeqIKvkzJTeVVPd7Zo5fVErzrj
Q7y2TgZPDIlR/nbW7TjkUYFEza7qMnXIaPfgiCmotoVr5fHIRJXUJdadp6KxhztVWmkTqZ4Md0au
WZ3FOrPyDXPmjUg7v0aWuZzjMWT5PvC1fA56HpwXN733XQ5pVfUCqb1OUw9QOE8+0ylz74grf948
Ro/+VFURbACrxOtp7Wn7MjhoIPwiM0a4DiQQM+r93jsbD1eocq+wqMQiCkajAz5z01WEP1xnkuG8
lfO8JNcxcnVIiwUQonaXd+X0ZLR2x6qNFVrB5jpCnapHBzmo26CBteDOz91mZ0Z1lya95CI7Mo96
dawDXcRhk857Qa/z6Cx1T5OW78bdjDMt+B41G5yjEVM8147EwkvPiKZRGcDZwrdPplfGMrJvG/wm
5qyMzrGrYxVQdjH+uZu3OyRNOVbR+PjzlH536i4/MQCn7ls1bIGKcp/ctXGWiSBR44Qb7Xu8AqYP
q/E8kI/GpVsCB28qd4lz2643duHqXThsZw//kwYEqNhOiwsMHrGbN7Gkewuoqh9um3aJr2v7zhmH
6YkMw6el0vJHVo3IoQEmfmFZWN7b6YLN3Wqo/OnnoALymKd1CaCZFomZYPDkHbIgH3M9zJdAkP4Q
4N2xMZOI9KVuQufbpCexE80Y7jokzT6QvYuRTUy3tuiKLeJg7hPRd2OhFhX3U4EVcu0VBwspuWcy
4ytrxopGzZRTBQwkgq5WVj0aq+XnQ+LnJNsZkZPQPXW1+H4dqsU1rJD6urCwp882nfNtai/1xohA
MNL7Ivf2V189cREpa6mRlnX+MKMFTUB2oTt6MV7C1rNNJvdJAgm9ntZVUwVlLBUvr6fKiK6OntPT
yFldHLHgMRFif+tgNTbl3d/n3Lh9UqQL35nz6GvqArdTfZ3z6LN73Yvqes7r5QDUsQfU2zqk8NRy
vwTB3khmFnPerj2O1/P6T+dsOk0d+R/nnJUtBSas5ve6mrYjKb1d34aHpgQIZkP6xj8SgrRDZA5n
AUhk3GtQLfLA2yO5BAsjdY2LRljxVSbaraPCY0gMLhm6r2OMVFfbNGfvpcObr8Fo1Wl+MuarFttX
Gtklwt2kTBBDsmenfC46hdBAq6akpYV4RkJXPCv5znA9PRqHHv/6uaGsbjdGbGhpP6GzcTRdpJhZ
MvKx2hpdh1Qw4tcxkGzzoR5E/NUN43Zcl4nfK7nL7UE808zT97Pl724eUs09PmZf781Y/aJDxPIQ
cIpV09wZP9O1zaYgAqalOxhdNdHxNLvFt0Ut/YE5SiQghxc7V0/ekZaVPGdT28XZlKQV4hFl3b4u
tJKR4M38F1+2ogq6n7NY/hiptN9YPQZJ0abVBTBWdkBOPthZts4ep5TPa/BLfsfS+K5aOyEMssMT
wf5ReA5y6HqRT2bmaa69Y1FM/gE0kl3D/HZX2ktwpwv+lzPaasM9QvcDKt2esZTJtm6TWRtSpV4y
lyqMacrYK+k2ynU7IG9G6wfL6KWWjc6iiT5wNuFLLia15bld/0n67A9FB//Dn2gZu+OcPndZRhBt
Luk9c5avubPKbo6/zZv3GXtMvSWMA87Htz5HYMO20t/mG1Ue8Kjumm04N9bWx8Zt22oEu1ORCiCn
rCDx5sH6QXorSge7+xZ2VbDl7TztaVnXb6gSf1RyHbUNrRjMhv7sTIN1X+WlF117rvk2rubnNLSa
Y+CWw8Z0kNUOmFX23bW52Fp67A79mLKXJfQfjB351ipuLTVeOMKDl4Ag0HftGGaPi+UGL7jt9GGi
vNwqu02/p+322tFhw8buF+x9ab88j7z9uJ6IXLyIIGFxX87jcLYDZcX1eur5SI513ldvC+Pz3mYI
K0rd998QPoqMA3FaBjyZJVdYvnoKGeCyZqrO63TUYdXwkGVjf/IHKhJjIF63DfHUfO+xL92xpp13
vJzIe+3il1/nbFStkoUzccqypXj0yQBiyvpFY8mPQBGWfU8+Yf1darXOdci2kLjhOv5NL362m5am
3fsjm9+W2j6YnqV0PKxUpTz7Cwnvq7KwowWvpFdPVq9qHqsoZ0ru66zUVxSWgWJ5WldRyn25v8Gz
rCx4JhOzD+vbtCWF99SsDRNY2ymnQGxpfbnm4QAD+4MD8nx9oTYyX3Z1Uzix6WS8BsGfZywnz0by
pz48TmwNitW1vcMy1zoGYogC0fBX4RLyWGbNnZUO2fsU1PhySulHuZ1n721rTbueIt1irL7MRELc
eUDQBtZhdH+KhtGLkdYR7ZFlr9U64rCASrY6eQrzLrL1kCPJBS83LhvYCZkoduq9AavTQU32fgz6
e3s1tCkjKvnFTKZmj4e+j7x7MQ+RVUp2Sj3778OZI3arl+nPzPo+ulmxT/tBxl4dOmUMKJAGlLBz
dgocbdAVMrGzBzCKOq+WT0tLOSA99P7LuSIgmk29TK6yXTlTZCulD4EZrKueM58WjyIPxdPoedmd
x8O/el9gIrtncmPrDpeZmQgAhj/6RlsIBxK6yfvciYfaL95FRvyNJCGiYquoxtTDVVA2JyNOjr3P
gTt8cut0hT4g4TBX5XvGER93GjqsC+nynXmM7VqaflkLMZXA1KbzwVgHGvxwa97em64k2ywOnd5a
kP0egE95NfPIylVHc1JyHR8QxH8/KWOVrXU9KULKCYuFUiFTsSJE10yxifUZsRrzOUqxk7nG/4yO
GTwpM/BT45mRFIiw1Sm4Ikj/GejqZMbMVydPyjVdkW3mZYp7GRbPmSeXV2esNgh2909GomONJVru
PRoJVPADmCjlVRLNfHKyenwwthSJSDHX7N5Idkaf1dzWVyl1nPd+CqyLsVWZ/LS4l1+CZVleaQqc
RCdc8ObW6RltRYR7Iz0ZqyWzNqrCWZ+uk/T1FOWWYHfGWuE9j8C3295drb6X4p4SwZH1GX31kSEA
7+Os/bY8AMtavyx+UIDvR63EiJmg+sza9CMAtwJXsSqjbE7pkzFSjalqpwuPVUfql6kc6m1VTN2K
iq1fxtSRJ3ArwFgyfXUSlEy8GFdkL8oIQWos3FdX3o/DxgFOfWusYYfYZd7Goh27i3BcnohSWgko
EN3FUzWYdv16WHA2RHORp9urUnEAVCPVWQ+FBPPEzqoZPM11DKqySCIEAmT4AUmXZVeVafVshaO8
qJxfKLFIHbdiwYYNdTcOxurlnb5LZ8RxU6nqZ6NDAPu7h+TsyajycEz3ZiOEBC8GmK1u39l1h6cv
Rp+sxt+mfOkTI5oeNvhw5UCfjMbiWOvNngAZYZ2Az+X40A/z1d14jFOAy67xyr0RGdfDuaiHpyWY
vlfpoE9GrRHSiXCBDkcjZp1yjyneMJERTTO29oujhTibmcJFdHskBnV886BeMo0ywYUiHkZ3ohuH
9sMGTxq1rXQdJKbjgNTC0/jX9dN2yMglM3GWrRkFBBwbVV6Lnc3n6tm4e9VSxTZd7K/TZ5mLPZD3
DlxUhkzR4m/BbolNrstkvUr8kx0AGOx4U5mjcgLXyAZTz0hX1TiQKGymacdV/5VT68rc2XbLPMRT
hgRxMwUb4WZ9ZKAWt8xh2rEnmlfpF+hCdgBoTVP15eeE/bjtg6DfhLzJk7HMrLPlCX32Si6TchL8
j/RgEI43O3WH/2g3/fFqltj8iXorhzlIVF67SG67S2TYIDfR0EhuomF51Kuz9imcVyLJzWr6dj2r
kxZomwObmvC+c6yfijvzh88435K29Xdeg2UYVm3nuRXhk8Yq1HilRfA6j5YXZXIMt+OaEvNt63Xo
c/0Idrt6FI5446KcP5oiY9ugAYK1x6vzg+PLQuQw4gGtd8WaSVFrJkWQVp44ti1lmSMNdHPJ1wxK
OXGVTHyYNvNYl3MUhNVDSuzi4CGvd77qVMXGsz9pADTClveHZmrpxgZCZjf4lOFLKwCcW1y6Y9XA
Ep0OzquxlgHomw2zI1GO2XYC6zVuyFinkWXX9MzLcGO1en5w1maW+fyQyeZzttvyaCSjZ7391dXo
TEN9MiUzNm1IL5UDqAHgEsyAPLx4Zd+tXNluO66iS6zg4BdZHhtr7RbIQrYuILswGlUzDAn+OcF6
NFLa8CEKZxANii77dTRk/PKs9R9N+oGU596uAFFacxYjaPmHMNX0l5yFn5EqBgcDAaF/8hhhedZt
byNVLi+3jv480ciIprl1dCoPeXd0GteZ8nT5msl0KGSV7msU/xWXCuuEakQCi7hZsCekssF2H/3/
cYQV/tYK0reFakSPEElDlMKlTz7YFaMavJOR+ol4d9xyfhjJNIFrzaCeVM7OkaP1NAwsexoQT107
m2HSXJP17s4TIBUXGa8jau55p3Ek/MnnW4+I6oQM8pttPlIx237icp9t6Pr1maZo2zvhOORspHlk
8jSN1puRWvC0T23Nlp0AK++UZ9y6NuCCfR15edjvdKm+GQ9hqS+9EWchYs9tijPYGjoytQMWsrJZ
BAkuoxLhPV0Nci0qULupG6F4U3Dh9Yik9WR99SiK8OfS2Psh9cRh0Ll+cqzFfXTLXbrY3ZOsev0U
4NEOvhLCKMbB6MZJARnrNl+dOrBfHoNwWwVn35tiv7Tzk6cr92KaMZxA6liKbDvgr4iwoYeBsxL8
13m1uIO1mRyE1IyfsZKxexmqFL+2V07nKvRBh/bZ3eiDwo0ql7iZjcHIq5Wk2R/My4ZHzgEVrcLR
fr4dZWTmSbPqSAarW4a/Wm9+U+2dkGj75OOoviE4O0Ujfv5LaOX2k2rCR6NvQfRB2Kxr9gCRqG8c
2yQ5Nf7b0GPBgzwdttyr/ta9aoYMtJKgfNA28jYLMMXv2EgwLJFw1K46c2R0xmr8xqHlv1tBsP7q
W7dpG4cjt3dkcbIzsJkArfF2Os7AIBjVTW+Oal9n55653S70yuXFFemZNGr6cz0oU380B1x9aYLW
YVFYZAN5TvFL9EXPj6S1HkSKPURufjlz2IWLAshoHhEgwW/qr40xOIsNzNHfPRg+6cWXEkQdlAlp
9ywAJseuJ70bmbJe8FOS3SiyKjGi6Dx98hC2iYzYTSW2aVgpZG1u97FD7O04FsWjMYakbiOFO++O
aMd6MQO3hUJgdRW5j4HDCrH2FBHeF3sBrccDzLjh9nQx6GwD2qaAAA1uRESDmgOu806LYrnrStnE
FqBQ78SvEK0FynavU+W8t033bfYc8ZAh/vnyL52INdOkqm3/XPUJAaizxFoJQOYBB8RNcnMwLgne
WP7ed3xvK4ld7WaZSsTHgakwotO52FmtL18jah2qeJFcPc6zcIF1C0lsQJ+U9jVS754EE2se3i3r
XLnu/GG8eIPkWduE00fIZkTQVy9nIMbLdP43L4coK6ksnyMaUg7vLggh6wiN7r+mNeJv08KrE2O9
VWS0ktm2geP4pymcXY2YCiBif6ulhfd4hNocAHl4zckYFpJVl66v+xNtBpDHJe5lvGdecy38vZyV
ty1d6n0MgFKKrs0/iwAIKlBn2anA3z/fT4MbRKgvkn+uPdO2KF/BovvqaSF9bXoaB1BdvnoqWzrX
nrXF+KcSSInWep+nhfqxwlS8lP8ElA/Rl2bwX70u7Db1MObnVpHyriWTvQUcu35GpAW5rWAAgRGA
ENOrrOdvPV/yd41gfFJ5I79wN22O+GPkdpcGQIYVXcrjTAr1mY8sQew+/1mmQAaQpvtY8lAlhQfm
fN0Hw4G19Tcs+iV4gy5iUcCXxpme2XcsOPf53Oc/Lc86lUVrf6ukFaD2gJcD85Lae8ZKf187FpJE
OWKBnj1O31y/PqNAavFukfRbjxdCj2pVl1RZ9csQ5GnczKXYW2Fdv1CkqvZ4Wyxx4/LmZZxHeq8B
tsMtW78YD29i+2yZxYNR+W3YxQVj/GD8lwzVQJS0RGKsCOKjRMsUPJqpjIrxKUG5j/7RSJo7YVTm
NDuasfO8JVu/LrzEiH6GAkJD1nw3vlMt24vMPRqxnDjAVuXyBaGryyCq+ruTA27mgnxwbBlTb9ZS
bbvOqr/PKWoy4CrGRdFU9KOhn8adWCzfTQwLeyMyaxvUevxWO73aoxAOACrroPMgEu0W8r1qpX2o
ba42ZtCBeMcaN+ML6gOFm8JxD01bl09l7QZx7lZYQATDUMb1kOJVqPCuRjT5qdG1uOfzsEFUfixj
P2v7PRtGggTpKv8fO1+HWmf71wGsbNBRoesDAh4IieoxLuwhfC2sqjv3VuNFRl8BEpg02ehc3dpq
+sVNM/Grm4/F0gEU6vY85w7WGxGSiH/mpQ6jLrD6U68X9x0IfEQGuvyN0pDf+77i0bI+RLE+GHZh
UYGZtYq+8ryoRKDgZMTUeR0yX79xoNouk8xQrGIdbPC9KABppWyKIfLl3P/RdW1C7QrBCSz/7wrU
sfruOkGx1lehT40foNBQqcldGqr+rkVMbuvkDQGg02qBPyuL797QX2zTfylZ1I95+2dTAfw3BXp8
nZw23zRpCNpUM/cHkudAEaWdvpcz6ZOm5OkbEkR/yWLgPzO692wH56Es+5UJNn0E671Hmtp5KApl
7RzX74+aL/zcDZW3yVGE6YWuDwqkMadP4ndbohATc7Nw2JcOTfczAZ9Hd7az1iZl+0YhCGHE2cET
EIy44ioSO3X2dtiVV3HMcJfKioiE1oX7KuiEbLlTVXi/QtReMUH066tzgHT1XvmFulr9NtN7FFXC
d7o68zrAOk9wfbU2PrInKDLUX/s66ST3qQvwlBlZerrc94wC572ecxg2+T6zyHy1ihDU9Wyw6NW6
iCLdIcUOBNg6URsgEZIrx7laUY7M26E6gHcVeU6dHdW+fxXxbrN2S9+xa99qGped7aXh1WoN9oSa
Q8qNxNwdOtboPSBYr5aeUFtKDbI7mwY/79dR4aCyxTKdfvcwbpyjKAMSeWJnxK7paFxxTyT1lIb3
0rXZOVx0LIYmvQfjAmAtjuTmVmV8uSqNn2myuvgMcs86GMn08EmK0K8ct8Xa/+ZaCMSigF7E9mWd
5tZom77YlRiPprvRd0tO7hgH7Rv8IwCc1g5pUYWJalNUgloHtiQePgD41BfpZd3dbbK01vmdIvVD
iQ35L9OMJV6qQO0XG+N7myywywOgmM3ppu8zIo9+St7MzLex88pmMQJj1nWM4DkNrAYx7bK/NiR3
+xMPOaqDNWB3/a0Wgns6MrLd0Nuhh1RajRcviH9EJhSwkNP10LjqRpCI6y68Wv7DcFrkOzvNkFpY
p5zXcfysx67IyO5MWJxVIbimBbgsbrmAR2SFB5XhKjei75UB9k28PoNAkr21ZRcbvYV6WgfVUixj
x3n5sDqN4gAd68+86d1XiWiA0ZcynA4Ln5zraCFq7iFHko8RYiBY0FpIBZim0UV4atfGiFoDtUdT
0I2NblQKSWrk+JuIoggSIlN/Y+1L0SV96Cx3eAm7iI2tBj8Nhg0CX3ivGAC+wd4bi5Xrq/cNk38b
Kkytr26mw7Vvm3lHUBIngbVRt5tnm5wAaRDMleAUo5ndvDqPa2OOjC5HwijJAtrGvxk4Xsm/dCsI
GMW0qY+/6c0gpivS5Om2xXL5OuO/TWb6Wm0InChdI3MI/QoAzLZ0ZXcbPveN8X2lgQv8zfTBz+im
NRTym8/oZDSmIRl3dhcUkQcizjOx2+wQNFLsRp6JtzwtHx1QqP5YurTAZaF/9Qi5/l88UqJ0Mi8a
tYpCW57CXiN4pbPqZNMAxaQK93BTBaLwgfD9x+XWo7XLfo/Ccme2DmL0V+dgpkEySEVjr+/1w9zg
DQ3wJWKNiJ2ESPe1wb4GfT1Ss6cfrsqm6najbRdno6tXQ9eKfIM9Nk3MMFeDFQCXWgZqc+P/T2Sm
sRBpH99018IBRv69usDvFQl+sRv/rkOlp9+G+30gI//nWgSmaIEpTYC7Di9204VVaoqHLSjtAPEg
4zJFTTY352m2JDI7taJ3qkCRRYdDNJY+7ew+yXSLeoP4lbdG6be+g7DI7BRJ2eZR44zdkwIuNUIZ
iuDAwhLhkrEtH232YWxGo8K02KOGchXfdL6Xu1FeiRU847VPHFiBp/rJuJsGkGss2ykLrnMYnctp
EZcB7/Z2zca9JSkwMFKC9ZCP4twh9rHn/fyu0toace0ytMZifPJp0nFnDU5ird7GEICCsq0HZ0ZS
WtjH2iuH7iWVhdx4ioIxwLJnVK+bvlmyxDbNkxp5aNVuJwF64Vx183FWpb/DwjF7QKGfFgUYXOut
xNY5GsHx+9MpmjgIvTGLBMo+BZMTArPkWlEp8v6FpEjiDU4rLmNAxYGKsjiQdd1Fa1VvnGmeXprO
oVHuA4RpsfJwHQm1bxBcSfWfQ4/bT8jqki4yqR3d3DmejTxuMIsG2aG/ZXNkmg4l3Pdu51xclWVn
/58GobXsDA4FOcmc2TvKum/GeNP/5rtMiq/Ytn8d49aVl2w4amlvzNg3vTm66ZaG5aecPd80N9eb
zpxMuZxtwkCsW0/WeIHyl++UXwVIPnjdmfGwjkiQOduJyW6DAh91ssjHMNDeM6k1e2kq+6EJ5vKe
IpH60vXWEi2BFnfDKMOXJe27BHGXAN8BrG43+lsHy39QkSCG8xwewJcTsRmpGFrrHHL+wxg9sMie
UtwuWHOf2tJrDnLOQLcpTZvmEqyacgCWwcjmUOIiOgLRqu+8aQpfZRp8x005ol4lJLu3nmVFx/ur
xF0Ettj0cJX8YC+Xmj4aKSwRIfGF+1Q5wTu162UjR73cmwb0YJS+TB0KiAJ0lXK/DC0QlSjVxthG
U6/3UclhtVgtjzLUTNnfRlBlAehZxncVCtacbvp+bMJN5QB9GY6qSoA/dDfaof6DBujmwa0DVFJ1
Axvl9hpAS9bGQVTkLCUSVSl2I1iVQtc72c5pFxSkXCXjW+SuHbV+Xu79vhge+j7xCzKdaD6PiURk
67NIsHf2P9te9wktJQpJkSa4zAPSasagPDyZnI5+G0bPQQJZ/xVK8NjmTtdHmQ4oQPvLYeEBgou0
brfERWajWqLlNxtsUNIDsQPEnEX/4Htt88IHUSNjVrUHBPeaF4kFzq7tfJ0Yqwwm79yO8g3BaKHj
Htw71ucdSnwiOzvmfIm8YHSSIQvlrh5QKSyq+ooeOxQfuTZlNf4qfpLFl3FlkewOUaHszhylS81/
EY3hN51YezSsKurIdLEWvcGzxdu3yENNnCPjMUvUuOC0vRuyvHi0vHaIuOrUZzf4L+FEnZeyn9x9
GbjpVjRD+o5qjQgLNO2nWmQPsNasLwWVznlCtjMGt626n3JOux04q/OmAsrrwR/H9GB1KFDndnb6
YK8Ndk3qMjpuogqE+zfAwGKR3o0XYzRueEX/hfB1cTRjmAYVsAACz7ZIUwGXxt3lrV3UNnOd+bvT
NOOmRyL9MAV9scsHIMLTweOXwinyS614FqOIgo9IBMSbga+idDWgT84M6MU/PYjvqTMBcDNQVYcC
el3w4WTpiF1PG9yBc9e8j/2nv6pRqco/9GtwEFkCFQHBnO0tKsmJ6ZGcmsonpw7I682YSSR+VoPR
GatnYZsLhh18AIdVcShoRECNuw81EOIscPNPOounTimUVwO0a98tKIwoVEU+UDEqNg6zssukV6V7
Mj3TClCdrMcLgtDqSVoU+d0r1ibUHnidqMl4X/iefY+I5LjNJJG/6Iy1LbiK13DGdg7nodyU2BkN
88RwYaKvabxW2JewfjGCU+MBEUmA/g5THfwZtHNfbrDuFhtXM5nceqm1f+Y0Q9TNabAzBnMqKbAP
ETLQeeQJ4qCmIti1fcff5kaX90ODYjlI6CPg3C7zLlBdsDFuLEWKADVQ8d5drf/vXijapV77vouI
Yw8PqGA9PICNMDz4TnMIkUk63fR9XiFRvCwM20G4GUMpKMrkgJpqOhk9Pu+8n/W4hrgC5x6FBRBh
H5n/Tj36IUXt/izCHUpeBn+RrOOAhrDmLeiInwwh8HVOxvWhq9iwBzLLufea7qs3vtEPoId/Oln/
F4bLzqjAUYwRWw8DJfmZey2L81SUKGcN3c2gh+ke9XjpWu0EYOCOnee1XA5dG3BcdhkFK8hIRr+q
jFe48HR3TfzaVQ3A31pYuZnt9JHIJ4CE+bNpQJ8hSYGiYlsjAi6KiECq5p0qwFEEm/3UWXq+9xY5
vPTIuscMSMCDMeYoLb5dOK82xkoDMd3JylmTFujayp4/zcBxGaNRgWkBqK073xvJSxFjSLtTiu1N
hULpozyaagMDAKUJ6okiFrGWKrhVJUCVEXxlRp5Wn06Bb7+kbhXRgE2HFpT5Z8b+i64zW25U2aLt
FxFB37yCWmTLtmS7XPVCVLfpIUl6vv4O8D7XJ07c+0IoEyTLkshmrTnHgnijK7p7YMm73BW1XDcT
09u8trYuVdffq6YuHrfrW36yx3LBO7KddJERvQyJSQCfF/MwU0h9h1JMD5JJT692lrIEnBh9RPEy
qzarRzN9JC+l7nhD48tiQSYG2sS4+TLJQSCu1AHBlDOYF2X4QG79EYO+fM5Dm8HmxTGsezHPZFuL
0jmaRNcPLsT7g1kXiASEgkjfVoKE9OSJdOxZcWT64kUM7mBVxx8ugW6zU+e9Bsd1V7OVvW6PFAu5
USN07aDbfK2ZMpaBNPAPF6T1iT8xSxOKJXLGlDyqUR2MbWTu3FonipuvSvKTM73M3roi8ioo8fx9
v0KqGxq6XII3PY0ubpYVIfc/7lCZ/66jqL4J1YjP4H++e0P8M8li7xilmgdFVCG2xXaYWTLlV7S8
WelcHO1V8OC20zmTgv/Vs3duekXebvlzKZJnLF7eIemfdezFGLm1197QfkBJdn0VRdjO7COinZgs
JVDrQJ0R/sBMD4aRu4coQZXslq7NwCP36jPVKgBQkyf09QUMKeqabo/o2VFCIaZ2R6YDdH3PvKwW
2WVCtugndffYE46HxZr+ya1KQzBodPu41poDTKbSH00EpnoxBLpIETql3zW7X352TX+MrPTcLtaT
IaR68eBn+kxOw95LZeUDffsn6n/KqkwD9r5/s0njs2i/V2CrM6/6NpSISXTRHwxcxzpqNX+UovZ1
5Vtc5YGFM95nj/0o68T8iZXMFvnB4JOpPElexmn/qiwTdpb5jhugCZEcszuRqeqb2NEOqqKMgb5U
BQIr64ee6guCb9aUXlqDXxzm75Zh7UXFBDuXQ3tuRH5NbZTVS0zezspbWPM1Vs5o+KmMVfXaR/80
Xk4gUbZvCtFR1gnLVcAaCTCuGexjCiaPxdmpmn5Fj8l/sjTZCQbZjERy/FtksbxqszHuhuK1Hwbt
zXDCAQVloETJq4YvZFeblgFayV4jnua5ltXVXKawhsR0W/LyOsLN22tYZPZLzpdBonc4wnSWYRqf
vabbO7owz1EtDZwv4ws8Asnis2uOqZ0Ifxj6Z6QfO1POIypkM9RqV/HVNC1R2vV3Z6lJWM71sgP+
IcMkG8+yR5urgkgFshZkSq+exhGPWW1WCF/RdUW1R7Y/dd7iGtt71vVuWA5Wz3BuX11naW6OuU/6
xj52Pf7kKlUByUxBUrn2aVnwMZhwWWAnVFrIttwNRoyJ6IOh7eFYM5tuRsWhhhkkz5BVRKrvm7mB
PJnbk4QvxcMG31vh/9e5RVfpqGp7OEL/PNeCQBfqSC7dXkXbTn++QFxJAJy6X07LeMTsUYWjNCVV
CKCcTKD2wsRL9YPVq0+qLpoQIfnCHZa68qlgf7xrZ0QmvT7/ZRKzscks3ktLYYRAYWXgM/vFoa0f
cqWKg0g4ezcp3D+3auq/Zy4buNlpUr/Sf+m2cwe17+vk9M6xATTByYbfouXrSbzlWZh2GqoCOCkZ
eCgtAbJZ70kWcKk794D6NXmt0qXZFz1CZNn/LZ2cEAYAjX2qCLFflNR9GmR0Lhd3zfn7STSnF83o
3yqrqw+ZEN+7qgB2EbV8eaWG5iEaHlU7GUjhk6jW2vrepsOPWJrdobBS+5jbJFTE2B+iQVYB7ze/
lOV09FI+kFKUnq+X1vDY1HxYWpG8liN5fb1h6xIlxzwrDwsB5ZOdtA9lWcsD5R/eRuhVSRaV4ULJ
zaCIPUFGMz90dfQghbzPlKHYq9rwLCLtI9UdQjWtvKjsN4J+GYY9zkUrVHTgE4mWm+ciUced7Jp/
Eq2ufbMLDFX+owMYB/KQTUHTFjsvil+6ytBOWRnKuLd2svFrp72rRfLemGrqe8bE1tctr6ljU2vC
GAHxxWhTpVeescQXu9zNPzrpASTJ3Tlw2gcB3d+1Z9tPvEr3nVK4h5p0z7VHsijjtrtWeJovSykO
0cQaCt+N6nsKhCxi+pmfDNaHUcc4sgg5PSWqdxqLoCNCH9bK/JciMTrFI75bY3nLLWM8w1VAhJ+Q
LmZynoLZQs5XQ0AOCEPDrq74+TurI70om0s2dozB7mQe7MjW/V6Zxh2ghfeiEBPaVZCLs+vtMjEU
/phjTk3G7LIdhsTKLmRHL0Up7RAJVImMd7i7OQYLIkt+aSt+38l/MsN6t8b5t9Q7cmCp+YAY+yJw
ITozcUTThtxnRPJbCyJt71TFq5v21hUOUgTmtZAnEbflczmjw4Mo8pJg/Db7stiXLOp2OsasHcgo
yg1oI1raknoLWlvuG31F1NRufpKlGz9kCVm2djTSy+KV1jlipQbLI9fCbDRwaKbVcqmzfDxVUzbD
Y7aNI4VZ5schLWMWs9hakcc0h2EcdSTVrbYXGRShsovTfQxmv8fWYyY2ydS5t26eYElcNUZ1SqFC
QF8ovKDLVfLmJpJ4K0msV9vwxmCkRsZb254GxU6Dqsrct46kfSAdq3+XWar4UY8MyJgHy89Q1H9b
GnZOWjPUH0pDTtTLu+ksLNPaYXlt/Y7h8mOycPqk+Fo+sBV3iJPRPqBT7Xyth6nHBNb7HVatj8nu
e5gJifpRp1YPiwEBZ2yV6JvrZfwgns6GLW+GD82LYAOhkvrwrJbY4uLKj7hmiJiiovnAQjb52mDK
51gxwnRmhUR5FY+AhBPttmaWLPq1UnARTenH0uUr6AaUcjzH3aExJyZZ0wxTmz1xFJvDtevS8dry
v14mVx4QnLFXZgLaCa/Ealk41iNrbSJK3rOySOW1y/nIRjMYbN6liLI86PNp9IWi5eAujTUK2iPS
TCSy37jlFzKZWmAjGT+oqtIeoPH/dIeCFHM74GFQ6zs5nfkwZHEHSFHYQUOIFJSPUTw11uj4c5Ib
+5wQsG8ARNXr3HuBmTMeFnEd8mY+9W0WXRf+F2g7D2gW34o0Sp4JpALgYhPBckNRn7S4l9z2y7Nt
zkzYtQSOogJDHJJ1UR2xk1WHrA8wM3QHw7WCuIeBaqpG/mSPfX32Fs0NtXQxdqNYftR9fehkvRyb
dmRFIbx3xMG7Xo4Zxhfu/2hB8Ts3bsK/YqMNcUdMI6i1HXsf5WnsRwWBVqrxzAz5mLGyDMtQEmFZ
oe7MM9ySq74O3XFB4Moue7nrq3KnCGkxcScYHwgIBFUfWUHvlY6vljWJSKaHDl71bRQeQXWrPLS9
IfyxJqhRe7G7y+vY9lsyy/s2FfaO4hRDCNvQfswS8A8iX9AttITLNJMBtWIJ/eTU2UNlNIh0jYdZ
6az9YEFbxtvRwEd3LN7ZkzJMzUmb82uitNGl41b1nVj8Np2lDyyyjKdBNR4o0UEIeXa0PVWV6mMd
J0VgZm+trTXP8TzpPhG1H4zeZJjHZA4ryx/mAUB3GytPoAf662RPil+Rrn8EW5EEOtWCek/1wrTD
z1cT5sk7+Uy0G3FDj/Cnlp55qiwRHR1Ng8MAGMMX2N9VLb9ibzzwk5iuXUu2MUeVGMaRWwVl6T4W
KqvAWCn8wVVh/rXR3rDn2dc6Jey8+i1JbOeh6pS/cuKLmizNeDRFU+3bOf/TGuh3JLTYXd4/173M
HophnHwlm8EXeeNTx7zvYD0HlmiXYama0X6mfswuGXBK91EUVqMooXYpf83JHC/wRo3jJNIg7Scr
aBN+J70Akwd2CwuoQWB0nuqzOw8jJp26eYBId1UlWyoDqYgBIkpXMlh+uAv3SWlf5ORNIbVTpK/J
oT1ist2nk4JlrUmWU2kVLdJK8dq19YuiInhze9KOTtt+15JCDwypmdxhBTefZz4t/YRLbonPbtxc
7TUm2oNK2o+rfgnr/AxsZgiElyYhHiWV7NXyo20NtHIsC3bcFGCFZ0blZZqSnd1734uoMv3OGYh1
dIdxKuRlau2nxOmm64TIsGKAPRRu/O4UwKUnTxdBBhBzmWKbzfDAB0QVoYNNWZx94hTvdTlNu4aQ
2b6QKMqLFDVhrcTXpdTFQzWly76NmKJKGyqWE3nFQckGJ+jKDDpelB6JwRVhvlRnW9XtC2t8impZ
3ckEZWdomnIU3Eh+ND8XCDjGMkteWvazsUWiGVAucz6+kq5p2bGqwCEdnZ2dMOLpWApb22UIbPzE
DRwre6JAl8XypgUcikJyZzn5S+olFxDTct95HWg0s1QPFC+yToujejh+G1DPlMry9SEvD6Cn9ktv
14eUzLMfK3xy0azuW8eVPnbl4gDKlpEkSuJ9l3XftZUv2PTteNdKwkLwRbFS6omvel4UdIZN7CnK
pl2hyztflbti/n4S/ixAuYpdPBs7p0AjExOUQ63vyP1YyGw36RStMUCXvafEZ/C5BgraQETtnQwG
lhSHxoJo2kCCQB1ed7emwMJlkAj0yPnLCQV9MZmzr7KSNnutWMefX2AWxkuSFS9K1CzBoGrRY9Ia
322TPPwyiDDr8+RczQzXpoKcqyabIZyLwy4T6+llMNSdthAObxpNZdyLsM5F6JTyNuzgmEIMK3yk
+40f2ZZ6VOHWhUNjyc+DtaCCMOty2MEQeIm8fDng0ZwCCoiVLGQVdupTmSEE8Jqzlo19OI3JEG6P
vg6xbfYhlXqI2PTcmZNDuB19+3GuCvfIlytCo1BFaBPvOnQLFbSmfAmThokhK9m0efiSgu3V3I5k
QF9Mx4YEowksneiF6xPqvyaaJ8O8qd6lWxJAqcxRnpYUOjsT9Q/dLeYQ2MgcjkZf7Qco235ta2Xp
W1bl8yGY50EpBsILx2leqpBZpGITNEV7q6/f7RRVQEfNHF6fUEtrXeLSrAMlrcFnz24UbgeWr6xD
0/xqEXY/RIoqw6UHCF6M1lEyHIYSqh+sBZalfiPrV4qr/G67qv/8rLZH28eULpbGSiVawKEiDz9G
gO7Y0bLP2B65a3Nix8H3vZOimnjTHOwpGkM7fsPUJBjo9lpfG+wuyMp6TgbaJq60oFWb/Nx1Cwn3
ZUcVxBcNkve+mvjHSL5ZmlhJEKzg2zaKAgap9Q00AOXaa64wXCQZ5/M5gmylRtFxKZrTCC4fmm3k
+mBtxg5fosJiDRnsZITbOwDmQV7YWd5I24mQiWGl6qwPWy0VbH8jg5oziChBhWD/fq0rj63VaBKv
aV0tROighwke80A4+NiaX+5S/CLu4vLJRhO/XMpxszumXemDT02PBGgO35XQpzqU62FrbgcTmAc/
8//f6YjaA/91NUVL2sNMqTgXJbQmxqAZ7O9sTnoAjYVu723FBDBS5SdqSnkkdbggFl24QDH0qb7l
S0+iz0ycBskdhwHF32H+k0TwogAcakr3QCmC9FwoZerbTz213w59OrxUkXjIGQfCqjSKoBDlz7mc
YgLlresDZlTCRX9qS68nHK64eyeXEP3shHRCnC038H8VY/dSUsEpfnHIikXlPXWGN0k5+eOwhglU
yyrDKfb8SUr9MmvLDgu/Nzr3XnIPe4OLXrKsX73NBukQQowxUg7jWantnFsHfmoyp0BpHKVl1USc
0QPe0AxFGKmJegKBzbIKM9aFj+YMC0ax/IWss69MiLQonu7nXmzeJ8uvhMhDr17+8GU7wYxo9WyO
0KpcPet2KSkyfey865gsxpGgssA1FmRsIXaWbOsntcTUOLCNCpJCZH5fxPWTlZFxrmvqnPTVEaP9
AkMTEdpQp5FvTIkWqC2p4yX/QPUvL1EFSTaCrbFrlaV5yAFnGBo8P8Ewe3Am6Z6LDu+Gp7BTXqyl
+z3lydFZuuOAWObuOEl95BaoThFx9Pe6ouxllSk/+xWaabragGI0Ka6Kyr6n9Ya9KNLkZ0wNMCJJ
Qe1M5vcBVqgdpc7fMiGexrygV4r9VEQsX6o4a3ypzqfGbO1fROZdYgGMUY7a9SeCJTdSg3hc+gaj
FdGSXR23+VlXyGk6pbmc+shbjgupgx0qTWO3KF27Z/m4q8WYHdVmjXcAAG0rIq1d0ttXhP6AMZPh
VuEnMbI6/R5RXw4nOMkE/Z4LtV7NKwAxDXu5taP6vWu1j2rsmks0YJgk208epi6xPGceHKCx2sU5
zt8ky0vMrfnMILXv5rK4NKWAkrlG72akvqMhm5M3SOVNnbN94hmEVJvE2EV9sYfDGr+hFPyVdO7y
aErKHRkqZVrmAVyv25coG606PRRycr9L4tfSc9HWt9F8IfAZQ0UGpzSQQT4ZMxFq6sT+bL3RCJzc
0Z7YARhnKdL22OI9u6dmh+udTPhfqZ5My8v+yJkfDCEW48WrCwExpTRPnjEkLwaVGYNOSarfhfgL
ViAlR5oKf5G2d0dtTP2Q1MEw3CwVC+p8eSLE8GfWu/MyJ919bDv3pQdskVbomeeBaaFIJcPRlv8u
eLPhlvPOyaUV/lf78/R25da5tbfDdvnXs7/6/p8vsZ22l2gb5yO9VM4xkU/cHymzyufDetRYRK/t
7dE23wypykVb+78efp3/unzr2w7/07e9ztY3a121M1RBhdWB5LyPJFgwqa4PVYclDOHU//Qag8mC
YD1fKEh29/p6fmt/PvXzmMykARVLOcR50oTbQazT7GhSDsff2mY7/6etJB6ryIFakLMe3yxN5XZw
SyNARBTftj5R2ozumTket77toOJNV9MxevjsKu38OWYY+3pSN3re2dSR+Xw9qWoXSX6HDf9/9WXU
pNW0QT1/9bHjpByAbTzVZqHtU1fER0vEMK2VxrqqwlSvEQWWmPqm7qd0tfcSIfJdV5UpXKKk3NtV
Yr/U88L2KZ59EP319xTFxTEzRH4iMYJrGXfiCGpO071hN8iCWEpUPdr10D7AfT66zLEXaU8skZa8
OOMcO+Zs+S+VdNojcJe3ShbOFfuhulfYdjGsxPbj2E0ZK3z1MZ+6EBhKefFG1p4Nm5sTKqoFsh6o
zFkp4cfVy8/EMeKAD9q7E9B/rDqpfoe3Vu2S0a726qJBYk16tpi9COw6nyjh1FRHU9ZkelSATJqO
UY6l9y4fBvWNkqoIRrt8dVMQSSpKCz28GRsfmfhjtH3LThlBYx9b78toil2Jd+5WpEAKxFT/IpY/
X7YuGev91YPWv7W2A0bh+NBi/d5t1299Xa+/edYgH7bWkNYLGabpsetmD51al+zqMh9vVRJV2GDT
ca/E43jb+tKaxS7iqOvW8vqmuaRN+RcMzb8XLJPlgMMY0KCsr7EdSv2fdLSSl+1lPLGkZ5XSW/7X
BUMv1uW9LM5bH1WG04dOia4e9arqud5NuHeftaWkxB9ExYPjxmt4gmF764NP/FJWZFC3LqseFtjC
9e9tXN+60nGZA1Vo+nFrZnNb36DW/vsKVX5QdIRKm+Z1E7kiB33OROacspbxFWTLf0S3n5e0VIg0
tejbV///XkeInxoKqqEfttf7unDQ0vtENo6dTTkGEJzqR5CB5tmYVn5OQ32jrW87DLVaP3brIc4U
Ckzp83L4nxNfF2v54oBsVZ+/urZH1KusH7/63Kz8q1K4169k6vmubEHQ6qSMkyn999FXn610iAik
F25XKGSYPi+r4qY4KTpiGMoHg84XZrTSW7q3mEDQPmLNcNiaWgL8nD0JvmvHaimJEq0inzVWuF6c
jkl5yhIwwltzTHpxnlJ0JqCa2Hsl9pvhFejbKCP22TRJqp/0FuV+N/b221TJ8UTZkWa3XQw/Pj91
UlBiycQrP3S2E0aSRYmdE51TFS0BklbYr85QsQXzkvetZZVafl/zBFsrdSP71TAtKEld+bJ11X3M
aqIUy8PWRDFlBvlkfW/gPOz0CVSvlQ7QOftU2Vue575qLI1OasWibmvWoF7gr7HI2S42GC6ecTBc
tpMRio7Xbzo/6yEYZ4P7SohndX3RvGO523le9bBd2AB0DaK5p4hxZBf+1kfJ6GifwNM/eOzvvVQM
mGiY4qZtYtvmJld3IsKd6/aKgsLKHBi2vpycoj0kzlCg/YzTYwUt5DUeX4SQ5cFTmvxQjCv3crTv
BAkskr9av69RZb0p+UB0qlC/9XHO7D5X5ZulTTPrfEY5z7EL1uKGc1lS7M7O2hwUKnH0XvQOdrd4
QyJMvZLePG6tRozy1THOjI7p3l6ao4MqCFCx7mHfyrXTVEXJWzsRySoaUlLYaPSTBlI3SMgJrFE+
JxhQuuzTwuwPhLHW2JjLch5mYG9UsFfL+OTpO3t1odrqIF+2g16cDFN5Mir5rdeVFDJ/Mz/xpsFw
1BPx6oK9i2Jgi8xIHgexLbAa6jAEoWbVP7tqeI6iRn3NYkiTKG58aXrRvSSulTes1VWl4fOZNdRF
62F7lKxrDLs2H+MqLj67tClKQ8UYbllb/Ba2a5xaw8AqTnlYf2aJeymb8oO1d/vbNZPrMJXaXwm/
Ifdai83SExWRfRbkFIoeuw65hJXDd4c+Fa/6a9Ctfuxq1puZtecUIe9vrQQMpzwXnmXddLu+SE2t
DrVGnLZSsmqPgEWQ9E6/seijCA1g2iDpvMSPcHY9mwDkCQTY6W+Z/FTjxT56rbaq8ysXwjwxwipL
agptuQRtVZSx1C14WbKxeh37bHUXFkm4NYsG3iiiiQec9/Zz1M/kofqxwathTM+pNFd/WdYeUAVn
p7aBEWIp1ckY8irIClueCPrJvbnaytmZGzeW/vz5hRwkCYodIqh9ppDoJ6lFaUO9Swne2L6pv4xK
d4sXRiCDofYQR3oNCbdC9UWNhTfd6doneP8vFru1t2FxtZeu1Q/bOeCi3qWnDJg/2X96Buc3M3G8
eyla37Z1622wjPm+QPXfzk2A4Ig1q8HWUuEt3pqByP36vIFk8a3Sq/3WggMvbq2XH5JIWG9d3Sgv
xPeP27nes9QXJ5Knz5Ywm5duXM6mmqtgLfRT3hTLtVwPnTpelqzTCdfQEn07HAZXsWEZ6fZ10jWH
Pe9c+kR0YAZsnZScsa+ZxRwzz+Wl1ClXoY4aZ6O5W/ZmSuGmz/Z2ajuQwDTberhujc+XKpsWiHtb
E0aloPtpHMBiMxjX1BmwZIJhCHLY1qzXP0ASwObZq+yZrAVyIppTp3P14qrLGWb462dzO6NJMYSp
lV/LYvgw66w+l0S8rsPQ/HuAgOnsRW43wf+cGFVvetR5K1/XdoajGRCVtcZHQA5aZH2VtCMYNOkZ
wADK2T0ZuTsdkgEzpVao8RN3EiYBe1jmhxR51da3XefOIn7amlRGfcZxR5Rhff5X/9K04IukrcBl
jCVLuUjbJXOU4DjlUGVdhcAYi+VYCJLIa19qMnoCAoqRc9jda2lVbyJqkuvW8rw5WqWVFZtdTo5d
phyV0c7YSFf9q2pX+qMtnG8oRjpEL1xB6QhEniZVY2gkkhxTKfPlYWtqHVIOzHgFpXA4K+YqO0ej
h3J4bYLxLJ+WMf38w1uXbc1BKouYSjpcYJUjIdYRJsrWTEeqQdnmGoje/pZtiRAvhk1JGi4udMd6
llhwt9b2/rpYPxV2KZ+3916uOq/JyhQq2nB9swqLZp1yJ1tTJOrCT7NaC9ys780uwSBlgKDW1vZq
aTQ8F4IQL4llUmuWVqmB0rQytEkWEEieG8ZqEwS2apMZim2teHMmxugsjp2fCIgvkkcJDpNnCjkt
/xC3eJ+JhH4XMKwDkvLJvYLr5ncsDf2B/coVBUdxErUdhZ2xJJcoUtITecjqVAPxfNLL7L0Az/aH
EmQ3c06md8cVf6qytv3azKdQo3Dxk5uhviH2k/45k4hvieCzMdBiN7sWU5WhxInjCynSYzYtr/ZS
GT44TuQborAfu6WvF79sNH7e3KlDUT5tB4UyBE9EQw0EVT8dCI/BkONAd0dKexLQHBBcIT3HQ6fC
2OxxsXjddEEsv5xl2/wSbaFQjK2cX62+4Wc3PWuR1N/tJfldLW5Agv5xmEV0SOzkb9OX+VNKJYG9
VjjKAZu++i6sTGPR2h00V7ffEvtISqz4ZizLeDCUtVyuUlxixfvNcl0NKd/x10zrX/2UmKR3Guek
oRgly+buMwFobJJZAYEJ84OXGPmPkSQRpRxcpEgNyUqHGztvJm+nJ6SXGoQAt7o+EpHPSPlR86Kr
snvRQScmS6B9a5bYO1kemU+E78W+ScBjmg5ipREtfNsO0YP1w8X1fR0r7WaAO8eI3lCmqYJYXxMR
s8BdEniZiPeqrM2lYzxN0w+9Y5H0Une2e5rLHvzhhEBZBsQZlZOmkFfD09Qc8M7r4EEiI/yN1EO9
FkTAdvCV7F1lV74BrfLM9Ahi046/N6Ur74vOpE2X/uSQuEfc7SRETDko5pQ8TF72e66U9HEaYecu
i/hnwQYjOt37EfdxG1hUU3gheauBm7eSMLYqovKpcHdxpRrvKD9/UZpP/GNCwSQX9Dfte8oaOmv1
zloAhxi73leB1J2rKB5vaq2lzw0qla21HRqLqjMY5wmOrVdsh0joKF0mb60cMt7AqGjI/rIT2oh9
Zo8seDRTvc+kVve4Lu391rQAKV7LzHvcWgPqwvtoYMae7OFh6zJwHxyd1G52rZtrd28wOlSeCIjW
1tZFET6Ab12Rh9sT1tnnbDAzs3ZJT7UWrbRP0d/nCEmrmYqXrVWXWrwv3Kg6bM2JnQ356o5aY1zq
6Vp/T5UChYAzzJ99+uxp58GrbJS8XLIdWJQcuDXK5+0JsavM+7yhHNp2klU1VVZ0sg/rqynrYRoJ
/CmYBs7bFYS6xzCqoUB9vSRVoELgq/nne6Y2XR2k3nyfM8Ids6Xp9zZyYMvJJCzKhJmu7rJ/7M6G
K83a6eYk9q0Y/whvMV6JaQazYU035gnjVUzid5IDmtjOEaJVA+CU3gnFqPlqax16rsEb99u1laHH
YVPXJNLXs6NKpkdtU+sYmc/M9wIxjJzL0EtYQWBFS2/bAThKvadIeL3P/2+fPqelHzce8G5bT29z
PKHyijzY3+axSFLj7ta9cc8XhUEfTct5a2aK15+1BXnIdok22sadCWx2yvTz+qoljTxBaT3Z69Ob
WB6Qu0cA0fG2NUrv3LZDnrWMdu04nZ04c24dbPTrlCnYzCmshgoyxh1dLsR51mcQEUxeYMmxp4m6
KkD12+75gKY9wuZ/X0/2/9SlEu1x9iOM0mflhpdOPyha2382t77OlDupMZ9tLTVu6+PSILD7bOoR
z1rKY4Rw42nrohYW6bw+UwPqccb3rW9eolCruDG2luyU4dRZsuYK/uh2GOz5SSAOefzswgV5Hln/
+4ZTpc+Oy23ewc6yZ+rQktslU2yM8W07eGpyVGtjuW6tKaJ8TirdY60XaR4s7RoFlo3jb2frlFm+
sHRCZ22eHb76DC//66kqk94g2hctxVv21+kP1tSqt+3A7wiCx0C2+qsvMsc3ScWIB4g+6m2Io+xB
avbH1wU5+xTIG217/Opzd4T9p88XbYcRYAUYocCa7PmBQlrPHYVXrsyB5ZUUejhgggi3FiWZbUo3
rSe8Irlpndmd/6tve5rV1r9kF8U7TTQlIp/KedkOriRK6GAIwKFOn1AVRLrkYuS4y/Go3mUWiXuU
C8JrXpYet74yrYhVZkjMk6oWwdxEqs9vPzpvF5uG+yOuoRQbJvIfodrdvmCYpfJeKu9yEbeOQOEj
vFcqceVAbs1kLSSCHZRaD+PF6c2BD4CTCfKpHYlUlFKaLe/qLLOnNnPP28mtiyI4GsH71jtr8yiu
szldbJlQdmUZjbfWHEXoTbJHFTTH5aOMxb4Se0Udxa5tHbnTKJyC8IgKQOZa62VYC7dkQ5Q/lKa6
t+zmW2tENX744SESw6M1xBDbE3JS+BJ+RX12sBKAB7nFTqdmBeAJrTlNqf1ncSsUbPKsDjHOCSVB
060O+q5jDRK0rD4q70eb6aW/oBIO/g9j57VkKQ6l6yciAm9ut/c7fWXVDVEW7z1PPx+iu8nJ031i
bgg52JkghLT0mz6QIJK6fM3Fbh/4GNj1Ohh0WepOICZeldIK9h4fBALcMpB0QMptq57lEa05LKg0
NhdgJ9nSPu7VN9ZdDDagFza5Jt+SJj4OkiVdiiaHHtt29jFpIcBp2mtYdSHLP5t1MmjPpPXt5zEx
lNPAjjbxjppgopatknSo4Uyt5F5r0KQhWg+dqNo4eRut6pFvJIvhq9w+Kn7lPEwifAMkBnModHiP
nnbRK/xOpQ654Cx4Q9P1hR2hTVAr+S4za/vcJriAEQgguRyGDgV4UyvOiJZ9AWHRH125bnc5zuIr
kBrurU1/cRn/hNyKtkL3uVtbGDPthkxSLglz1cTo5Uct5spdkYzYtMnP2LCo20Qatxme3h0E1EOl
dOWpbNxyK+t2t6kszC9juxw3cq1+8Xr8A0BMNVtvhKIhj/mjAfzjsVD1VykMikOCWuMFmURwJXxT
tnFl1Zc8y4iSqB38rdFde8XQXgASHJoSQca6jNZpme+dpHeOqTYUm5h5A0sr3cciF25E2TYHo5gQ
gV6jbPXOjHYAhH8g1fSdUS456OySr7lb7Ro4XLNGnY0IHv3GrCTgelFdnxWO6CQA10JLghV7o/G1
10zYNvKPIlIHeHV6ee4AGhylKeChVY9iRq1M02qmKHSjhn0QvCkLtFiRjAi6Wn5Vk++tKd3iGJ4v
4ijrOHwEvfxntLXixP6bzJcwKtFck09DVihPOgwPnW7Pdq9ZdhH4G6tYa6kfXJq08E5ezwwjUXh/
Bz9bQ+/Mkdvrpt6bY5XH1ANNCit4HfAH2GoRMVSzKMu9bw4/bF22L70d1WtCgbVPKHQGO1QQ3MrW
tI5e6+MI4UGmUdDlVLJyipR8gQiQrrsw+FUlOdbkgX7gW95GIFaQtyp33NA/ZYxFTE8Ynt0HTDnq
wnggMKKuQtBlG4yun/Fbg2NmVxovsZYd/ZJxMJR0PP/aap03xATK9AFNU/nSTrbuwrLd0geDrXqo
HenKVz13qzcg9XxFZYUiWRi2uUa19aLIXgPK2gWZ90ti5wElhgBFIUIZP1ujy99qZM35aB+a1MX3
xIbTpHrsgcg99FSH6fHVqwDyjI+sSOo1+55Frt/KPk5WMjHIOJR9ft4yJgj1ZoBcfO8dAuyl2gzs
CntPCKvw+awLEEqu3IDD18NLD/Jy5edgswjGAhiX4fDoNcHrMfZ2pjOpzxbtL892EwTKNOCNtopd
PRpTAA/dvT9a6O1DmF81ClSm+ncHaTAA9rutHOB8pWkRdbZW+HzJa4Sms62cNSCUGwkDFkWWkI9E
L8bzXDYWcvt5KIan3jerC6HGZD02A6JoSX2HvfxEpLlaGejJH50BF79AdY3jZAUrua1zkiLXPhkT
Tge32u+V7VzygGFWrySGsbgoDiMKS7Xif+sAou6LpvmG94EGJ9j0tlIeDdcOr6KLRfA4mwjEXqw+
x5Z9Bv8wMMvuXe5g961n1U50wwO+FOIcpzWYVWWQKJKwIFBRezq7brlxKOwiWxkR1nNA1zNAcY4B
6IaPwQ4y88lK2ZRSMzS3kI59zo3GJsqTKZsoDPf5UOv7tiyc99h5gcvUyLX7czTLDZx3vqXOBJGR
fgZau06NxDupvdev1UKuNqzUnUML8GxvgAMFd8KWlOSyeGsg3FtYAjaurG+YAV4dDH4f4g6NIosc
YjJY2OveS5pI5nk5FF1mzVmTmf/RLKGIlaNxM1zmjk5ngGO0E4CehePsXGzj176D+prC0LdmybxS
ZY9X0dW181iGbJsy+/gVp+o2xU33JI/INyEU9Yh96W9jcoiCqnPBIlp0RlZnfIinwySeo6c9dsJ6
WT92LU73dTiN3OSc3Ksfy4CpblHG+9yzZH8dWzxGMGFHqWb90bQxMw8jeItiFZ1DPXswtN7c9WnA
+ns6uPZ1dBp4aLUSbqvmMbaq6OSzPDjFrhVstAwCAGzs4GyY+qPqabA3nJ4eVa+NDsQV8b1w20nl
46i6BNeIwdD/EThTkoPAgJnTjjRUYWCJujF5XYHA/OcgNewXYV5+yBzsMjQfSS03B6nRJ05NmAW/
BgvZ82kjQBqx2HZPUoHhFhyJZhs5cKy9FjTW4HUDK06XcwmNXBCUPtJRs3OlDw+yP/ZQO1xz06NK
sx6mLDIFw7rVeVh6bAM0s/wYXkmD9OSogC5y9OwMIuPQDTBSgCvdGr15lGr8n3B4jjZqU+AAKDBz
/kTgN8Cfba1uSOEUjPatjxWFqWCT3B225k5hVbyNwI1e8doAbZh99zF3f5VTvGCc+peduXRuESWw
plBBOaqsdGI6lOXYylUcBj5hAKwcaeOK1miAe0wqxVEC7OmCFBjKVD+Jy2Sj8hKUXnpMwpwhu2+s
TWmEwEPYUgAEl43rDMW0wMpwJ5bMNWZ4+rVToPSWAAWkBmBVVPF7SI6415AA6yEa/TcfKTjER3eD
5+Yby8JockLObQBobyKFp4v+byyhvlX+YV1Tn+su2Zd9yWcSVGBkRe5exluWsCNUwfJo+V+zNNe+
ICGPImf/pEaecYg76WkkCDDRW+V9oU/GA+E3udEOodP77NZvnHB0MJs3biFbaetYRb60llOE/zQQ
4+bZ1tXhosThSy+zSvULDxlFH8rwZNJUuOjaRBW/BxTobVaA8JKy2ZlseIPlys1ZOCIe/jSdpTwD
27WRxpYGFgI647Qy4erTuK02WWw6D7AArLs8vIwg+B40wAhm6uF3G0ZfciYGyFcGQCtzNlNFdozV
hDlfngDQlKR91Ng+8yctBv5ibFKv0dbYi7cH2BHZS6OX1aGHLbIWWRVva/DGpbHyK6nCXLfg/6kb
c6Pm3q/BlIZ9FsbjGeGPh3YE7K1jqn33kHK5e5VSsjOMFKbVWvHWKM1in0MD1zzYGVKExFzCnzcx
NewOqWDLZ5Mx81bW2CdbVtF3jTgHo/gmSe6ND1gMT6sXTMvqYzJhZvIJV+eDsDjq1j2YcKOlNshH
gBH+hCQVh0EN3iRJc7fhP0WiXDRPpteuPOUe99WpodOtkizmKICelQpyWikLb+PuBlljYui/hBVI
Afe5r7x450HnNWsNblHXPyNUjrohnnezrobACAncUKKzYLBDCyXvSXtDVDRuDEmy/zHYlXcCl2WM
Wyar/CUiKd5oo4BLdhDJaCSCBAuLf68rM9C+dq2iIJRL+2GCFDKXBTjUArf2Krwe3FUkKVMcgVIP
LNaWXZWvlpRuIjxeH4dfetuBYp5uXDVdUaQWfKKpRPK4FVBFUdiPyZAcREssNbkzyCLizS7q6uki
IoWb+7AyrSTeiL8yQmuaDViEzyZXv71XyXuhMGI5a0ju3REM589men69HliHFDVqsQcsDpG4/yIZ
skRmSwvjO5FNkmLv55KK/8z0N6XgPj0cNg7iJ8Wf4Xh3Pyg6xEnaYuvk+S9xXtx7cMynxzg/YVEo
8FK43oesLiGNLmV9rjZ7pFbwZAL0MWN/RW+AdssOdT/E/VZWy+8CDywOHTDqpoRfRzwVyZGk6EzM
iAorZoy3q63Y9J5xXr7sfWthLm6dyueJmkiI7uqoehbP3ozse0fcZzeWGsO6gYv4kXDctFOWnWKL
5V+NszCgyb8fGthhFQh15W3E4xJPQ6Sw52RbVyRFLzB81WVfuVk5WZue8HV0QJ+J5HSAiEDfkPaF
wioKfcFoBIgAzDlmRTNuPyTF2RaOFCCRbS09zckxbkFDmcFB/F5fVcSoq01YR1/GXj2JOzffJail
q8yIh4241+KuRHXG+r9WEF+ZMADimYgzREqUzd1B5MVBi3EMqRofiCaij13zJB783DXFrVl6g6gp
iXyuCjDsG3ErxB+ptiX3p/YydU0EnVmuUfyoJ9sQ5C7n+6unVjsCvNJ2CbMBet2zUqQ1TFt/l44Q
nWt1eFKnoUN8tpPQtPajN4IExnVvJUPnRAm3Qk/IiNLs//nhD3+DSGJ7Bdld9dW55fz0UJNJQZpo
6kYMAeL73iA3fjABZPVPMVze+ebOcIoPb80HUMXnO6ixjZcFsCbHCvvuVBm3oe1/k5pE3i53mEHw
pFo2lO5lcJHbhwQTy534W1q3uMfmKO/QaGzHdZX4l7pTJWAe0zg0vdbiTJH6zzKnyUeEA/xoI3pC
G8Y7pjAsXaaOoPZIO+lwrJfuMzUwi5EGurrukGA7iB7cN0Z3GFKDZUmxTa0O4yN7Alf+5++aWXx0
fbDCTqoBV5gAKUvfG8OrrU4ARi0zy0nehuFtGpZFTxLZpSwj+jONSIY6WlvXKjowK/GD5UmMkaK9
OCxv64cuOidF/Vg43cGp9LXoCfMp2Arspbe6YoNAjIUs2Ks9Ct3H5Q1f+rIoE1lv6oVy2+4qQHp7
3wp2ok4XnV20WM7/3AVFXjw1kZrPEfk5+aleZD+Vzd02L/B6n4cebOXY4I/1owdXbhUDj8liQG6t
CcJ5+nCoDkRTT2WhOqg7fCjYp2deIJ54Z6oYg1r3dKwfLeYGrA8vKhGLUc5WNdSJFFBKVzZnY8Kq
jn3+mHZ2s9P1kalEpcob2cuI3bQIzKzY4N0J3sGQTnaR+tiVGy/I71ZSfHjw4ldFP5hfpyUvCpdu
svQV0STr4vrQYj8oOqM4lNNwLVJqBH1JD+E8ibsvLpKBZxzArNDtWhda/Vq8JbDaKRXJD6Wdrb2n
BiJKYt0y4Bq8hVT31RRcCp8b1oRSfCQODjUknPANfaS+Bi1wd2RMtuIei4N47OE0PUEolzXyEP9I
B/XkhFqyk8f+HOk5AmVOcxCDjMKoXcPZzVHP3fiZN38BtPoXpPzkKC4onrxIMdLXExvGDLpfY+c8
YC9nz5hlNzKfXTzPdqnoEctgICuydeS85e9T617ZtAPE++Uu5onFSBpNn5nEToyNa0AXEqQSeAHv
4JI1ZuIO8qOiCXtrUE40dFF6xdjOOmZisgVet9gPtnUcAOawn7uHHolGcWCuExzD5tnVvIoKFC9j
z01V5kEYLvWt1CJtJ64v/i7XDPpjrd5HLa13sq49iqe6PFqRSpvmZ6gNwarPMpT+oZD/tUBbBg5J
fPtFfp7YsTzNcaRh+QDGf6skZgo7v067K4Ls+gFoWnESrJ0uaIoTfeFP7ifJ/HzFk1jGmOXB8IH+
HUPP1Aen3BgQpJHFwPI7lDNeApsRfINC4DbnloknI7q1JxN7NIAHuxm+If8M5qLBMqIvT3Lu0NN4
v9yEpVakRJP//6WYq/Wwl67ifRIzBfHHiOw8F1/yIjUXjgG2H0xoEWYQE12pMQ8yHouiifjZecol
kjhs8qrNSfa1/4LVzx9K8Xd+mGXM5+apvQYWcGFDEHsMPvRi/srmCKFr8ZqMGXIwa2/Qv6G1QjzZ
b6NDVvm+vBXN56Q7fUEDwCB4h8/zONFTxYxuOSxlw5iw5aCgFKkAE5smYeLfWQ4zSlLkP8xl578+
H3uYONc+Q9etJV0BT9+Z7FKNa/R6MzahftjiD9HLk2qr8lHcbDGpE6nl3i9lbAShee1BAFkai19f
ssu5IrU8xqViud6nc4P0tUGogzGMMVMMnEi4gS0SefHmcccjlvFT/fzHj7mSrQKpkz9MI8UjnHve
+N2DaH8U3TVQZQvQ9PQM/KZBckP0lH9PirPnoQpQTnWw83jzmQriwRRZlnCfOCGC4CFql4plDSgq
xGFpJ7Kd+7NTyvQ4//VTT57JHss7M89n5s4sSh01bdg/+ee9E6m5lUh+zouT5qt+aPX5Bz6fJSls
bNTmizIiNSvGlWX2IM79t7Kliaid59kiuRzE81iyIiXO+8+rfljOiNai4aef+reyT1f99EveNOBj
NFc2Poy+6RXHw5m9imKc16rihRcHQimQM6ERsXifwmzLYSkbEzxBod/Rpqg1knMjMdyKiy9NP9SI
pKt7IITYgp97tHhZljf+00u1vEDLiybKltPEGf9Z9um0f7v8/LqO6UTuz0LQfv3GxqGNae00FxYf
ruUwr2SX/IdYxb81/1Q2ryemy86/IK7zqc38C13kXBSp+yM3jr8WQ4NYg4rU8o0WY8iSFallQrY0
/lT2KSvauS2CAe1PpUQSIcpMiHy8nOy9M70VXXhOilKRHwlls6xOimSnOtnzMrwDpoI2vuSlcaKR
i7wY+ZkLeUSUjMSw59CR6xn1uBbDA9F/JFkrlIH/oqvNg4YpE0MQo0uWj5AwEX/biCcpDstwK7Ki
K1hi0b+0WbrBUvapCy2X6b0qJmRhw/Tq5FHfNJYaj2ux/o0AGBAuivoXr+6C3fzGi5uyHOZhdcmL
2/WfWVGxvLoi6xFI+Wv4FvlPVxBlYxKBnVAiXqNlsJ8n1nO9eD7LmRVeJSzekqNBYESbIiQfVo5L
M3GuOIiJwZIVqU/txCC6lH34x0XNp1M6p5C2o3YFFfhQQqXANUC0IFKuKSA5pg9XjiNe/SyGLjeJ
kuQg7kwetWlyGGVrVSWWcRBPeHmi87v/IZj5YaqwNBUp8fCDrCWiNzeag1ypheiJFgbIpKhoZXej
k7Mdg5qLMtzEKzrHKUUP6Ec1rN7Fi/xXVKuUvS3W2WydVGwOpmlyjJAIhiUOaU0cyordytWSdw1P
Qv/MN1b5pDtsjQYGZAzIS+TDUBVvr6vuWXC2DTYAAhntGnFXxXMpE6hMapG95CE8E8EnV6cHPNaI
7tRzPPPT7Rc39cMjmpeu810XaxaRnF/zgM3J0dGHrbjL4meXg/gDlqy4sZ/K5lWdqPlM5lxaiurl
X1J9X12bWOutsDHEKs5L3bcmC/u9hhDgVoUxSxbqGQKk2RGfSWoNlb0zzUKmZ6p1HGCeahTh3VR6
z4GS7JXpGnJUJtfcK+uVaDU2SX+QxlzfyG0CSK/rslUV8KqLg5PY+tp0AHgqYIoucWTv5MA30i2S
QRgus7LfEpUENTxYx0r1qjucLPaaEY2FeJ5YuBeF8iV2+5cJ0f7kQUp5gn9TblCN61HlICvKEgSP
kojtibJHBSI0i/gpdCyUBfXmOoRoIVjAFnYqe/t7x3DHh7iofsJ3PLS6kr/1qY6rVux+S3Om5CU+
8CfXk0GKJ9VL64zGd4doPTu7rseGg1KjjtN1K68qyy/lCKaXJXn+qsqxuUZRB3hVgGyXnE22ADqh
5DE1CvSbZBkpo5BNpioHx40RY3HrpxpCSZgJdDgK+JGyrzIzv41DVNxEShySLLPQPUtThIUJwhtZ
6G3yAvkhd+i+6mye7Wt5kvJL5ELDjgQljs0UAF7ZLiu3MAtRvZYhfGouRqIyCoabOsnABDl1x3q4
yuwTSA221xyC7TWqX0M7BA/ddIDoEjy4cvQNWU3pKIryBJNudBdR5coQPtMMdmss76FCDftBZif0
IZYUZT30vccKgorQdIBWxSb3MsVSFA/Z1dB1zU2JGuc+TocyAbZn0rdgV9NiqfDVJF4ruYUrWsfu
jD5gNtf3Krow7u8hCsbbnAPNgfKvRZ9bzi8Cw7mjMhOsC79eoXuqbS3F0DfDUKVovAGmzzRFP5kW
UGdgrcpGNdWoXmEFjwwGDuC54+eXAqrdpZoOS5b+uY8yYqgd0kYm3LRcPaWjHmtrRdeUkzhkg/d3
YdYW0npwYLk7fkywGVGDl9YFMGqbffs16tJ3ja10cOHQ/Xm3dPjMIBNBK2QFKjHt+Jvtzi9+Gqlf
hyoCrYAgzovXJ8Cu0cG6jwp7ycYQGefCTtuT2ob1IY7D7MYjUKD81/JT1Ut0riTWr7LWvpSoBl3t
ILp3ZlFBfZXKp7Bl48hC7HErsqKCrdBX5NfTbdmvWow7VsPUPFRiTPlCsFzTeexgU2RJ0G4ZMzYf
TjbSb1Y86mdxqbLSlZvl+AfIYTh1Jsii7fjgFJvlL6i96I/vj9F83VIb63vV1NtURtZm7WKx3HrJ
M0aFI0H7rGKtbOpniBbVE9zz9kbo+ChyGO3WT5jWQYZKesSaphaizNLyzydF9otso8eFayBAbWg/
RCympASD7oJ+WnspO8LKeYzaiaiwULI4IoMZgWbjVqi6VO8R21TWIituTxLL06fKAhM23R+z7wG6
FNNEL9yb/Z/534mj1N2bWQnnbLp/CE6DyEsGB396+kzf6SiniKQ4FN4Iw33Ji97W10hIfigU1aKm
gdyx6e4AZ0DgeehcE6v/jn4og5Javpel5x9as/PQePeLb3m+E/Vh55e7WEW1qRgli4C1ZOMWTjzw
WHmBd2mmQxehe2Jr7v5DRdvG2Mm8ea4ZbqEwhOe8T/AwnA4iJcp0VtkZpAAU1UIlqPAb/I+G4pS5
9XJ202MO+H85JbY78BWysv98mbrJELl97G+5TDRw/emvE63FjwxZrlaXuJ54FGw76kYNAxZFymsw
HVIEJq4iO7guioWB20Fel0OC61N1LqNcvloaiRQOemc+fA37yJwc2kRV/Lxw8MQYJOlkvRlA8VGW
ErWfThVZ8cM1qqMHCyHw+VTxax/OSFR92+QAND5XTH/VkIeQHR/HzHyPsScFuTTa8bkeivhs9wGA
EwXlzSZhn1Fmt2IbZb7yLOd+d7HV8kfqK/JzZ2bys+qXt4YB9sbeNEwXRAf5+rUa+l9WWatnE2jJ
m51wKTZz8muMmsFbUEhf4CN7d1Gp597VzULzQdSBFN7GEOqe0qllX75FnaK/KG6QvSrRUTThm5M8
y1UF/fLml/FwaT0lvvbTAXE/tVvpUUnSrMYVYzZovCkr2kA0ZSPHtX/LUYd7qU3sEuZS/JY4JTra
ilavRVZrq+6g4Zq6yXUDRfyVaTTtE6ZXSBcZvboNIFS+VS22CDJ8vf3Er3wDCpZvzMTVDz2WmQ+5
2b8AoWm+Gvn30a7sL4Zk16ckD5BOMtXmazUCpJAtI31ARActXb/941lm/RXIlroZQ1zEzcp9UQCf
oWFbd+A9SYV+vR2xhoUv/HcRtMi/Kj+VqYYFKjYZL3nnlFv82nIU5qzsJZEM81TFzYDmdpu9qDCm
n7B+X4lKCRjbCwiMLzB55asoMt2K/QW7y/ci26MmcVScIVqLbBna+sPILp3IiSs2nXyV0XpTYUSf
vWEEl5AZvnYu0YqBFl26qLCZ6ZWge9hswOIh64m07LZwO+skatradba60hn0O9xORpeRB8GY4K2V
i3YNxyc4iawVyCYwhaA9i6yJERE+kKp7EdlRGr7bfPNvIje0yQPjdfqgheB73N47+EEnPcZJLV8D
Fxqx72JX1aXFA0CfLbIT7WPu1K9RWMtnwArdo6rWvCohqvJFZF9EA1GOLuIul8rkJorEQUflKDAh
MJSNiuFqhntsYnqPonkIHe0h1R+rKtvZjV1gWFhukTHPz+ZgZeeggSw3iQXnZ0nmUDWFjcysPGxC
Bxct1Qyqu69YWIEPxgsKYfFX2SicLbqZ+UFk4egAqVezt1zvkaTUWrAEUzOlHdwVmn6gatIed2W5
BihexF9BUSd76PjWTmXv46tpaOfUloxn3U+sax4ZACymZvUg/x5ASx75tClXpnUKbkSk7OkwKrG7
JoJXgd/9u2xpIlKGVP8uWlXZ/9v5ag0ApjHDe9mP1a2XCuDSmY30HagunS/R71R2X/W+M98qq0cf
KFWzS+JrJsrGRQwirhu/tIX9KJr2WnwpA815L6tU3thlaFzj3MGApSxRS0EX9hU60k8J8attmK1t
YEMXOeelsvvwe6MAEDM0u7o7euOdJNOK9kHsy8+oqpQrcXlrfJdzp/rZsG8EjEgP0WEctAMx2xzV
3dx4dEw0x3ndLYQtlXQVJWWGMi4aVZecMfVi5v6mddXwVCJO/lfF3EZU50spPBLAz8j4b+TRk8ON
qPfBPV7E1ULLptAsoBMWln6cs6JadZSo3/FqB3NLT1EfDT0y9rLZwd1eLmFY+tkEXn6yfEPaxkqm
YkvVWQcDvO8Rr5vqomi6tTOjZHgY8HHZtLVcvfI2ykB/bOsbc+dHtHmkP5XzYncRU9I+M3aPz2ad
6T/hJCIWqTPO0/t4aZPIgqTijduyKMpbqNblQdeK7hTYtYG7r5tjS9BY6GMBVmXgg5mp5shiua37
NfT61yjQpd8SSMv5h5JUQSouM34NcffdlyTrXTGrBLVjZXz2TbTBmaJ4dyjU9j6ZRMVlyY3PbRwa
e8IB8d2GCgTGuTKInzGQme7of2UA/gb5UPqlevggg05ihs0kPPJs/XeCMrLatC8e1hxV/dQ2YJbR
Ka5enJo1YdMWyh3cRgM8B4cleFfWhuCa6x5UVcODqrcmSQM5Ts6j0iRnkbKski1AJBCuTYSsC/41
T4rVOS9p7LwrQyhd9dZxuAfI95Z+XJ5EttFQnkutsDmqYYswlcK87NjkQN2yynZePQjpq6Lz5Wtb
5O5rUI5fVcNTbyI3TghwSzXuoqmjWOdAMdwHkfNbb1/HefykZ6r76o7sJWZG9ZxrlvXq7ns3sb6G
fCr3dS/Xe6vuvG+Zui+70vyWg8jCMqcoD53XZe/Y3K1bI7CfWEdeMHnIbqUrIZ7vQd5oWl9ZzWVT
RZCx44yz7sRk6feIHQ28RAivaYH2W9gdGoip+ZbXvC4NKq3UNoXZGLsOS8FbMx3oGMOmwht5I7Ki
gg3b7FaNuG1hWX0G7MQve00BugHD0RWxu+ymTQcTKd6zLWnX1CrGJ6IA700eDN+GYAJ61PA50IFC
ci9W38OxG771ZWCs+6k8mMr/d3sbyaWlvWu7XAd42rrybATf/r7+Uv5f1//f7cXvqkUHc9vRt3pq
hOuOBftj3g3lo2rp6t6cypDLKB9FRcridy4TTRCKrB7zqezTuXw5kbOSnH2o8k0UB2NiWzpFJe/o
GclfZTL20U6q75ZmorIPHWdVlvANvPwuJbUBYRLOV6+Unbe1eNc3LTo2m6RXsrs49DrPK2vf1JVS
FVvVj+SLV0DEY5ASGRTa5Us9HUTW1CRI93M+KTYtyzW0Hv+uFeVLVpwhytC2O6cBgLalaL7Sko8Z
9Mbevufcru8t9h8okjlfI/hMdKo8PTouXFK1t54Gs3W+awjQES10urth2xiORuitZLEcsPsKmxji
8bHKpZ2mOuMXFBm6fcNVheDpG7Sso/gNPwHO1xa1ccUJ27m5jcJG13RtzCvuKnftFdyIgeuApu3U
qu5Paumj2f2Pw85srmP4GeRcFl+iQhxatLq3NiArmOitddRjPUdcp3YfEyuSHhGIbjbqwcFGLBpH
NF00tGMQIbf0FVMQeDFhX+6lImn3LP6Qxdf+FHr9DYmR7ksQ4gQfNXV7D6pWOchhnRzdPtZvvqfi
iSHl41vsx38AHSZ/ONnHDv4k6TrqWFj/PuIns9f6xrsVWVU9ZtNBk5ke+hlyiVMDTZ2oSBWQDaPO
b0oMLx7JZHnbOVlzE+1FMwyetphGDhigIU4TTZ7sQObxkm2jRw+xji2+lPEDokMYRBgYo2mN3O/w
QStvhtdE+wJqzTVKIFVovT5eLBtkMex482wlXXDMkDI+O3pgHAl7ZCdnGLtTUvT9UZKD/JxoGcY+
bhtcospF4qmz7EuUD3i9lgRJgiZyd2FdyzgwyOXOdrIeoiuiywhAtQ/sT+TbOLSaRxe1J3SDwQ4y
4oAGKtr2eWyw+sHcuX8JDOSRG33VNj5BKS+TXyv2oNd+L2tvvW2j5Y3u6Re8Z9pVEQz91cWHCgnq
NN4Ugx+ghIV+HN8mCB9uPP6IKnvr4kf2zu51ha5NMHHtx+AZLOmfwJTHH1Kk/SDwC73c8AiUe7a6
S2o+zm6n79vpCnaIfwc4sByLh54FlTkg0gnE5EcGLlFt9O8OWAOWgEl3Rhu1fygxUp/U+EdE18qr
YwwNUsi8AayM8kNSKQjJIN7X30LUWpiU94dUl4IXV3Ksm6XAphVG8L7eQrkz3O7Qxt3wrpusnRTF
e7Ez3hRlSDNkA+T+PQAAuPXyrj2Is9QwOpZap5xSS+k2xBKzE4ygkKXqhAw2HAw53Ho1F+kDgoii
iUh9KDSnGlH4uWZp3idCn5AfWK4jyorChofGBt46wTHwZuQ1Vo611Lw1GFieeldOkK/gliTobRO3
7GB6TFkU7ZztUGf4XE5ZVR8gLelGdhRZNy6VFezEcIXJAyQ502JRMB3U1MfvKdeH/Nw7UYGDBSlx
WNqIlCjDaZzWlQpEqUtBY/0fzhsRjMohqP+va4vsh5+28BE4MhNafShbThG/3wf5eEri92rw/RfG
XHeVhZZxVF24FW2qPcuO5e61zpfWY8pjtpwsfDCL7CBy4iRdc57rJnGuhiEdkC4ab05TQSms0/pL
21vFSuss73vtSS8QipxfuqLsUpvhAB3wtaekakADRHmbJPxDMOOOOkj4owjKkM9OVb9PdvfryGjy
K3Hus4yI+xWiQHFNlcLfIWc6riJdLq5LhahlgvVXOx1Lnqy21nLzBkQG5+bpCuIU0XDJtmZvrayu
ZM/ynx/5dGmpj+ALqe5bDEYVwczpR5YLiGzcyQc2v8LTxu4k69L0HgZEWIfi+CK1PhQS1XrQUXJ8
iM1p9FUyEAa6b89lMH2xVIrtg0Wo4GrJGJeEMlL/c3Yqw6m7uwbTQZQBwVS2+KKxCzLVLhWinSgr
SjnZ6R2uACJbm1q6DZCF2TThQHi/KH8EEBecTC6/Kt4A/a3NhzcrZ9FeDpX7nI5puwEq1j6qTYga
ptUnd1tDVCVExO06GG13yEDVouAYgNnHtupoxA6aINMo3llycEtjudglrHUfZLR2iRgQvY6NUiKw
niWv/HX+mpi3/SUyUUAxRl3/hqfou1vF5s/ccE8ygUwPJRx4TVEZMZV+zfLaRL6PIAMbGs2ffnAu
bppmP7Uq/C7pRKkZLQHQgxoyjBY3LB2pBQNJz2RMule37Co0zVlAiNre8vOzn0AFFLUpFp4Xtx2r
lagNYz/B8xJNOVE71GZ8KyX9WzRdiR2P9B6XxbOoC3WbmBNCS8zJg3tey9ItxEmItGeMwV2kxEFO
vK+jKhfHpUikcEP1NyE+PvNZS61sJdY+ZCNqJcqsykdu0q7gnSIOul7aLb8jd8m10jPz5I4qbccQ
VyqYSM995ORsEblsniixcnbsRjnL8KjgrAfKPh6RihEV4tDbqAatpalNKUlDsVvOUVzpZ/4/bJ1J
U+NMtG1/kSLUpLqpJXfYGCh6JgoKCvV9KtX8+rfkuu/WN7gTh7GNsYWak+fsvfbSQLb737f5z0ts
N8NDdn3zf++miOkIlDs34d/3vT4dFRl/4j+vXBxNC4jDEqHl+BjB1rfXxg6LIA7W//zi9Ym/f/L6
AZNSj3a+EC9/H7Oun+DfH5/9nF0wcgf92Ccy/D+/079X/8/7Gt9lDLfh72dYt8L13n8+7Prh/n6m
6zN//+jQlHcZYFes4ntbevqpXl92fUEkOto817vXZ64383XzX+8KbwDdMP72mQjdasO4o9ogTm3q
b/s8bYOOAIs4xWoW99WnXfczDD00jUo/Okm07F1/+IMsdw4LwIp6+qXMnOhI4ZBH4cMH88fhmBTy
uysjf0fNdPJAmKatmYaGM68oW//L0YjIzoaN1nEiBzQrwOF7Pj3GnnQrr8tfWGceMOE9i175G8Vh
B9djfuqiFnHx8GzEE2+GzQ8idn5Ren92M/yXLaonGjrbgu5WLczPpB7PGlPPuSYScQbB0KwDv1pj
6JDj9z3gI2aZ6uenVDMeOplr93rGkrchz+i+jU6CWoR4ufWhcVLYpIr89u9jBiEum6Uey+O/34rp
5IVlB3KJ3FTt/voEHrRPueC4aqXCyrk89u1jX4jxfqQQkm4HC71iST4uSEaAl2V8kPhZawhZISGH
2IN2cCE7yGkzYTUVPnpDu7goYyIBbL2Zi+ihG/Hxl/XJjUcb1T83Nd3iAI/ZtDNrWGPXxyoIDPuF
lDUapv//sWGhkABpau5bUvRqz47uyvUGHIXfuO29dMA1FRIuzkQNc7+sN2lhNQdvdufN9UfOINZ9
Bo0Cw1D/96F/j/eOeE1tad1cH/K01oRLNi3Ehfb19vrY9cYyI5MxEczG60v+8wTEPGvu//7h68O2
WTPfnevqeP3D18eiZNw4vrRCOXdMrNcPeX0yzfXqZDsACNeHbNrqF9fVwjFOsoe62dYYgu+lYaQP
zMx/prSNjqNh3QIiL84TYVX31xtvgfUP1sre/XusmFVFiBtk/lzXMg1LY2SReT3c5HZu39Pst//+
7pA626WOSD9KZB9UlceiLSrIGFrsxtv//ZmEpHbX1YUI0PnyfNLY5mktnrPeu1t8qgO1tMyK2kHc
+36u3dnpKV5/sNLsf24mu3sf6FrezKJYl4X4fUj/Q5jx73VTDuWoWDj1Xt/I1WuH7Ir0nsC74dLU
c/h3j1qaNEZrLDdQkfu7uivjB0GT7MHM6scmiqfT9WXXG0oyc0MsUHO4/nh9rQFlPbRblOPX37o+
hqOiwJKQ37KGmwJfj/37orL8e7jcy41lDR9x1EEJWR833VKRJJVtoszD+X99GQTMI5P75Pb6Ciq/
ez01rFO6sP/VcyoPWuw795hF3XsSxNqtkXhkGUyLe399wpDAPfWG4cz1x+sTAFPEpS0oGEne0CDH
JpJRsmUFKuX8myv7/O+1Cb1Twsx6d1+YbbbzZhQT4CyThwY3REg8S761XMhogSvbaGf5FuRw+C0P
oJ7TByF7vKFWTv9goh/qWQWhQmuWyfWG2mUhLYs0T3OZqDaamDg8jbCQaCX1RYCH/+fe+iN8vddK
kuVHtoaP/m6NVokIh7653iOuuWR+fSNXl9CwShiv964341Uoud6wqEU4eX0QdO2w900m3lMG8KWe
n5K/wqtV561TdndvurnQZpGsYlfjw78bamSsDtefy6vrQYnyVazGo2F10nTrRyCbCOeRc/Uf2S1g
N2iQNAXg7t5cb8xWTgsBR93K3/jfu2bhf6W5CQOjr8A+Xp9WasEher2bgZ0B+Z9njDkA5zO0g7L3
d4t5MxEkOZyRzHMYIV634t+ngb2c1q7MHvYJcQc4zLAviK02WxoWu+HPPIjvCFpEUbf7ifiv0DYe
Y3Idb+pBvbls1lNKHNhOGuIjmYW/nVZVbc7b1P6JM065vX7ff1v7eu/6H2CGlWxFzLbSSEk76YMZ
dnksDpKgthvHqpujwyIhb7Nuo+nDfhTOc8G3tu0Jhz6mDp3/MLuA0VGTewDpF80Osw4T82pKq1bF
tbv+s673SqAN2xYsCNddZdz0kC3i1mHQZTWQ+PJiOv9nw2BRZrs5fg9C0TUCTSsj+v003NrE/hJl
om0t+1yP3XTTJ87498YS6XQTmeuWK+eP0jDbGyy/7Y1ftUDHr3crz1fG9nr3Gr16vXe9yd2oRe3k
Q8NYtfP1GsfSWC0GHYqO/3PHany3OqYlIIDVI7p+zevN9Qv/+3EoLcgyBrmZ0ephWlaN4nVz1FfP
6fWuXGh4VaU7h//+M9f99N+P13u+MRJvhYGXk3cNJ5Aba5X9/buxB5HsB2Gf8lV7f90Prjfp+uPI
iGO3pP35+lAT2YQ7xB7VyDXWQF0TDRxN8f9Vdf2rMPqO9FGrwgO2usb+3nUHczzmQL4wybNNVz5E
K4gxuN5cf8xSKMRGqv10lJTjiWBIuVl6V5GKomXTyfXq0CKmS9bTvIlLonUT8qlD3WtZxZh6tKf3
8+0X05PRrGBd6hFyY2sC57DSz4zOt2ap8I3mt2XdJhsYZQxKlyY5O2hhbuNoCJi395txLi+lwSWi
8ls79KGsnvRWBpwyGkbodBabdjiCG1iXtov+gPvePCwjCUKORyat+yo7We0EQxhU7IMii6WPd6kk
iJIkcE2VzEeQCYZccDlpZHfCNJxgNmZtG2mSWBhl7mD/g6dbni1RHKumoX9HJFHai/d2bMksnIsd
+KV0a2P0q+VwTuJO33BxxJmc1HXYY8hIhjPgV/QkGSNdTWf0Gmc0VfBSBUDZ0t3YrhnR0kKFS4uC
4XSwNOZIvrHXhw2Iit6j16imn95lw3jKJyqF31+Uf47nPAtSAraiKtPhmhJRmhq0q5UO+NYi/3wm
NLNVP1mEI1tHSRVMi+3tI1g3WiMP0kzYCHDoUuGwpUWCV7wfBbqY8cX31tYlQZDUY/23y6V7PbcY
BuwY1zlW+d7SZozAGnr/YdT2VBRLwPzxg+I52Xoz/v1Gc3LYRMh0vIXaU+DN8cCjId/ki8eVPx9y
72ECgXRg4qmfEdOSnuGRwKBX/KMbXLp45ocYYLAXezpZW4OAOYXrKdF+ZES2TDfdrnuQmTnytkiW
PzZPBlXPhbJlka250aU2h6+2hI5kcogGxqgIa5pH5o2JS2KOnomQhui5znsScB18Yji4w4J2giUw
hS+5XgSOXJEisJY3kylfI64XIZTXDbnM5IOWjHA8/pbT+ilMiEUFqHJmiF727dBquzLuo4cZ4vrS
er+bglS9WI8/Z6XtpMdCcDRUuBaAyrGSE1q5ne0n3xoc1k09kU1sTMub39KwoAFpaH9cIhLhGlnp
0TLo5PmZ/gBxwQusuQijRD3NhrcjCBf5SIIUSxM601ZWSFr+lbfGsFvaaQjnpGh2mveSaFW1sbMy
2nZFRX9GVTvb0erzkvCGo6QzmBrGXTxlEjTlfBz0T1b+SeDPrtoO3WOfE9XakddFP3/r+M27IRV4
FgBJnkXosVQvKHItYEdZEpDiWW6oBo1ggb+68QlM3ch5KjeZmxxsoekbBbLLycQLILFWIJIE81VQ
H7V6WGWkr3gQQ3VjOBhWbPPc/Br76jOK2w6oU/2dLW+LmQNfK5IvxLll2JvPRCg+K/SSTF2gpY4n
H2TqOtuQ0+CF9NqmeXBpmSECdiLzh/YNCBPnPRvtSz0xtC/8szB5WWmMt5ZO9c85PdsqUodl05+j
ZSBAtpr3xPM6pMtWyWH+TXI2/eqnvBo+jIFAeV3O9yKj8h+WFddb0wgkGp1Bn+AMXQGZHNAMAzaM
2SeCrh4AgmWfio206RpCgTVLOzYTRVYijDaQe7a9HhYuDX8iBU5Ws+tKO3og21BuGe1kwdS6z85U
hlY1cCLQwNAWxRsZ90Vo+Ay8+06mm74vX9GLYnKUrKGnPCUvCfWm0xEkvObEooyetr1WvADzfwCd
5m36V+VAoGvTHN/9ePRS87vW8u8yNb/61iIssIPMr7OGosO9r8Zh3nklw4LUQMvuFeiIkjl+M+iC
TiWwv3GuH/WsvbRro6qa10HsH6t3iV4Y+cAJUtleiQ3cu247ac5qd27uVJJt0tqhW7IKddt4OtYG
F4USjZADvA/WC2dNJw4y49iV6Z2LEGPTFPWlzOuf0nKPbet89ikLr0ncJ15RhkIvDghV6AdFkryW
McJX7403kjSzGFR12KJA3w5WBpFnVHnoaKTRm5qcN5pdTWFkaV8eZKMkUgjRU2srCJUypevs56l7
IuaNMXQp9nQB9vZCJzOpnqtJ3wlSvXde4qAfRrOS2uxmWv3m63V2o4I48VaG2C9lJdDGi5d5kUUI
fwZc+PJVT86rWc8PygnM0ml3TjzdLqA5cwfyXE/+pOE4tzUYa6/u4QzWJhM10R/zKEKm7ezHVAu9
lKz79zltPvy4eHKa4Tw5aBr18SWRxaFHg5NP7BOZ7Hcg2UDTqHMCOBBBG2C0rrDDvGEFrnWh1XF8
QpW3i0Pb1yNN3BlmHHxooAFkV8T2xyynD7Kpy41baM+9B8hGpuZ7X+ZfIzg9q53e8Zf9QbaLLtba
Lyo9DqJ8mrGRB4Ve/2oG4OUpHCaVo6hmezwKQsT2NWMANH8WvaN+2TOABKbWH+NheCDTiAxBj/74
KN0/vehBU3CFJWObqPdKgPwFoLzRxEjkpV6BbSrOpqwectA8G2MZ7a3w/f3k+Mf3sgfQB23oWE+2
hLefI5afkUck5GiSxn4iFKO+4BtGwueCTTc5IpuIzg5dYWl/6aU85/r4NvChWPq9pogwIH0WL36n
nTjzPSIuazbD4LLp44tBMn1tm3uZjYepjnb9oR+rXc9m4STByp/Z4bRhtpdS/4+ggN3mktKlOkjy
1PSeYLHJP+c1rM/BypmnVLsx5egdvehPURChnKNPq6bu1Rnk2fTl/eAVAXkOD42MP+ySdSMWMqIb
xuLdxVMPn7RWAaMZUh4E0Z8L+wYTAbDxFWVDZ4xUNNPWs3QExsNesM44+qyW6/JC9GhHHZDq9Ko4
XIZXR9JUXgpv2sDhuSuyqd+0LkRAXSA4ssr4qXaKP42cuk0pizFs/YHESEyHXaIfle7/ci2KyDmB
nF3F6mT1VNnNEH0MkuNuGcydA8zb7dWtRfcOckoegrhztIJpaBuBEkU7BXL3FQYhQqeYFppF77BT
FhvZZTMSebJwQjfKcDBdH8O/521UNpZh+diXMKJUruk704LZ0HfpLwLgZQTbngscleSD/61Pw3A2
AJGxGrMPXiSfNDGD3fSHDyEhjc9aiu5l+Oh6fxcrkKJ9Skaxn/thQYugY8BRIIwPK13j4KEIa0UW
tDEdgUHXSzrW+aFclHckZPLVTYH3cAUfVPNtSGrjeeTwrOHrZOlZaDUJcyMMxYzdpU1/GZx+QtxJ
qJrI71nS9hyn9Q8ho8lGGANjJes56j2CSqrfBuQ6b+lwSRgkgkWpRz5ndTvE7cmhWIxldVE+Q0Py
RUBd3WIgeqHWfvEYWgR2vGZFmNPXbLMCyD01XTyfS40zh7k3rAmDXM0dAqSyHo5q+5qbLUfHGDjd
ot/Zqpwoxot8IzxqMKdAtxGnP4p+tjzZ9UrIsid4b9P4bNfj1jDticKK0IzUhe3gDPfaODXHVMvv
rZiCnEzayrSrvUVnqm2XkYI2UXtM2lbvlCENoWcniX/Dt4KdmqPZS4yWI4CdRvuh6feZ1vkxcqyJ
ZGDJtPJSNmDMQNyLTYHa9rDYcRf2EDH9MQuyxb7tBh9t6vDH1m6IWj6nBLNWNKEBPqK9y5stVsb7
TAmx06v2HcjCzVAtEJ/rFdH80QqCqyffwKxfJ8+NcKmE0EB5NAk2rR5Td9YpmEkk6JW3R7RkEw3p
jkHmYO5xZlwh9mc2gIBU40xmu2PuhDU/mbpzbjOOwIQtnAtCJZhK/rHdSIWFhDhcbhPD2afO9LFM
NyhnngsUqRtyQdptabCdiBK/4MRANrKwXnfwKsl5bcHbrxpkvlXbFkAPeTP7k2bsHAKPNr6tPYpa
7BSA2/UkVW/goGKFmhFQ71e6HOkfOSc2zTqBDnxXifXbdLR5F5kKWDIWUoiGLE+LArwdFaHts/fX
Gt4BChNiExP8K9T4Mk1gJOXWj+XIauNMtPttqEmcN2kh2uAFTf0h9XQTqpwb5qScbjSfvcS1zU8a
Ln/IUG5OKmdqbTK4n4kqyk3jF8C+MkQqg4HSMkI9r+31F7YpPeLQNBnse/le2HBpjWk6uIbyqAOy
JgA110NPkW+Z0YKjlictZW+rO7Hpi+Y5KyrsSM4NYMxwqamfR+mT6kuTYuMUyX4kcRxq53JxkLA3
4ns2/K+mXLIQIVvDbjo8uNX47vbjFyTRwzLPgWMaH/WU2tCSRxC9mC+iqbPhk4xVwBxEb8Sjyt2H
ofewZWTlrfIGBiitziDbf89sSaJ9aT1F8tcgdFDdMERJECNxR3ejcEqq28IWZ2E4HLqxJM+JOUan
u3cNqw5VV2OYpPo9gSPPpiIV0x+qXZzMv5LIVmgB3QcGKgS4ZBHM5uXN8395joZIxFxZfKWcAikz
CmwKTPB1cZiZdThDsSXmfKO6gXlDstea6rYqnsHm+Qw7owP7ZNA1ibWdMoOVmDJ4qZlWW810rMC7
6WOAnTT90C6QDe4PaE4qdzu2+ptWFIxaBnMfTTD3pogwvAIMWusOQazkV9IivbetI/VFXxUUGKO7
sakqWX2Nd3p+pJK2oQ4XpFSlfmDUyuHPkIdQ+FoQoc2tWssIPC/7nt3kLWFOOc9DGWgKNmDmm/PR
nV9rkRbbyNwXgoF0hQ8VD2q8dciBqcXwllfx2qFm5R9l/Nd8pwu4IDAr6Qw6reTVafsME+ns5M/T
xNXbJtV714yUHMqRjAl7xsMJIdG+68NQ/m4iMjLypLnIONlZBIns/Hk6Nbn5u9Aw7CYZ5PeVN9TK
LxRJzwzE652GRmXTcsRvfc1lbehzKI1jf6nmnQ8FeJ5pt6PnasMoj6Gz1dgCW5wIBVOtrMf7V0T0
QtL0u46Ks+5qQM2zhmShyGb0lPaHBMDGBtGSu+lq83u0wE4Vz4bjViRuGR+uoR3cZaJ/4qPmsZrv
ugZ1Cq/7G97MJxX1uGvN5LKAHIbsm+cBabBQCJa7LiHC9X7iasqhiOGw+kQSg/Rb/ZBveYl8IpZT
zlEGQeelcl98YzrNHTASOHNkyVvdnerEZ8U/CyTKQ5r75l5bI5eTZj4Xtg71Pa2GXZqyTtOp/Ztm
fOEYRQaCqH49HTrbLp73/B5T8CEGfJsciRV6zg1TC0nA2r9gJI02YxuhHvr2p9fWs17pbT+55UC1
iTDVXlCcEV2NdeJU5D7LVE5RkUXBy7GJyJZeb9shr3nXHfOjNdBSlWgmaNj+qtl4m2q0HrQip2Uo
rDfF3NKIRxWS/rPyVPz4nNjiKV6cg1FQoIuYUD7OTlQAkPZYw3om7NZ2sBAaQxKmYXXvJ/FD84cT
b8TkZ8RZOSXqoRCs1JwOP002Eosi9LekI6hhNmvyoMYnAKTFDg3XfeaqM2MFjH5acRFFLEMWgedx
JbfO1qPxGVfepzv0L73OjpnbL2RfPJpOFYqYnEIigKGAEyQ73/QdRwu2LhTih97S3wZp/9ZcRV8Z
pVtvkV2X6TRjMq7/7pJaOCbUsR0ueQsHnBMAMrgV3my8R+vi1dPi8wKpEKT2OTedhcZd/9W00651
tZeCSOKNm1hjMNYU3rqNmiFib6GKGaraxyou9I0tips6kr8rgYUiGRaglMifuuHRLcTJKp0+MLWB
mqpCfq8DqJ4yTQvFms87+MYWKzhR9Fn9lZTJAXDFTZcmOz23vxOvo0/VMQUkSZUoxXRvzs0ldwgU
7dri2CgiUwe92aIK/8yNHrmoSUK3nW6znMFzJtG/RRXgYHvLRzgNyZ2bVoiEx3OlGfCdHCPZYHqM
RutXJLFQRNHPUmlPJlFCk1MnT1r+ATOxshcz0GIdNdZoXmbYY6EljS93kEfTTx/rkck6DsBvGa0b
Oyk+ZkO95hW+atIWoF/VfOd0vMz5eFtnyPOi+JMS4pNg1WTj1mpnN/PH0Ky+PJ0LuVb6KAKXGva4
idqO2nztVE57pnhJaM20ZvXUJADepJuQfPg2iRR5X53Lgjil2v5VeqNggq69L/F41lsQ0n51a3IK
F663l3XtBeUI5K6S23RM39KiE8FPazdftlX8jpoGraVZP5TQGqVbcnJxOtKWbAke77RU4zYiPx6V
E15toznhM3o0NYU4HecvLovDPIIlTMgGzTKdpt5QKfZGNOeLsEKdmSoMrhgvSDUGeiCXKSMpMc13
S+yecFB+OqL9KJblTsH5Yqzm3HKEvDo5tDZtCP2qRoPpxXuzywJ3HBAca6RFZcsF89IN1Npl39rW
1gZvwPXHII+yCDyTo0stujqQ6QBFHxn45A1A1vlSjeX/mlyaNy79lI1FRcdeXN1axcsg8pAA1fsu
kW+JYgS+7oLLTMQUwhJ9FzvsKPgnLksR7emIv0WuvNC5vYsA5bNKwIdWtMaWFKJTIcpHmZjv5eQI
FnoJZS1+Ks+H8iQkF8YqfbxKBWKdpgzN4+bAauyRUO23RmZfrH6fcIHKI9h8MpWXKMT38mY3566J
3ikP0GMklCgRjfqzxiCnMwhbGWY733qleUBlRFsvmy1KhjYmH1I7126jXVhrvk4lvd1lcHfkZVdh
bTsja/rJ35ULKJpFFPmh6m6rWmNAwBtsvVz7Yt27mfFCiDTyDtOi4ZssQVYSkhVPXnyj0pFFI+QE
Zvta0GQ2scWzvZ/70rjRCiZYLU4EJhEuCzUv0bFnGPt59tsj9rh0081kME2GVf7S5h5ovJv3++uP
fx8DQ59xXPZFFLpYOADxNybXKknYuFvWZBms6U/TmydSYNwEWDjuNAetPx9rF0s6JqcPhz6yIdCf
utagHfg+u8WgUB1ERKcPiD1Lm5el6Pq9okLvRq5hqqMBmcpH8oU/B1mszi6uPos2HoWh/L0b/bhk
dgZzYXyiI+Na0yN3y3QRk3NcvGsDQNXaorR3RuNPVHkcNFTYZRT9tjIxBLSIvBBsgPAtIM56xXdy
OC157U06riVbop0SFw1f5H4lvvmleuTbMyfhaIiOkJgBpNOxkr756udAv+1dM2u37frn0nUCYznI
p0bI9773Aj8P7GFFssRSBWrOzovu/CqbuyYTapMV42MVM30uPO/YNYKWpnuXm7jJXe+7m2wg/nF7
P9vFQ7aODnytpG04dSehx2PQdxZHhE8KPK6yG/IxqrCN24kZvgwprkcOa+tYKUGgjs3q7WDFiQA2
gbJDdyASGG4DEzW3XAiNcbfN7Oauy9TbVK5Bi1Om9pFV/ozp0t9KSBsx7W3dZqVsxT4X2NliPmBZ
Wz/R39LZvfXjH7O3mMl25KF5LDib1Ks4PWaP5fgSWSl0IY81WhJb8QaL9WaSsBymego8P2Pt7Nrj
hpnqPkt14zX3OVvDjmV1S4tlKsmHMtKTGOi+OEpcWGM/OXr52pdesdU6kSK0iN9gjGBh98w9biY9
QOjBaXAVHbrEDtE5pEk1BGvbc6tMzOom/2NznbYuGsGQdp7vCTLlt8yTxSxsp3vO54KTvxxpVUaK
4QoIFSzuTNxHObGG08hd8qrCC3LHMXA0qSejAAioWyBfVN0gq6JhZTffedbCfqnGQzHTZzYK2z+a
4ihLOWzmmMFUv9B8ct38c6DJx9Wm1jYVooe+qJNjnKm1gDbfbSwuG7qVMbiTqbvXy5LBimn/rtfR
U/TR0mEJjFyjdpXnnp4lMtnuJsYaOFCMPEQOe2VV0+wcdHwn6qLw1wVoVJqtX9lQ0mfGHs6aWDO0
dPzSZRiZl7HDQEbI910CpYLybjN1+fDQkpke9sQbrUD+E33529hug2KgbzNB1DBG2prUUs0xUy3E
D64ISSuioB1S/VaO+q6kptzMLs7pdCGxXOh3fiOsvdCHdgch8ri0mbtx8mqbmAS2LDEXhzgW/Wmk
3557CNyzfHpxKkSmunxmasb/v1qQ/tCRjdI+uylq2uqsW+HUZg7RK2oHiwGKRFulZ+kyP207mvaN
NWmYYuFBFn65XaTFxXjs30D0bCt7rT9rrHGLOto5Z9IirV8qZ7EOrlmjZhb1fCP6dSbUIachfgMN
n5t31LUFeeJ4N7YiYbfQRoEBu6cRyIHGMsuxX8qiKwPXqKIA5EqFlhPXa5MFRLZVAKDWQ/KumPgT
+cwhbBWdHQgh1jyF9myL7FU6bNvIkM4hS3METBz22HxeOodv3Nr8SfxEdGJih9MaIxnHU6+2byMs
zsszqM/pFNcPOi0U9qhqE/Ff2SZ5D+6771ju8beNZt4RNKKYOlNlucx6to7X1EEWq4Ng4U68cEnE
6iCqPcNiC0bMzle3dUJ4C17ZT90R8ldpRluVza/WiOtSueq5j/B6IgPq9hVBNJyi5d2ULrxI+xGk
BNHWiX83ljOErjfcxMxQaRz6JmCUeKZt7jTf8JvZRHN2r/RBI3zawwGjPGI3KowJbYOe1qRDZxI2
MpCwWbEn2xG4NQ4kXP/NrZglp5upMo+ASuqFssJmnxON8T3F9qdu/qhp+QY9Q7gFoHC7vV96R4eM
E9GHjj6Bb/HbwnR2eoGDgpEh9Joekwl9D21Ul5EZs0OKT5aobZ9o734nvO1gdASupXl9y+TP3RaL
RzqeYKbD2CvQDSod1jmYe6lYWdfuAfuIACZGHnLZPmZWNN84kc5sg6WPqJDkuHE97TRY8OiQH6VW
6LvOu4dxQWGozy9qMg5Lr9MVnrpnqZiIOKMMzLjqg2n0DQrFYuHTx7dJL98LhxGZ9WOq9N5jtc8i
mKuiUhNSI5YDw8QAOvE1avZDh2/8LiaPRKsJsybcKRx77bur1bsVk+tVRLf5gLZSDN+jR0O/yWjB
o658kjQFyHvz4f5WDs0P61lFLA8z6A1bDDqf2upeS9z5NLlEF5RZ9qCJBnq+PbPLLU29qZGihIZi
zeeuTPy+qf7o1vhbKp2KxRkPBuee/QrdHuviN9oN0iuhnzLvZWVsut0vvlHGXpVktF/sYp+AwEVs
GOZadih1Ap27yLpvez+7qXv2basNYzbyZm585IEMwY3Wt7eJHMdL420t1LOhNwnSNobPea7vuMJm
VMHWRjTY57q6QgfS7OZsNexK1h2EtiGQX5rvDJMVS4Xs0dT9KEhaWq9Jbafco3FSxPVwVzk4c7Uv
eu3jhxYfmL7qoJ3ERfWM2Zap+nLdlc0iWBp1PcI6xX/F0Jd97C/9Xbre2HTfSpS0N9eHnKIlyojO
Q5M7fNt+jaCJpkOJ/BFNrsm5lGB1T/Oh+HdqDpuW83DUGE/ZkGbsB/prD14iNEzTDWLr4DmOHYrF
f43TROByo6dd9+W47SIWMuWIDyLbdFPdHtupf1Jus+zNzEq3qisuE5IxZsdM56yuaPccPAQbe0MO
R3hiVsskjhKOcywufTAVdIe3VtcPF9V4v4qKDVotxaZsjO4ifdmQ4b3zuOh7DUwWyXgD6thdF800
+WkzymT6PQ4GFHGXsXw2GC+Wg7Kw6T+aFpILji5KoXLrd+5dyUQsbBbRBxSt2wjroGLECjNnDdoY
/2TdHEaOksQX3uTdMO0Af6NcjC7+Et/GDmsVlmW73GySYNRy+jHGeGOQP0CRM/3hlAs8yvXuDat7
aIecNowTvxQz80/BdSmGIN1p889EfnAWWcYltS0VyqqMd1pBMkJreD+ujUazlC+TVNFGgEEO3FkP
3H7m/Gwt32LyDp1FTHb24zrsoEtZfLUT3lrdldR+GiFG1RyfRqt57nLEFJKdy+yf8HGc/A6FTxwl
2yjtoHgM5sb1xdfqOKEQh07S+6YVRKZ7NlFeF8xftip2jj6SnxuMis/GGjMeNxrT9poN4IrvvsBs
iY+opvm6myIPqE1WkJfMnNp0ySiCBXLj1POdspge2CJ6T+5RoHBWCaJx2Q4m0n3V3c5DXuyRZRxn
Fd0RF4L1hV5EbkxIdVzeM57n17Ky/3TLdCvEcEeVCrY4OeURr2Dv1BAE9btcDOzda3XGHOXOyRJB
OduXdE6sQ2vLozGRg15Oj9q8GLcDWiATHfCuTg9lR4krfeuPmVvDpnL6V62WC32unIsB283Emdki
euq85CSZpdFz+zSFlGeDsNgs8eadJqUf9ksd+CJhb0kfCsgMQcy5vu72YJWOaCa5lOe6ib+/+Sgc
4sSiySJxWvsT28NnLvLf/4+v81qOW8nS9at09PUgBt6cOHMuyrMMy9BJukGIEgVvEh54+vMhqS1q
q3v6BoG0VSxWJTLX+k1ThRPffn3bC/4vZoR5IX7rG3uqvwQGQcg4nun0MRk0A48nvXCDpYlEGREG
MrYWH3NXdRuAT6yw+7iJn/j/35zXqqy8VUC8gDAtQf/aUxdKz7HKCt6GerjVuvNWps2LO9YPZCH8
pR4r6OQ7GGd5KEoJn+OAqc3oHfKoCq7BtgkkG8sDd9Fmk+DIr5J1dnzjgFDaq+b37lLk4MTmbFbe
QM/npJausN256wYb8Yf9aIxbh19QHhTbjIXbt5VPRhv9QNwsJ/Ishm2hAmuD/h5Wb7lTv+AzRTQ6
L87C3Gg+T07WdNSVvV1mdqgf56964oJNH9atGwGpU80SXwZ4p+VsP6OMAOx87bujv5HQdNfh5J0G
IGmrXEMaAeh1JFQwvV64H6xJW8RReCoLBddKIzvasNWSXGTbZrTUNbA5i91Fv2xze6v1Q4DaWCmw
YBE3nYlRWOPnn5j7ikNpAKMTd8cQ4rUnGlb47VjGb2EhZtGp5s7IFf5uXDlNmygO21sOYbMH2tg/
a1PoHYhsLIca73HXirT14OSPYVldjBYjCGSqeRvRqs/AurpEy+F7Wyc74SgkSJcvo1HFuMpIjmjq
XYF/I/o3lGSsBpIYA+ZOIKe2olHKdV+em0nVDnnWbfpcCVYiYVNW1rsi19i3EhOO8oj/3pCv3XA6
RRkLkB+KfK2WzT5wMW4PVGwXQBxpnlKvvVSBrtx9SodqXXU1W4AmuCgam/4+L74HJPREjBmlFyjR
Shn1r3Yjzqba7DIvHdeNxn43bRKbeJABWShFkcXvL01gvJbmITBYNfEJdEiH/fDAOBSmBc29897w
SPlK8MsU7jMZlO2ADRycloPBoTQM2EYMgX6GsHIOe/Uc9S1oD+2uDNJsoxEesDP7MujeDOVhO1oK
jBRHsK5lpb/UQ/QIwpLtKDpUVtNB1Mjt+3wyHnwjvpmsKRvXabdJNW29Utv7PMkhiy7bggQZ1pTr
OCYaiWNnHFULXQzGChglJTdgs1OCi6kzouZwuaMi3I6dtnGahl0JwUYPz4JFqaRHc6i++3H3PanJ
VcTTQhO3VLQtPxoof37xSQ/t79FgvbVdgV6/vjLUtNwifk++bERYQXBqt8NXQrIk7Mu8InimnI1i
egwt5zl2hp2qG3ciZKuqNPoR+R3oHiYYnZYHolW77eL4QzOVtVBLHhhIQ3SeubEET1i1f61yZAOT
V9Mw8WFL7gjqXm2HSFzaFC+T762qcTK3YaM9efiwCuF9DtsZER+FR6UHSAHQDheIbDhaGb6nhU6A
O3OfVFTcWr84I3jUgbzqHkRHLKYJIMMWjn2COIahnV/eMogMC28aj3nrraLJwkWJLmRMjgY6KaRZ
3Y3lVjfDyr5WNV5liuqgtQ8gTe0ePZPwsuFBK7Dch77R2LBZK5ZcMtBoJADDNZ8SDDqhmyAvZhnV
11xtVwooVYFr6BDpZ1tz8AxFNzAm5t6W/m5+5JEXeJnyxFqYYQ43HaqPL6yrMOp7qxrcJblGjt2Y
1i0UYVzS1q7XOZie3gX5ODQHvSUbHJBOqZRvKDlg9UhsddFXKEiCS9Ud/rU9+fI01TiXOneE4Fkb
I63kuTZtW619zlRCYKgizYz0rQKxu/ZsNiVsFHvYKnMaED2pCNkJNRgJDrD79esvwtU2bWUeW8dB
D6XEGTJhzUbQwikIaLbNqS/N5qQVUXsiADGR1uuVHfCRflEr5XCX1WZ5i00luXGsnu9lRVHDf0Sn
iMem7aMF6YeBtqwstd7+bKajMnRrbA3FWVYBByAPYZmfPyaJ+yBmHXeHtTXV5Y04jLgBF3soVcQ7
ZJWBveu98NTde4e5V4qB6YZ3G64+JiKQDku/15U72Q+w9XAdBPb186zyArdkF0KoJG3NO5N1tV03
SxB2FjIuf9WlkbvUEPU5yx5od42gXWIC2lbSn82h+3nhbHd1zbzf/1FvsjdASqcnofVXf03YqFiY
R/Kk+v1HdYq12n0AwkhOKuvTYsR6KrQunEU2pS78S4yn56PwAU4VZd/sZdH2imT2gJvW0RC3j14V
pAddEEvMg77lydG4VzwQlin0m2aZO8OpV1l85dCx8uplAFjvThbj1Iu3EBvM1fvEgd8f8SokaDa/
bJWiOpdo713lS7le+ULWxTzJV+ojLBsn3w0ISNC9b0W24zitLGUxgnl66j39KRMK70NVz4bQ6gc5
j8ZIQhmVOMqJrBxQn8g9fyNbm9hajmB6YdWkxVVerFRUm6Tip4VUVhguW7tA66LP6qVsBtFcXHnB
aFfhwcwqPvfJoikEdUVS62OepB4HzgP5liCFvmkaIzoTYg83RT+kF1LwM3KgLK9I1DmrIoi6W4Kk
5qpGVeFhrIS99GHfPLL3qpZBb6fPDdE3fndW/xJO6Nk5qeV8ygcrX6RKW3wxq/INU1noklX+4nZx
9m0oc2iDsfE9nwCyp27xoxnYUWTkVMhwFMtOLVk4JvXiD+xoFtWRaBWQ3AwVGtOOgR9gTcx2p6P3
VGxDciFvJCIORjOJ72nlXB0Q/q9RH39287D6qnImYPdWe591creLJE7HTVQGWKN4mrhiJo+uZuqw
BM2Gy7IuSEoolZPC5qcT4iobtEBzWCT8ci2LsqGKCA7FQaqw3WGq935lMKxtIGYrWWzmCQpHd9fd
4KKo9+s18HougE+TR7N6UYTLqXLUjWJoqBDPfeT8HjnB7SCs7v2tyoa89tttXpPTkl3k/IOigvPv
QvL9hQDPBiN9N3UJdpGkQM+4BWW7VlgxlqBleOJnpqwbZYgfEDGIlpVmNV+yVLnXrbIPyBFfJ9cP
f4jM+grA23vpbd3FArmBNts7KVEVTxyUvDAOjt67Gw6vHb//TCcvbnSfer/7ZBVIuYTWGvYA/6Ap
ma65U9qfB1svlkHQTzdPi4qNZ2fI7WR1twfd725xbfbP2JrWK0Mk6jOIwhjBpPAi1OSWT7p+b5QZ
QguG3ZOaIBfYJqG454tDoigokvuEo9PWQGvhlCRmum0FKilpToIrS/rxlFhGszVyUAW5SfK/NbXs
pLWjvkXZJjhpnm5v+aE4xySBCFCw4PIr2+eATrYl1P6dYcXhld0IWzrNsb8F6R5dCft7wzl8UTfB
eJNdI2tSiMr81XXo6j+6GtCcbyoe39uusVh92+QB9FR8xPts2/tom6K2TDhD1hHw3Hai7MN1j13o
qqxUsn5+f830Gmfl2J/WejT1V3nBXtZZGshJbGRRm/tpHUzcwCitbcnShnF3TCwbVZ/gTo/E8D4u
jAkqu7pf7UmCf59w80Ooikg/WP9LU3rI3sBT4jTo7gpcVMBY9pCB4SVcDVSFV4B2hrWs6wvXv7K7
B6OP4iY5IfrJOqc3Vv2IPJMs9aGf3SNRtpMlORH8NG8X454HnJk55MUyLR/jZn5DH3XgOStSubZ+
1/7qR/5jpSNtd5ZVpefmSLpVu6LCQn1I02al6j3oCgIozUaJTf532EGGa9iI8DGVKSGWpddnh8cC
QIC5kthksnwv16JCgI847ntPWUQ4n1DTfPmYQjYUVtCcbVLqaE67yMD09VnzR3UnA/e5kvIm+GL+
L5WBZas7RSPELwfKjvIiG+Chkg6eB09TCXw88ey7YD6AirAy7jviP+cgE8BaUA38QtSwJsljFRe9
RKjCmuDjFC0JR8PJ33K98K5RAPHGE8TTZX3meA/IfagP3rzdFQJajBK29M+LQ1GiCmWNuE37Yy7W
sr4NORH1bflCFsdBnGjAXjUmdZlZWM5qYa8caodv00LeNiPOpfnQIWVuKQdZVcUJrbL8fitrP9o7
D+Jamik//qiXxT/qLN3V7jKRrHuXGCq+V+Mh1MefF1Wtr1HL3zqZ4MWz0LE+aTHkA7VMyi8k7b5b
Zml/VZz8udG05s60DXPranG49jID1Q804J/NQiN9BsMj113W00BDl6lKoxccLzE1ZsEElaGsa2M8
uKhs+WNsrECFs/7lw/0oRPY2loh6trX+KbBqFQRp4XJi75V9/7LTtQ5ZUZXU/ULtjWDnZzlH6wZq
l6tnX0tP+4w/uXJDMLs45Doyg5EzAUgY2o3IyvSlU0mijUqqbRQoXF9sf8kE2bp96aqg3GuiSjcq
BLG7og2yZ3cc7whG5l+13ihgPfn+IQu7+OabwQ/5cpPu8h8UQ3F2iqy79wOyDMM8YH4fICjJacVg
A3M7MLfISb7GSJKe5MXIh/YkzBZ4reUicaBwShcAJE+GHpnDQvaByznfAtOGA2cefhZ/TSG7Z2X5
kmVpsfuYOjWABZtK16xbATVgGKY7dFu8e1nKEwhoTofsvSzGFSgW4Kl3vVvfOyQEm7uaCAjoMDVa
FkKpXsaOvGqcm+KzM5G3joa0/lqk2Qswj/4bFs2nlv3oW93ZULLyAAf7YloULjSBhcJBfg5HewH8
lmwAIeMG5ky3z+CJN/CUZ3G5whEozOlauYiwlt7K4kdDkioZPsjgLDvC3efoWemwETcQpD66dii8
TV0C8e0Hu74LjXYvS/Iiu1hzP1kUM7vI7APiZY1zjQZVuctdeF0ZLHVO6R0iCjrkq1U0N8s+leKr
yzQlJlpZFn14rH7jSK/s34foWrqs9MA6v3fm/3Sv4SxhVZZzhTDEJL9e431872cV3yxeowZScBjK
pt8sG3DYtyDJ8ps/HzkitQKr86vOrdtmlRACA7qDJBzMFf1Sqa57FHpcHeGyvHAmth5VaFXojdmX
snaQlI3Bkzt8EY+y0ULVfgUOpNypJTjBpjPKbe6Ad00bI3iK/MJZlx3iCHo8wKOC3ol5TgfVbcjs
xykFZeMVgfK2Ib/mv+UdW1KjaqzHjLnWAGST42AZ4aqMUwhEIAUeiGauB+a6GJZhPUyVT+DU0Tlh
QrLjbI6ou2E28UK2OgaZzrFx/CPpeQRGoyi9L2u7undArJFCr6JX4WT7Ko+t58ooHTgVAXIgUxa9
lAoBhLmD8/eR5FJrgupu+Ape5H2kzYq1LMdav5BbIuLuiPSxT2EoIeAZXWPfRzdKawpSJKmz7Udb
P8Q8I4DDZC0Z7bg4sr412zFTnXuTz2ftJIlxLVLs7yJVcR6HWbIIPd6FEKa7rVt/GhfZ7MHQOqN2
ItWZErhEdWuuykHwn8r58t6vqcwCbwvl5wjZ0owjDsm96WNBCLmdHPcaRGJ7s402fChtNCsihN7W
sigvdDAdu72xs59ZQAgPfXSQdXTQTMKBRED6O99rTZxpu+Bg52l16sM+WydZ2jzrUfxN/qs140dk
9eH3mO8qwfQRo4t5jItU0cGcx6QOMYUqNuvnyZjTB73/ZubvY3Iv1Ra6m/0cI2xwKUmaH6BUeQet
Gb0DKU/yW71OQkLEebBJeDZUuGHTlMumP2/ZBBsrpY026SCyFpMCEx4frrqLmr8elWd81McAEYaF
pbpc87ni49KkEQbAoF4fJ4i063bAcb2OBuNY5HqyjqxYeYEkf+75Fn63ou5i1r3xAm8hJy1e/0tX
P2vPcutqhsOl9KKfXf+Y1ZxUPNYLkRBG/KpXufGk+lX5GHS/FaLuq9bZ+nuL5v3W8ueY0iv7bV35
gFAm0eEsXqsDz1gY/yREVXMtbxMNQYBovpRejMKke1bR7TpUyXxek7c5GrQKnqp/r5VllOGr/WQQ
svZGZZ9bwQHKiLlNSRXvycore1kP8Z3gqazUssFFF3nuTdLPyxeyV2trrbWTHWpZK2/lRbgWuTKn
jRclyhk/+8uWUQu+tF4VHkbW+UvAT2OXDgTmtEzkFz/X8ou8Yxf63JBM3X/UD36g7VyDxL0c+ve+
oE1/9m3Q7l2gcdAiO+wGJ3mxEPrke5SZa0dkaJc0LdxvefvRpx5Jd/zZRzbbqoVYS4exTATMMHhU
EH8/5HmjEp+eb3UFxJe8k5c64NkFPClcfNR1ujuK00c5sadkE2fomMnBUBxRavpjHsKVJGnq2ma5
csmR/TYHGydnmY+DCr6mhKuFXF/nRReEDPJLoIb5RaSjA0fcN1beqGe/N+yaDgG/j9rSMJwVmVZj
JQfKC9LK+aXeVXNPWVH34MNsthxbeBoZTjMvE+nGE2YIYiGLUJmKbW2gtCSLugllVIGreZTFyI5W
PCD1x9LT9UuSmY+yuo/Qbm1MPOTiMR9fao1UL0cI5062KpZ6xklzumKUbT7U+fQ+tZea7aGP2xI9
JQaR8RjX6ApxHp3flpaiJlhYinHf46v0ovs4k/zruzXnd8s2LNyQSRpePt6tnDLh3WY1As0Clv5W
KqFnPC42TRGAi57F0t/V0Wc99Y+iqEOYaB4QGtkqG6YhZWWX5VTNP6damu9kaczEgaUSik+qrb2Y
vS60wCi6oO02rGri2euhdkagTGG29BEquC/YCmGd5FukHyrks2Tv94GOEYKdFu7s6xFdLKWOLuDN
Ao4W/TXB/+KIgPyhVQb3RdV5+dEbYB153kV0yVM9V+cePJsqIZ3etIn7MjRGvCQQHx1la2PHeGKM
yXOggZ5uTCx2hl5xXypIY5u8ioeNHKXrPeHINo7vPSX1nqf4KF/SVTr1iNIrGcD5pfw4JpFb5cpW
Fsdk/DzhO4uGVV0+1oG/li/pNeTGtAnn67ZL9WcT1lgSuacmNch4qCrkYoysTjhlO6deWOReYs32
wYWaD+OYmsgN/WoeFDAMH0OmaRpZRJHYt3i0Ghask7B7CMK2e8BoidBhCjjUDygieYOBTD9+/eih
tf5THxvpSfbH9aTeGh1ES1ms5gnnLO48lxzTV5m1RFPE23qGtW3asToPOXx7NgBA7SuFX6uKSGZr
2MH38NqGXfEdD6cMnGAwew2YsG2nxoXo38dPll2/eoaSf098HfiLLT4ZuiXWDcqER6KR9qmcNIEH
kud8iRWxkl2FS55P71X3NqV4w41qxJPEqvrbVHrdQr6eDUkx7Wzx1S+BKipiYDOmJNahhlS5LiLb
fQE4cJJdm1j/3LkqHETd1nhTRHTk31D4vVg6nKP++hsSzlDvf0ORsaeSf0MFa+gpysUr8N1u44vE
3KRqMu0AB2QrHWGPJ1nsqiRf6aGqP5lN/bN18gLjt6Ka6GJH0ijbwHYmT2Io8bOKT/pKHdXqHjB8
fye0pN4hm4yOqBKlKwfdvE/j2L0AgTZ/uPWhTpXprREsE4iQxxDKGT15fnVfE88sWgQXeiP/2mci
3KKXlSF/l/blkcgcllHz3R/FFpFnbIbNZsk5gN5C9CPsCGyg/Saz71PNWPuDEh1JG7nLlLjrWtYL
VwcLBNE5PxpWsS6aHsuIoGWE4UUYv3iD+z5Bf2c4Jq5a2myv5zjq0TTBgs4lEQegeIpqfG/sqlBb
V1WHIsHcILvIVq/TiwMJBFT0YxJUKIFt0iqwTibxzZM9X2QxTHv7MGEuKUuyXvbQMvJHJH0clKnz
GOr7PLYv8DgKrWwT4nqzlALsMF2fSoT+H6IAwGStgbOQQujOVD/Znps8kE4P3+vL1Fm2ml5/QW0D
tnn3HbVxnmHAX65Bafq7AOmgrRum+UPSk+RoFLX7bvTqEgHo9quKatMKGUftHulUHNDaNNoMQqmf
K1V7CqqkR1IHo6wx916sGA+VWHOSY1uKHg8QY0S1fwwunDEgY+fBFVp5fzT0xr5a88XUwS1axXWM
I3tWFGtPQDAP8P/AWlZmUt3pE9uKj/5tXUcbteHIJuvksC4EhT9GbbaVRdmgRtUbsvXW/qObA5LK
qYvsDHnTvqbCr89upyw/OqAsw9YsHr99TFMbjtg2E6Q+OUg2tG00rJI09KFcMJGs05p8wOw6yu5k
sSt8e5NHJWgIFW8cL7BeXI50h94DBCCL9TiGa5Rq1J0sOknx1JDuukCm8h9gqG/qprVeyjGAwObd
tCE2T6QukOAP1B/AsNRtXJUcaWSdvERRXh/hXEFbpq86FcbGn6ryrunyz2CBoZ57vr7SVDe+9WNu
XUz9tSW2AHEGu4o7ZMygvM6NRVUkN9WM1JVKdmgt694b/PKzMeraQZaQUrQuXv4qu8uayNLUOzat
v88Tp4UKKqJR1pXTdRBJm/pzAIfqfQ4OF8C1xfQZ8ou7rDwy0zGpf21egCL0Xh8+Sr7/XpJr1YDK
xUdb97fSr3FykfvVU44j59Q/6D256nkB/NXz/fXmtllw59+M84YA9GPQ3wX9mJxgNiYnK/FvbTZ2
O+RYktNHvbx7rxMDCbMeZAPdP6rzipV+Icv11H1LA4D5+DOc/MwqTvJOXmoxoqmipy0GYn81+Joa
Db+VTSfaFWqQ7eMeH8r3aT5m6GplXGvxrN03zy8vci42Bd3in//47//3f78N/yd4Ky5FOgZF/g/Y
ipcCPa36f/5pa//8R/lefff9f/7pgG70bM90dUNVIZFamk37t6+3KA/orf1XrjahHw+l902Ndcv+
MvgDfIX56NWtKtGoTxa47qcRAhr38rBGXMwbzrqdwBQHevHZn7fM4byNzuYNNTSzR4/Q3z6Re+1c
7zoeMMBrZRd5cTPhLvMKvK9YKFHvsVHBJCDdBHFi3leTZbxfskm7N1la9+SG+axRSzLvQeWXW0UL
2sVHP9lAzg0DzSJCMrmMCIpa+U7kbn+y8mw4yTvj193cA+WUnG0cuNOQo8nJ17W7JmqLaxkBpfXN
8beSl6t3VuiNm//8yVven5+8Yxq2bbqeZbiObrju3z/5yBrB8QWR873CxvVk61lx37dqeo+7xXwP
e7smvzHXiLU14kwGbGNAOmS+/KyOKw/ZQFH7J4Xk5iozVQvBm6G+epFTIaFA3eDbFnBStQth9f1V
Ltvqm0irFveZ8FkA1z9HZMOfVf05TZr2yYA0dUvAcstat23ik+ZDMZTFVCOpMhgK4vnzGAvuwTpI
6wryfms9g7VIl5OTpwfZmhfJb/MP5W/zK4Z617cVREtfw/XU9xvEOuruRPT5P3/QnvEvH7StqXzP
HdPVoHyZ5t8/6NbNXTasQf5GRKRHL4bPT37CQebxoVpIWUDsQy1PfsYfzX2BLGqd5/v3fmHdwhRG
R3QfmlN1JKwDHzbhC5fZY4tp5lzZuTN+WN76vjnfOvrPXqVlv3WCfZcISu8OzSpj3bnN9LVpFmNN
PHzCIGajZnp712am+2j52kW2Z5xyiJjrJUxO376vkDde1p07ffXr5HEgxvzIGvDHhCnwg5vqGQAN
l0OKbulkDZfOccJj25cnWUIkcLz8rO8u+DyjwNeVub/oDJQfgbkYK9/86MLQxszfh+qKWa0m9ie7
IgblESIdgoR9NNxUXzyOg6Zh8NYRS3Kb+W8JlE+Osx5bS/2sov6/AyxkvxftMbrP4bA+GC4mQVFh
ZRimMvrfzToPrwy0EP7zV0O31b99N0zHcGybn5mtW7qqm67xx/JHThltNXLFz3ieZtOzqbnmpg5j
YCFBumq71j8otuEfwk5cQwgyW1mS9U3WOqhfzq2yHJOuBjZdGru+N9lMoEK2yMHBQEUBHkfEearv
jM4abkLY5QX6zBLZm/Emq0jwdptOQX9WFmWDqXsPdtXqR1nlOH13rPH2kiV5GXythGMfqxvyvd46
1v1gw/7R2RYEWaEElMZL4c6iaSqRBYvV82WAGq242fgUdXixitjh6NpBK9+aOJ6AiXVcckGcE8sw
5Zwoj5FRU2xNszoELWIZVhZk23hOIhMv/3kBmQmkNoUC8NEAdZs05jzCmUfIznlpv2qGb7OHKglK
dUErDupsx9D8uqtkiyzjPuS66Cc4QDlwzpUdlUG9R1vtIq1hkjEPT/Lu4yLr0MqZOAwfZXXhAyv/
6NpgfHWAEA5JAOAGuhKu8owi6ReT0PxZltrmjFuK+wS/JruqTnjGbEDBGCscDio7K2BXrfKsjW20
hY6yrnvN7m6CPfxtAj98rfmH4PtjPWBzbD2IENdP6C7iIOuy0tsWTTZufYy1D4qvtHA+xu7gpbpb
Lj7K8u6jjzv3lsUgse9DL1nrSBbjJ64QyQrBPe9Dv3z6eP7KOzNsAWkWeJK8P4UDr/6tn1UQN4cw
OG2R8THPGs9C1HUafW3MRXlRGzI3uVleC5IW+7GyImfRdHhcVODm/+gWCzTNVARnups6+eYhqavw
LC9oRyX37niRhQmKnL9yzfC5aPXpLp/6zFzIFidyw5VGkhlTaIZ6fJkOLs8c2BLxjdAOGTMgA7JU
YtV2DJLoSZbkJUs9sYFaJmZ2RXyTF7MEzteW0L+TLjzl1fi99jvjCaE3V5bkUz5Wpt9K4V+lGrnt
Jzyuf2vrfAwr2Qhlq6C0pz2kF3Uv75p+mN7vZF0y9WgP9Cmn5TYVe8dykRwsNF9d204LZ+z9HmZb
ss3QfYE+3+l3riCHioYDgmJoQW2FMvr3bZ9NuF14wQ3+fbQy87B5yi02hH5fxZ+HLnqLXSX+ZuUa
X+cB5hUEHdRYoxFpPiifThJkIG1SlEKF4r7aYf0DBSr3U+4VyFKWWvZUsP6vfCg36/+8oAIX+vuC
6hoGsjn6vKiymNI8L7i/7ScT2w/zXtTOE+rL6kLuGPuyJc0Le2EvN5ODgsAFYaZ0L/eZsjWL6p+t
qoaSlWz9GCtbkXK6g65fXv/d+I8Bod4ERBcqfTzkAo3IvIH8mTlmcIo1MOjyzm6xXUKOtcNaXQwa
SfbYA5CnR/VSidr+qSQtt0SZu38yY+TL2nGlKPrZNKPyZXKjaY/HqApnkKKPNPbaDUDey6IdOGz7
RSNOU6MVL5ZVLMG4gheySPsFTWjvDLfGrLrT7Se4zDdjrLJvY4MRn9tE9QOqkdauDiCrBU3sPMGu
uEWK3ewCKzR3UJ73al3kny0FAUf279rJNNCvhTRtrb3C7p4Jwz47tW5//9U1mx0iZVdohtp7VxfR
kaIvlZXV6M7JJOM8rRAVhD9ftAfw+vPKj/zvSdfj7GQ0vfuqZ9PN5kf5Cun2zQkH+zNgqXbhZf70
4rM/WZa23T0hMAC/ztPbhzSGMSnaariqCjRNFDTNc54TzOqdKrwn16Nuh9ZsjnZvOjtdGby955KN
NJQC75G+VzFLxDFntNGn9aIi2rZD6dzDs1eIN4zTBZWyYF0UuE7lcZGCqHSbx5rQ9BIwQ//MwmVA
oBi0T5GDYFZd9grQlekTf0n1jQ3AiSS982b1uLy0RbgP2KbtRM+f05G8O4/FKK55KV5h1Gk4vJgq
1HVN7Mmwz+HynmAV9dnQOGjUZv1mAAbwOQysHVTU8LFvz7jAJRzJx3hHeGe6YqUCGa3ukm+mgJ6K
cPnbKAAhtnZbklxOg41O+P0ArZ7cS2Bla+xfAnyD7efem9o3JYk3bQtD2C5ifTfi+4ZCTdLessI3
NkardgcnHhMWxKAEdxyW6M9B600h471aYtpoJYELZMHQLANATQxdcd4vsgj1DIxqZYUYDtKgORpB
aXmrZjG3stP7rTcPB/2YH5Lot2lkZzdqUExVi/ROV3B2Hnr2uP6s2tGirgxhxM0ecVGBgK2Y+ZsR
fu6ncPqW82BmV5urV11M+Q4AlbszlUC/KIigzCpM4rUOKkKjjMld90erq8VTmZnJpuWrd7CMsj8p
Wu6soHkOq8KvVB6LcQa+YXiQKDfJ1TPmXYqsr9rp4aPqo76etAdZegfIpVH9Psf/Wicnka8wdOmn
zCC5bUeutXJUI3hsO1HfNxmsUSUOH2WVbTX7OtHGM1YL4aPrVdnKQuhwKxtjy832ZozigSzCFBUP
hb01HTWulzWQbrgM90Y6gf9qlAZ5DcwTkPb5BMIH4UwNCZDOHcZPnE9i8l1efRZYEjzobfBbt3bs
wN55L0bijLuSgDyuKRxXdOFyhrHGnxdZzJKR/x8H49Vo28bF1wrk6KK9avlw02QVzNwvhuo1P+vw
aYbOhyIRtGsGsMsoD//5eaLrfz8lm65puQQnCD1Y/Dg1wlF/f54Iju1TEecI8TahIQiBGmO57yd3
a7eWfhXzcX1CetNzm5+lue2jNLfJns38WB/+1vNfx8meZGeNp1+v8GtclCjVtq/yaYGqXYk2V4tz
n+0d1bqzToNrjxgfUiMvY1qOW4UQ2uKPhtpOOQWMVTQ9u26mroBIA/a0/BN02PjGDxwBpcrfyZK8
mDWaDCwU1VKzQkJ+XeO2sEbcEVQyKsi242Js1HpnZ4z8fWTE1yiPvbOskncKBoerNpgQn/rVoFkg
baBFgsD06jUYNh0/Czas5Nmw904UjFac3HoIwSYd2D8kKCjqr9XUp4+R5r5NkFyfKg39rRH+117z
E+se+ny40tOgviuL3kNsOrhzjMa6oeZSPiRlvk0yu3ix8z4+Wi1WOLIIXFln1UJvpxry8mWc9GiJ
lapdlO29kuYkO0jZrZBTsPmZ91aBTCjmXbV5n/5/1s5ruXFda7dPxCrmcCvJysly7htWR+ac+fRn
EPJqeXuFvXad/6JZBDBBym6LBOb8QiXBPiBzBXVM6bLVMI5fDRUe+hAB6fKMwH5qcvUiPFaT1pxM
e8PyAWt2c01RjJfrnyNiVHQRfFWAz3S5shxxwNmRI0gOIToxd+g6Js+8y34IMIeqvjV1U50Bvlr6
2rVQd1b13IBUEhvnLs6UbVgGFgIHlfEqQ4D1eyP5rkhgeUQEn17eNgO4Isu00ErMoQb5ScQSPM+H
1478C1UDy9ipeRC8Dto8kOxu54plius33h6rxH0vewVSzGDYa6ma9JhR8IyGTv3lKfqxk63oW4n4
GnL9jvtiw9GdsyiNHoc2UBYuP8w5Dpx6mTpSezD8ZFj3taxuB2yod25vZOvMBk0IEDZehqUX3PM/
1ixabQAY7CVmtWQNPh60YhgXmZppG0+WhldEn+dW3jtPjeuWh55qHurk9OsuQrqa3xM2Pbj6AsLt
7zA5KiD+TU8wChBcrUZvT4RFEbLOkfOLV3v0ovMrVLSxfPPiLr6LTZtURIjBcqxE7tyLG/UbOl6x
J5vfAxl9+RGLkZPpOeq2qsuAD6sWL3g6HhMzMr8ncfwzlbry0SqK/L8tfY3/zDNNjypH0XRVQf4d
mRdF//SoqvtIsRD3HZ5kI3HAGz3bWsODN4UBZ7ST4WgcFW9JEOYzU6qbU4ua2n2vKi+iPxojOFfo
J+YlUnt5H23ERkQ0g8r42BSjZlbviiC/d0Y73rtK0C39soeyQ05z3pPteNOSEZRqDtvLsTe5YRW/
KjP/Ck3RfpFshVJ/pyQbWOm/6rqSd5JcpYu8QZzLt9JLpTvqQzn1++R0oe5rw5cWoVCIZJ1M8UXs
6EEbYHqKWMpc7PfF9h+Z+f4QwP7dmNjQ1uABZDiYhhaurLhlZWmAJT9gZFWu2hyC0trq8Iiu3Rb7
q5SkLsac3V60XS/r9l5vNMvaRTvr04AIMXOTKSKwhlF7l9g9hRjzjK5YdV+mennfIMpA3so8S2Fb
3fvwVvcZEqOLXFblg23VkGzlaTMky5M1ZND/qLGcDgAt/rLs4hK6tvSagCKYR2GpnEdrwr8hPLW9
TQce+D6d39x1uml4+q8SRsuoDd4J1aVubQWYtyJbAdYCYfDXsgxgJYJYXEk4uL/6lvnWuFhqBQV2
pg5OWKJ7cFJ7HUc4kopJ6cDuT1dLd498e/0SZGtdc5NXByD1bjD9EnUTmr00PEhjfhK1xLR0j1Zo
FI8e2jq7ToEML/q91Du5SlU8aoi3pw7kXDiOS72uWYKzkt9XQ/fxcOuDBN/d6VmpzUTIbUA0Gxsb
lxxviEXaVZQO1SS+dyAb3bHckHlRTtrhWKViioz8DPasyTbBamWn8QVda2HTHPwSBobstTDCQoRn
hyTsL+jGuPPcTqsnVIrcGenB5lX2UVNJ0EX6qrrVpfbzDHJOtRxQKoeXRy3U8FBQ1QaXDJaHoi3C
3TvUpervjRc8aO2Yhr+QeGS5OhWr+irawpSJ7uWpldkBAgRmdC/GElpiTJuKTr/HtKno/ud5TlRi
fN+lKj6uYDnRHITGlJEl1Sek51SB2Wa5j6eqgIGiKg3cNs5rd8ZfZPOAQdSGZbz3y+LEd7PgjVwI
nHA8NI+xE2tbWQMIkISq9WCX1GMnAtdPtLL59lNAUNBGG9VUutgKWB30d4Jt77n20StYbxZqPLxl
hbcLnLg+VHKkrSwyeTMSn94vMPfJZI2MgcdbFtXKi9VE+aKwm/GkWfmwHjU132guAMdIipEFCCkg
x36l7LRSCQ7w3eI7GX+JFzxJIdXwmcahgTyj+1+HyFLYGQ4+5gU9T5oCFK5Xttq95UdozCJ6/M3q
vrBkRskEsyzsONFmQTWjz7udhalRl/o9HBsGSPW9n+nK0M9qAwC1PBjmue3qtzJ3+tcWHPrSSnVy
jV45vNaKvkDFxnkc4g5NHzsL5nKtB69Nho2Cxp/HWjSdsQSb7XUXRHlr2CHRA/bsAd8pLV4nNagO
EUXyjsyn5H9Pja456tSollGOKFU+rdjMMY4uI7JcIPIClYIwfeKAftwCrdruJFrQPqDMIedrZxCb
4qg3tqlnOSs9r3gyyPC7gHM1j4CvzBmM3e5L7eX3IX8dHqTlO2hDmT9DPHU3aK33rR4VfAe9QH+S
x+N1YYAvBw/qZxfNz5e8VsZ1k6QoUUxNx0GOS0I3cHcd5cfqUs88/vM63fzTu8/UNBLEODZbiiOr
1qc8uoJUiTmYhfQI9g2hVxdDsqEY25PcJdG26srJicvPHl385HiMJdaPHG8+r+ZLfIsdDKofA2Sr
wiAcuBtccT+e5Zlm3sITGUticelYQl3mGjtd2kCZEffFWp2j8m/FsMoRVI3jeFeT8f1J5XrbN1n0
pa5afQ6mPT0DUVDXGfuONXqzQPfsKQ2KaOOXZAh3HotyMQnh34gsqCnjYeVfS8y5kQSP0AtnojTt
4+z6GOF6KorRYux3C1nsz2PTvNqprP9SydD+vFGCRqIZvLlMjX+6/KnKRfrG1c28tx41VULTuhmi
/CU2kO3xx2jVFUhwg0gaczRcOS0bqdrV0+E6kuJZOxedXVwhETQO9txLjB6vk/GgUsLc5Ulq7sRZ
+fvsr5pdZyBIONb4zNR8mzZ6M9nkZK39AOeaRafdNjtFKqw9qgSIOZmK/hQkqLFOu6CfSY5wY2b8
EJMSKWCShTIxmhHvk3A/52vp29qTFecs9eOTilbMj6br7my14ltSYH0LviH9GSBmaMGge0VPGrC8
JhsXcHnGXRYF5qGGZL0e80jeRHLkH4zByJb6CH3G8fVnH0u1uxh1qT0pOozSpiSMlIzdY5pgvSBj
4/0T6aOw1vkDycjqUplBEgSl3jvch94nkQgPrpPYtha/Jw1K5v60SkRtS6CX10nI6ZT7adt0vZOr
St2j7JqUSOwgXrU6wmkQ2/3geay9r4phK/tOi8LtmIcOi12yjJXLWrbqe28tcpAFGIaZUQzONQeZ
4Jky7Tefcvw3OjmSUTpRkBJvf1VxO3wBjtMvS/Ipa9sIram70MLs7OnRKxJy7pHicLmpKvUlrXv3
KLrEQTSdJF6SeA/3n/r1SlXnTdKVd+lwiRpYTKIkSgWk3Iuz20H0RV6br6N0zxPKbtm3yQ8pOt0Y
QLjGXpkA4pbZ4u1ipyZmVEATxOjQyMa+dB68sq82ahJpL9HoLCnSmQ8yRsX3pd89xGpPEQxm7loB
2Qr+WNXupKYPlllepuuO/PtCfGsVe0jXzoCnrGiK0cSEeKUMKyOvfxnT1gzPcyq0UmjSRVMKlUMB
YfPiZj+0wZL2FY5GB7HA9ZVlYMnF4brmVW3sLMjOq+2C5DTLGdS37zrEy6mU+E9iScYu00OWzPf3
eegnD8YYfuxHR3rfp0byMMUbWIe/6eo+HjT7kNRy+hQ1WPWJTxQk+Yalv73otFZem6PBf0DiQ1Gr
awChkZ89STUK41PskDb5JiE/PO8itXkYej9f5bYWLkWh0I0SDaiyjjsIv7KXNDznsjJMxfvH67p9
LHJtMWr4XLA2traJ20h4idVsL8O6eDXq6OxNuc42zLcm8kJvXQTLFKJJcCqwu9sgbFKtAs/RL3Ea
IyuVS+OPGkeCqPqVurLxlmYXksFI9P0+gbD2qefjECiTFDrVh5i0qK03xEafRckBNPVUIwKzKIoK
aUXJSA3QWBajbbmpi2z4ZqOePbBXd/nvnIOLq48x8qz7BhDyXYxO+VuTlGCQUUNOMpgWjgLcOmaR
tOF/GJggSJanpG4fRQQWQmxYg/ipzhHnAoIQIAPeFJdmSr6JCAuhtdxoh0POM22BnVR1KqdDJ5sd
bm+JsrAVH3JnZIZ0WqaG+qMVPiV9cNTUuDiLlw9C/+z3qSeLv9tp7NaCv/Sh9Xseqr3tf3n5OLL1
5/e/ZRoalR+FQp3iWOp/puk0QwKKK/fD4+jgoqlgoBwkvTd3HL1dAIw3d8lQoVI0nXmNywZIV+Ng
EVauNOsAxy+b1DW2mKgUC4XcxK5AiYvqufwYWREKkDyqVhBbwqXp4s5948uGo1edMHBByjMHniKP
1c7kyfoMGOQ5tSOURaaW7CHzmIaPEYTJs2Km7pbnNsqHqWW8DSCJrcRI7nOnko7R2PYT3xTha0dC
mirq7/26rb4lfvPDQBHsrSSzhm1IO7yESCthQRGfo8HrjhmarvCK7OxYOpa7DpWu2pTsTlF3lkA7
FO1Dr8rjPg7w9BpxshiKVJ2H+H0sTYeqQs677oeDiqXG724dKSHWLm79bUBE75LoCexZ3QMLpDjl
V4Vve6rm1os+6Ggy62a6Mou8uffN/BCDxXqLE2RxprqSXHf+fOgy/2yFxX0n+eGm7wNz56aGcT3w
+vTyr0h4sM70eIVmWdD+6lTet1RogsJ59UEs39WaXO5gwNYnSmK8SptguINAie9v5OqnkqcTEJ7C
XuJEQvHBdnwEJZrIutguUhRKM35VPIhH2eQ96FqIbrO4WGay/YKwZfvNtoNsVnRldReOTbiCn6bM
eQJ0L44J3aPU/fa7Zwyr0is6f9Zoj22qO7+MVrpnJ72uqc4vBsvBhiZS53WtIMmS+PYKyqGzyxDh
Wpu2hK97hvEkBKoxxr9BhhKBrgzSc22gmcvMbdiBp/VJzW3yaOkQfGui7mxTbP1JyYmcjeXMkXXD
4AYlsi0o9K3TGv6RgAQ96qz1sUMYW9Bu2C5P1sziUBQIQEmRdmmnrkiSSkQIYZ4JBlsniG9d/trb
+Rl/2fyxzcpHpXTiEwAm+SmTlOfMU6yjGubVYTDKcxfq6T5HxJEt3M9QbtK9HHgX5HyHjWclGJaX
QabvJXLPzt2IN9hbZ5I1xhStXIqmNJgnO2d7aKptd2xM/Lg9TPvedCmc3Dsaf6c6zUGpG3sDPETZ
u6kj732Hs8LXfkS5762APr73i8GIJCbpmilEtB2/+iJZ6DS27vBEZSQ9FXH4xOqkOg4QLucsn5Qt
0q/ts2zzpDblOFmRJPnBe7e7T+xWO/S9tTZi3UdLwCxJ6On+vRjE86W7b3vL2uZj9I0aIxGdYgwb
J4iQshTtQMWrDQZjjPIbcqU5meVnljHNnWY5vNampqmZSHo4SrNJvTFfBk4+zLu6kjJKcVq6u56C
HWebxIoL38KpF8fbS2yr0tyHfd/5zjathnMxhMbJTuoVu09cv7Qf2Lyxwgvrb51utOexxtATikq5
LIO3seR7GLLTGZqw+tXpD9DJu6cq8p194Y5Ib6I3uegjXGmakEd6IDXuWu6CZJbzdT5jFZSf0+nM
0pVzwkN/J7rEYItO5KqD3z0XTcBNyVFSym/A9nbZxHMtI7nddNBFUZSkaQXeSOYt+hpKqfkYNEN3
SRC7i6dWnmGrGHgtygZyLyGbzSGz0vezONJwJPTNr7euW9gt1tHygtIGd/8908KGYAjiX4ia2Nu+
qMKN3bjOjvxlsg50xTt0QVCt/FKLjpQSUcXNteI02qUFU16Gt9R5Z4c38zpLsmSX2mO99fn6r5sg
s/daNuDqMWD40Rc1Wl3gPi7ICiLHo3fyYx7fI98G6sAeE6ROwnDd6mW5CT2nPgE3R6XOics31U0P
Mh7ZPxHE3jRKWn0JSwxaTEtLEIVjYwiQSl63eRPN8QuP7xSyqBsFm/t1Z0jTKwM6h42641fAsHeq
XJo/7Tx5UFhDzCuSiucOn+YOcfxfulYefZ6Fb17LJ+z8KDtjZdCsy6E+2nyVVpFqdyt8EoezbNnk
FkxffZGN6ptqJuGv1DzIKJegdeKbZ5Pa85vlo8RWtEp1GVHeWBZIhO1txMrx8YBB4UnVGZ2lBvdS
KgEF0t9oJcY/ZVQvEEJjTWIiqLRs0QjcjaNmHKAzKgvf6ZRXHTETciA2hUpH4ZG9rGQIL4FvjAgh
yMWWNKV1SavupwIG5xviDwk74sq8T6om3GkBElN20g7HxJm2L4bxLVRy79GBsrrGc7dZmR5LJCUY
7psh9b47wOQQME2Gy5BARYljREjKtG1eSE9QICEimBbOdpEl96hewEHrq7VsefHGGhGqUEa4x/xf
RqtBrs2To0NNCbrCg8QKQHVQA7TM8g6SaeC4j4auV2cL/meUh1BWUPUqJl2Ovo4PwVioKyrI9Z0A
d6Eimi3MLig2AvrVhBM4AyTmUYxWDdwsy9AfZblNATxitJwjYW2UbTzX9LbbNA0Oo6OtpG9ObP2k
6tKfCyfUz5nm/wimZ66BM0zeSpj+quRhYVGamzZoh1XfRunFUzuHfGVTfTcdVG4RmfiJT9HPQg6s
p0LWRzRvojd7wCEkm1zok+kwKLAz1ZA/VAQfVQkdEyRcxtLK7/zJm14EOo6JBEWoO7NbXy4hG1ka
PFimq4iw2OjNs3299vVisamsPFANbTe+oNaBF2+Wp4CNSQCS+mL93Grx3gmdL1akOYdAY3/tVw+j
hqOnOqr7sXJ2elK6W8uxYXbnkTYfseUDelL3ayeuVETz4+GUT4dgnQ5JumRzHKxzdgoLsN/qi4kS
oVb2/S/qcyNkbBYq7LZLKcYtqXayu47cN4/L2BvxXuBBrUvGfc9zZC0PUriIC1N5MkPPWrsRDhr8
yfN9VeJXMDPxYrQrFlwyvj6jC3ok0QxrGeLmtugw0IbPPeDlWzRNO6Mk92DAl1+LvttBqew/Qipb
Ja+GIA2qrxVi2FX1YldYA6eWHjy3JdbNbWJo58jx2aKChQDOvwq1cdz3WpuC74m9dacWHTY+aMSV
GltAMlQPCXWmWYF0wkb0YfhgztoRIRzAf2d0gK2f1KIWyNnXrmdfPI1VcqDKX2VJGgApZ+NWl1gI
IgDG032YUhOF1LEQjF6hPcZvneyrAAgACaLPYZMA97eypba7ZtTMedTb5Z2JmYDhBxQkvQQjhrzH
1xyPWvZrsoQQ74g8ou+4l8HqLp7pHRzD9NCZCiUSLFGzQncsuyeflt2zlkYxUKmlxWiyavJqr3xC
ujY8YLfHIi+uy6coz+yjE+mP/P0grDDM0ZBOz3bjRSerIdkzpOc2tJProWAXtyhaCsDDFCUGQlDw
xzr/Lhqm78t3mdVFk4jBeI48F58Ape5Xja+N52ufbJgrNbbBXkwhYoDdgn4ypL3oyTsEmWQDH5ha
aoBJOFaxb5r4/SzW8ugua6m7wmCoJukzYq6nPIn4u4rldhnzJjyUBqYTaLmiFaU47kEc+DNwNk1t
nRAXHA9GafICSMJ7xE1xNsh4LArRDGXs0Y7mN7MxJtUM0Vfb2VaNIPxloa1i/VjhYRObVOF7HBtl
dJ2zAuqb7mpneRiMuYZY4L3Pp14N1hCvJbaWheqNZxupUFIIJxCsi9aQdV7TIDedXEWTNdRx3Wuj
g9/+GLSMQmsDocWxSdzmQWRtK7diLTadwR2ssGacTm+H2jpS5R2WbRPUd6RNKVHklj3rpPjNjfzo
iyGR5EfUr37mea/M69D1HsCiBHcoVLonU+aPIoi+srmiAN+gOao2Bq+WqSkOCN2BqjUcsgMzMaT2
lrnFd07qYvWsVZdAr7xwLpuxTDrJOoVOiES5jMMfTo3Y1aSjgiZZPpIP0CMjRupS0u7FofAVlgW+
2SzR5X/vK+sGpkmvFps+LvVrXKegLN2TikK9xlnmqLOh4KHoW4Q4x5njDtmj4pvVpasw/+iT7FHH
5tqJZOl+Wqi7TaW8aCBW9yQI3GvTyBNEtYcuXCZqHiLR0PbSXZ75CNHLcUwtNvuO1nq2C1MI/nzX
AnbMen9vwCXDHC0eV4bj2ruolJ79EAJYhy2F3pTVI4qm5WMGGilHSvCYe1L56Gg4urZY0fGEpWlT
B14pLakZt3aP6Ox2hzYHfpqG5g9lHMMXLwnLTSAjt1s4XoQ/EeUevauCtRiN9B7tY1/PQa8w6krG
goyLhOiTLl94fwBjobu32nQf+zAFTDaaO0saAQy2hrY2tAoerSubTwZ1znUCgAnv8cx8SkglrEHi
ywvy+oyivLvKM17vUmQZpFj8Eh8LJb4Tc1Wn9Va5kjd317kNoDPe9uT5pmBWeBV2BCDjxSi+98FS
h8V6bQLT4oWFMMBSBKddTH2zxyhHBMse9hglWsOr69y+x5OHgvZKBGttrSJyarvX0dis8FbAVxYv
PT6zHGAHW7SUhMSPEI0IeVNhjVaIgq8Ny2lPrTdYS6QT870d7UCfBI84V7eK3D1KitU+JmX/7MNR
PmR62q+LVge5r/XdCX+eDUIczs7SpMC89tXKV7QE8+O1q4U4dNQpNrsI2uANxo4ZoLm/RZyhO4lr
pCVUX/bPwcpO+3mCgSRLvMBCryWMd57XK5dE6b+nJKe+5rmvzkB5GKfENcJ10Nvbuh6Tc2NET40c
eS+mk0L10vEkDOHavZQRirvk2oelGAU8gHJkETtbMZrp5UNSZe3ZC2ztuflaFYm3Vn2IhnmHiDkK
D/ilSgW63iFFTsSQxmHr5KjqYJlj/XGK9uOw1RG6UOcfAj6c6omCgvpA+sAzLu7Qec8mPx4FWWC8
veM9a/y13btxthUtyej0U4jInmiFY5od8ez6LlolP/ReswK8hnpEu8ayaHZ2T41OXDWsR4iaIFMW
IS6Wp8GV3w+6tLGkzjvdulnw59vY9Z5E0K0fdQblzh+oFH8ayLxQRiIctsAtWISQj2CvY9qY6P1x
O7dlw2iUivIURdYy6OrhzR5NdzHWgJoHJZUPskq6C+z0wg7ZI/tD6SNn7WdHcShiXPvEGbJYNl/v
lHe4Vb73YZP4x2iWIF3UQigRwbcBERxPo10jeR9GY8hSlLC7iqwEudfrVasKReoKoaywQT6fBMsw
pojdBu8HGPnpNp4O4uw2cIu7DXyK+xcht8uPAOIjJGq58W2eaN5ibnf6FyGfLnWb+7ef8m/vdvsE
t5BPl68QSH3/+H97p9tlbiGfLnML+d9+H397mX++k5gmfh9KOxTLxg8uouv2MW7Nv73F34bcBj79
yv/3S91+jE+X+qtP+inkr+72qe//8JP+7aX++ZPaHpghzdWyeT5M/i/B9DUUh39ofxiiFMUsfLne
Z13b2Alm16tc29cJH6b95R1Ep7jUx1l//4lud73FyNSdRwxk//Pz/N/cn80MW+9OD1md3+54vfbn
38PH3v/fn/t6xz/9Tmo4EEbR4bj1+6e9fapPfbfm5w/6t1PEwIePfruEGImnm37qEwP/ou9fhPzv
lwJT36DmgmieHg7Vsel9664EEY+FB008rKpjr6cVyB2aYLTQxixsdyHZVYb3MlqOUKYcVpTTsAjs
Bw9MHOAVZEjqcqtmda8vxLCH5xgmugcwvzDoRFc7OvGucFgF5mquYtiKPpROUQmnpmJOmQHoJcnp
nUHCddf1qJ7NUKinHo7Nzfup0Y8RLnNTrzio1vvEW9d19hTh4pMgzcsq/ooLm7RBQ9yYp0kSrahJ
kY+Sk+wCKnOtF2l91GwzvUhkX/aGU5/FmIgq+OYij1z2C2WKEGEq2iEzn2TLVoQg9cgSKWVpylVF
QJxnYLj0ELDgdBMx8C/vjsLp2TJUlyTqX9zZGbx9q7rfvFQjAzdR9keQWODAJrq+aGNi50Njdt6H
bwP67xBTlwjJekJQGL9OE3PFQcQ5v69iYMy4zHTIu1g2A0AsQ6oA4lQcyBJaIdQZhm6Ha1Bk23i1
18PqwxyQp3+Ef+iFrY9RXK/JOPxVfspeUzePmJOjkTidxVU8a1u0TD/1syAKFqxP+Rv6NKGv/X0b
ecvbNUSEOORsb2cNtkqrW58482OrXUOD/PmpX1wkr+xdmY/mVgyKLivulok8TLJAnQFmkjqhMR20
Ev00s3Su/WJQ9Iuz2wF4nbkTzbENUrhE01VsiiluGb7PFdMqjFUXgVbiVJQk/RIIAOKW4ag6MxOL
9TPzSJIgjCjxVwuEmrSd2S9DJ6vPnSfX51LJra3V2o+i69Zfj+MjokI2ew1CxSEBjrw0dQ/z0mmm
6LveQ1zp1inuY1vecL2PGJDz8RVNoAptTmi64swf/Pt3vu4n6q4J1j6fXceu54KzK9i7fj2AdqgX
ToGrNTXcrVxrWowWXJFUW6nARb6YuZJc/sd5jcmVPBfhbl22/a5WkBJAIAF91FB7505HUoObrDzR
qG8HLa/6pUE2X3R9CPnMvBbjXmhDx/4QqkluJ6YLInbhIB3tNsEXsnc5IGOI0lVsmzt/AkUgji9/
STIJ75ECisPvCN9UFLx4OpziNp9AP1EC+HwpOq3Rz/bwXw0SIAucPN+xQZWBXKDpUTmacnt8Uy4B
VdTdLftnKVmyNuO6nYm+fETxlS1FfKmphl3jgFp0WMPW1cKo8uoeC/JkGdRluPCNECEMkIIpcBBc
ezrXKe/zbijRkKdPmfoaSN3+vCJHe22L4U/X6eXwhEapt2nNqtu3cJ/3TjcJ8Yh26PrazlaxfcER
cXEdIPkEHqC3mm++VgcU7tV2LktevrhdoUnD92t96sOQS9u56vFTtykH0kpS8ab5/fL48F65vm1g
E41zcgjKhzeMeLH8wxvp+pLp3ECee4Ce8POurbkrUTFNkKhGriPDz6iMKK9wiH+fDcDtq9mtLYbb
LrrO+NQvmuyg2xXI/9eqa2xEkXX2uzjnYbmuB9Lhdkjd6r2pe/WsASayF4Oi/zq3hY0z98ZyvLtN
I6vuLtq8UOa6kPbA+wdRWtDpC1XXggAQsIL0uFW9aQM6Fds6tbBKD1M2pkFVbMIxLjaRFtvypTPI
HciIes5FTDkFRoKqMEzSrw1Vt53aH0WX7WNDwGK0k9x5pcjJ3EEqZzb21rjmNaecILOqJ3GGVd5C
HbGCufWrBt+CRDVWosuRAdXOlD43Vji5d1D8mH87kNbjJwH1vQgkZ6oMTMOBjieQ8vtuoq+abtln
WL5Pd7t9AL9Edwq/5evdPvSnMXaN+NbAYFU3YxwUK/LU6Lg3CWbREtYEKmpGfpN032xU9eYlpP4z
pnPvsYFmjZ9iO+u15DZx4R9NT6EE0FSyD669Ip2UemsNEfvuOlyYARlJkA7vfRnEqqwv4qWYcZ0s
roPcP0m9wkcLcrpWmYGjXIgrmr2/FiGfp0zXhlob7MQMMYoA+SJWLas30ame9Ocr3D/4rzN/mLg0
5kpUfPXNEF0Po4pPRRlV2171sWyC5/IoYsO+/Rwrt6NBmQbog6Qi7GkpvJIEZ6BSWwkyTERzIhTI
uJVdRwXbQIxaNkAHMSrmZg11yHchF5frzHXq5Dix2SrkYZ0MfAF+6tYUowUSJNfRJMt3QakDaKqU
VQjEA7kftP4RKoHBM53dBm59/jQKgkNZYfOH8egUJw5dbb0PwN34MVLhG7uOIuptgrjFpyuJWwyT
WbAYEMG3e8fThwJ9VR0KYE2apWN+MgDHC8w+fIMH5dSD/ObxC6BYGOh3APCVt8JQAFnlw8OQdfDz
pCimEu4hOpPKFsVP2T148ShflIA/2Gm6uGpap+WmJ9/7767q4uuk9JJkWVjDJhujszHGdluY2eCz
sMmS2n2gBt4L6nUbryDbX9vh+JgV2byvFekZ/lx2VJH3xJ2VKEiLrJ1N3FnEqIMsIz8KlxSj4pKw
8rq9GA10+cMlU6xSxZ3sOvtBSQFjchc7ZV21mossRfWmsX1zmZCwf5bG4Cjew7eIGODnJg8sY+lX
BpqLeiuhYIZyVrES6+QRA6Gdjk/9p7UypEpW4KMsazsjfB997xMjQVV+GBl6Xj+z61Kdgs8aHxLc
jNBawKkNFR292uJuJnXH302Kot5BHMbU2kCOzg+m5IBV6+1sXSl2cBEHB4BHHoHFEy20LVTsAOqd
1uoVjtdD0q+Spmt5yDJh5Pt/sdDpntdBoKyyEI7QfKjlbV431kGEDKrbHU17XN0mqOgKr3mCwqoX
E6Ay41ZpFME15nrfMTrlWeZfL6IpZXXyBwqf4lNYwPDXTuEaMxErDqCm4wXYpm6pT5cfJRv9Jj3y
HqR4IYdy+5A1VfeAD7w6DzrDX4u+HsTtHlTUDyTGuwfRVWQ6UkGJfLCmrg50OsZMJqvIqZmz6cOM
7VWMiXAdwfG5k0DZqWVX3w6J+4Z2SLdzsMTZDW4PCl2cigOPd0mqd7eAz1E4QbxPFTGi6Wa1V8xE
W+Yv9041MKAXE28xSRYOuJD/ni2GjXJ4v9j1EqKdJ9aj3JXe6lOIWcm8UT3nyTdKfes0jr61WykA
OzjKnIrDrS3GRaQYtmLERK+Rom3eIq9DIpSCxID5NjojIkhcQ5zdbmmOnqTN//JuIpI9qj/zkXBb
4WnXnyxTihaYMkR3otk6Pn2t1p8Q6sJ1Dg2K5acBt4tRsA3jzef+rN/6eaJgsV3iIi0u0tsP6pB3
R0/1asBJibV02Fnem3JSztxy7DaiKQ5RY6MA2YZ70SrwT7lvjH6RRr5/yqaWo3vePcTM25QCFY5D
gzS5O6ASO3eaGpUBJ/mqQP8O5mi8jHxFVORXxfTpxr3ud8sqSMApFSXiYnV3X1qy/wARAFyl+yAO
WmjWIIgMdxtPfXYFUHUcUY0To1Trm1PqqdtCd94nqC0QBixh+JLTBRUtubPGNl+KeLC36b7NrF+3
eKiBwLvM6l4EFG0xzL3WH9aiOdZ5AxjNDOaiKdmxdknz5ySK3++GDnhB+tK0Nhr+mKBuMo2kjT3p
LaoByJEcXdiFVMXZQfQFuPD0bOX/aOsbDaLcQXS40yQRJZrioAVmCI4m8xafBm5NVJj1pW9gPVQ+
a4qdH3pcMu9hFVNsQtdtbgB8XNRdNS6pwvsPLh6s93Jgz9AwT/40KubqjTMTsbFmew9iPuT+z/NF
hK/z//XpDr/vLwZv1wAUvKQuX50cI4Af4KPhFSE+7M5MyDuH/0fblzW3rStb/yJWkQDHV43WZFlW
Yid+YSXZ2QTnCRzAX/8tNB3L8c4+535V976wiO4GqDgSSXSvXss35BqdGRGIBJzhRyOTaJ9ojPWC
ojs3hrqo4OMDHSRv7FMVtmvWSPVQuGjyyJMQ5K/6X5iq/mvYOs1xHvkoo7UGhFpS+nO8eenT5X/w
ZkiJvZvb6blQpRHXAnT3d6hVQ9K1g1xok1bNHnBBcEsBAPs4imUW64K/tpRmEuzdsfibXHOQVnzK
aj9e3+ZEEEVfqD56XYccZvZ/uc7t2uN//zxdP5lLqIrV6zpzoOXQsm0Pds+dDDnet7K+50dVYxm8
emX8mLk82Y9oAS60g0wDeecYCq/RlLO2ZIBeEj2FImltGhrjZAIiEIHwSaa1WpOR3PMVKXxEE9Ia
zVeQ8fJjKPPSfbRSwPksKpuru26Sa9OGRuISSQ17H0MgDtBt3PNlhEfekcYB3d/Jj1yO8tdVLeXd
63tNOMY7ZPmMe/xAorPfZT50BSRIWt9spna4cYPOnIbN9gLMO/Z8mpfTl5451Y7m0yyaYOHrs8I3
BbQoej45hj73jy5TBmQJRvRzgOoaWIn6OL0xX38YkoNsanIggDyhtfa/x9LCWRx981wwojXutQKJ
95LObIBW5rNC26rMcK509j+I8z0fuuIgHRV+tv7AjUVDBhivUcQAzL5xZpG9EX30jkcrA7Qgg2pC
Corzk+VF1TN6jRe2nQPjPNocAObkyrUZwiApZF6QEqWhU6P1HhxJBgDMU/nMLCThkQXyTuTFG/28
BiQZ7YfEE9cIzUrPOKT42UI2NgiQ1INUlbktK++xDd1m924IbbVdD1VH4DTaYPZGICu7JK7tHInx
EloeF0fx7kAkmKGmuWxjI16bdcxWMwvmmLjpEVox8wSaRQefZ/NUGtH80UmTtQcozarya6izNp3a
llbMLxUardZdhTyZ7TiQxNG20AD3eVW67RxCDoUFoCIUFPuKqZ9dBMFxpIb5xWyKvZkI82R10ofW
1LNCr9hFapfqpHGy3PFOci+Il7iFqn1qsL/nSBvNWkCn2+WSrnn7MFnUARACWEwFDPuB7JkMtDLr
1G7npW4fhtz0ARMvmz/Ibbny2QpSb1ckkBmO9Y6RVOT82OjvAPVH39ZNl46MlpqAu6X9IoUD841I
xaB0pDeYtyVujpvttvakl5nwO4XgzfiEFNozGiqNT7JUUJbt7OpO5k0GxRFwlgH4+OP3gDH2H8Im
QlqGqICUiT4ZDiIvIgM0hctXbp2/H9p6SMHkpeDbkLwf5pYu4OkSGOslEXvnKfBAY+h/Ab7VCveR
JSv0LqChM2sqMIAT3Tdyu/xE0e0IMauGD4dS/p2Vjr0XoHg6oJMU/1W1UYFgxxhK8Chrq89RVEJK
iLxKh9AZHZoWTVKz5+PYjSXfu/2PCrLb6IvWcbQcjZFE6tAKDb5lFbnlIkr7HG3QOPDJEsbdWCNh
P+E5suwdECr/nWV2Dh2/okLqM87zQwtE1BJKMpB10JNaPwvWcdfFeLcqPMM+1ZWJrvVBoQNQkxHr
IVij1DkQYSeWHuRkyOuYfXOZpJmd0ID3jF1n+aXLtVB3GYfPXQc4ktWX6jmsY2cBSvbiOfQyf1GW
UfDUiRY6Kg56djuOjiaUDYK95WmBa83YYCdJOA8tonqowDtHXhrevBT8P52bZVG89AZsyaXu/uQd
4DG8gZhUHAfeydVsJyifAcWuUDM8DFG9JtsIyOUE9Rbt1lPyvoQcgV7BRkPXOrBYs/Ybo7oDfYq/
TtG2+5WlyVOLFoOL2dfsDMWFbEF2yMzbqxxyf7tAg3rR/oxXM+tLONVyjz9AuwJcK/2K7rZ20UZB
eA8s4PRYGfJC9ojlNWSUbQeJMVwkbuWmswEnkuDZfI5fuEjGv4YpChclbmuXvpLTXQzC3zvTzqNH
bAeBoXcLKKa/MAn+E4oEvZm6uAloYV7frME3ic6nQokVKCwy9EBlyBo1WgKTjGg1yNZKedkJaDzv
XNTQSDAiB0+zt7OoQKqUbPHb2c07nyVjeeoKkGPFkXsReHvd4bvI7+mAJnb73klCc+tmvNRyR+8d
NITm6aWqcn9HsbcIwZE7cx1gTqGv9whyv+JqNVmyDk3A/ssWjWOJUVVLp/eyH3JMlpOtxpcIooHr
qYE4yC2i1SWS/xhBPFEZxFTzWKgXOzLQ8FGAanMLdpscvyLDFOdQ70BaEXgrB2zKUPKVAplY2px4
ehtC/hCC90AHOocAnKEdhI3gIG+Q+fjRQKJMGVWDphC9p3k3Ta+NGvB4aJuTjNP8B+uR8OV1UD0q
ABOhgGiwzThVxhMyWHMER9PPIlcgHnITtEQVqA9b3GgfQWD+DaVn6wBmXfkIHkV1H3njHS/wsZdm
qcoN2M+HFcXSgZvZN1DYQV5AT6+7eEJPJTj6sSl9wOZy2U8QZwMgzl5J5Y1fZIs8XMmRHZlaqT5D
QW9FLdCgR8V2uBP2irqcfeZZC991QfAOynnIbPfGNQ6VWke+UbrolAEtLh2Ea5p7w9EHYM1z3EVw
CmytzdBS0H3PcW9EpUB7KFz3tP/baREpkLygHRZ9r7UaL7G+X4Psy0ENB7rJuOW2svg5hbKANmOk
QOCKwwTc7WGCYEXmK++OTJxH+Nt+CCkSPh4yJezFBBaO1W3uLY7OorTdJm9LfQhL/bMRWDn0uUC5
wpKVzJ0VxIaLB6fKsNG0U0g6MmjctCzGTtPM0DjfmdPOsZvvQ5UHG9ab05IY5tMxby9kk0E/LW/U
8/9qM/VcdPihNfUWQ2tlTTssOzCAr6jweCOInsuW7+qYoivcTTgMn6lqObtn7uh/ns/lTZtzNAnT
kl3ZuZu+7D778QrklwuHjdlpUH0v1qmBVk9Q138cprrLGHob+RHs7lsavYVKfR+jm9mbnVakEdkp
4i2e7NBVbc9v8XRJCg1e3BoETJVmraZDWYXuuu2bCcJwv2x0pvkzT6wMQGNLMY4PXkL067/Ok/6A
piCKHNI6Oo1D6q2huPc+5raiBPHaFtWov9y+dvd17dzPfw8agvUKbdH4A9z+RaiyzWFk8kni+G3q
PCTPBxsyvt/CCBpoFoSW1q3EnY3YBaqW/wVAfX+OAC0GhhWU/JqsvI3qHPo94AmlKJrkRT3YF7T3
n5Nkm55eSyVWbEF93i7Q7lal6tTYUakWaeWO0NLAOJpQ5+8VSolkM7TtfSC6rte4W2n5DXjIjZyw
hcoi8m/AXnMQDyU/bVTedkah+AMdJtl7K2+AGNnN1qC9DiVEM1rkBaQIc+iVrwYw55/pgGw1MBIN
ct7FGILB0SqDs3BTft+MLxTwztz11gZ0tvmSbLc1kJMD7qn1vHkNcriFFZxYhFdNfanu7XpAAWWb
abKhuPC7A+8cP1B67aGnjM9BzjrAz6CyO3z5AnYHBiVQwmhaNZAaNhfOSvRZe/a5LUCyVuuDDiAT
BdAh8d6bKFRPBFjZmSf+vtZt+d/XUqX8EsSJtfeZWHiu0z7SIbFKextZYQfxNbwsLmUJUiQ2Bfau
MzP52Pd58NDnQueopmw5RIO9DU1Ez2MkrlCLL6zXaA/tOA8ltjIfo2/XoxmmXp9syh6DhxHr06ir
rOc4F8+kazsOeN2rUy52NKTWnWDyoJoKtkfq4cmTAGJK1oEGFCTATI9eRvtTDEG/udEH0eE27YGa
ahw0gy07H2Bpq8Uvh2bQXHQgv17qtpS+lIck7onCoMQnLmGDPj+9honOq+OAy+SBrmxBxhmKUgIg
C+D0H0TeQ3clUwcy0aECq9PWm1IGMkeEzeqJCeJMp1OH1PDqfT3aiVdvrLJ372grkdIjjk7pAA7H
cCUhsLWgbQrZaFtCZzfbbcYHGy1go+q3MP2yWws0gAIyBFqwd6RhaBb1do2ZQYlB04mh3fWVMKxU
zdpxGCgye8HyjYH+yU2jC6RTWuUbtBmkm1pXU29eFbEfowUEDUp68RJ9St76A0yehuStUHKcvTc0
PMHpUaUV89wPjnkp7U0nfJODAA+7AF1EVek8QYK9W4YWGP393nKewo69hGBdOpOzk2wBkjz2qc6h
7aGY2JJZ5D478QF9uCOL3aexNNtdAR3yFXmdqDXWUZCgjqYvEHr16wXmJUfvwwVQTHx3gdhv/Q2o
TIF6RZuLPDoiXWKItAsNcweAPmWxZZb2e0MV/rELVbxqnRiyxGjkmBj4TzvHsDcDK12QWpTp59Fo
LhQAAKUHsouIn28zJzQafa8tbIKD0P6STbmzkU6Er5UD1nqonoIfJsbXrtdgl9uBbMWILG8SFNub
PYibYVMDKIk8V4zmm9+n0tAgMKWeiz7d8t1c9ZjE+DI5XdRUi07rU9DBLTskqui0SQDBkvpwc5NN
TRHkpAckgsjxcYl5HYhSLkdkoVecNS4U1X4dhq5v930F6NKbKQIa6chHEO2tfp2i5bCf2ncxpYzH
bSqD76RdA65kdmqMWedmlq5xtZ4Q2et8S0FkoTPSFILUEDvh3eZmjiyegdMORdbfFn233s3+26IR
RN76oo19b8nQOaX3FLQBcULf3Y5j+jJvUbSdzj7sP9Ao/KV3J+BpdQTwZWwTJyOyxXp4i/X0arWI
X+YdEHnn/UxfDysAnPxDwvMaKZ2iubYZGvhMY0IzSl574BGuvU/KRWc6CGv+TmXlf7Zw/0QOzwqP
U9I0B8YBhEx7j1/xNx8WwpDmX4Y8Q409/KnnODV7nRNaRniElGhzmNISol2DWqq8xK4YGe0Xifvz
ogeJy7lpe9B5mBF2XyKfXloP3A/gi1TLrAWXozeocoWKSnIG9Hjcub4ytgxydxffCmrsfNCHxQPQ
LevLq3h4GPuWffkwyZKNAbZVu7zIBrwHvmLezh4ClUN1Ai+Q6A9qvE3qFPwpbcb7TPnZj5Sn6KTE
29sj+DUb9JgiQhgmf2qG/p7yZ3+KeFvjXyPQxAZ5L3QBr/wu/QxeCggXaxhEtzZR3XpyVNugAUx8
IkBFKUx3P4Jja4Y55BUH1BNqGBs+gr2qA9/utuJFDzVDm+0JCZEU8bwozZcrWlQBLUmLEoYCjZ3e
vGhnQRYsgWgJoMV4TTG9ARK9dXGEtgF2IFCsmofooW8vxBtrwYTcCRhWtIns2tQkZnGkJd7WIVPi
gPc4MSz8mUHf7wL0iMYrkHxEx8ll6bl1/HbZCVH86PQ+XQbBi4L69SrDRmuOcKTZLwRAOgGQdhu3
TdBA9ZZPBR1Aey6rzILDMxaK8qc3owMe7EVvGdi60GwUbeoFA+eDfiBH7qocJ6TXVJ6foY1soc8a
fG9dnYwAVP3T0bgG9hLaESGjNs9I+wDfYu2Ikso+Mg4e4tOIVFVetmZ7fc3vDNzLNyMK1MexssAA
1ivzm0yfkygBB1EvzGUcKEhsAt90RAP7LaDo43WTGcDzGYm/VbLbOKb0Dq4KHW+FdEm6KUCkCJSR
Fc/u2GDeIca/B/RDabrJ0Hq3yxia2OlfBpj1mgP9/9yNYPq42cGNs7azVDz/Id7VdhYHJZCNLbjI
StB7ZGmDX6nOSdLY9KNmgbKxc6efCcugssaF7eYSYpc1f25ReWkkkpBIDtyLpqsWxLKp/BSUVgb4
Dmlou/Z/nlRbNsB5hTohSVWC/lYfDPBUAl4I/Qw5/bJpRyJsF4owA2BPJpS0wG5cWX59TCBLeRH6
UIzOuq1KsLvrER0A+LfjFi+d2hJAJv7coVZMI3A4go8DyL6TGUaHmykZm/ww9OZXMtHB7YJy55tM
zjPbuBG7onF+QqKnO4D7EzJG3Zj2BycquyWI0B3UmIYK+XZtJA9F0tkcTmM7yn8WmWkCL5OOR2yZ
rHU99cOCsJbWgO4bvJfDQ2OKoTM6gCUNvAXp8WYGfS8AnFXXvU5o2gr9s5N5TpkHKSNDBh7uyQbD
X65rwrWqI3+VpFx9anuBPKoTXJgJLJcYK7CHupZxIOc0mCYaKst6S17fd+q7PBThkrw+HjUnV3nf
0FmsPjnggr5CDqBsmqZblo1xrgdwi1Fk6aA7u1ZQFKR1WIOfTusMak1e1naQZUe/K9gw8YmA40ge
ElbtaVmKABIShH1G/UijuAARJbac9ZFWQ86qA4l9rUCj5ZbH2IaQtGP12IZNgn0O0cyKgkcMmqh4
MO8GfJF3HDS6J3Rl49bcRNWnGuQYC3Oo4+8l/mghEj4R5ILalRkl410XFQBc6NQpttNQR41FDVY8
DHNWCr4AmiE94aEEvpbKRrONYXurRCbWMgvz3wKFBxGAsM43ZlHHC6F16Axdggu1SF2GHFDQj/Ke
TOR0WxDYmIE9QBQVEeRwOxA50Xyy3RaxnA4Y3by7J7vZGgMkaaCZhX5969h0dXFXifASToYN6i+i
tIpyBiIrCxypU5j8yPEsB7mK9og2wCm0YNKN2xQAPmkjuJsRTqdzKKgrIXXXoSwVNOEqCJ5FKdX5
lgJQho22gDA27ihxQI64tcc1SJSbFW6w/IEcGWtR8y6tZxBkZHuvLAvc+AK2tfMuuK8kdA1yJ4ag
QjhNS7Pxkmc5+OXCm/LwW+3X98OAhPxinF4qbPjwVy0lOkj6+mdq50/OkBYvnYH/WvQvq8/YD+QQ
vczaS9eXSAjYDoTZxTjdqcjr9rUZDIcYBbKPVy5H+/2VHX1lQ1T3lSqRZymzFxTt31+579KnpMrN
ZVLY/XmKiw1IzMDGPdnG1i6V8Y0P+J4HXcquoAPx16D4D47o+e/3qKNbWz4k5kMKQrOl19bVF6ft
njVoG/P/BrURKp1T+s2wDPM56r10xfCjf4iy0NiifzvZx2nSnkYJ9XQnmMpPnghBGC1s6zuENF4/
hoWPYYRR9L3jSAJ++BhqCv7xMWLbL3/7GA1ebE4c78nLbsTvuR4gX4EiRP4JVLDlhUvcVvTIDkwc
gOUrIFF/Tya8bbWroOXdloY0XUzAKtFQ8nGejr5ur13qqWgMQI85SJG9yY5XPRfONSyt/IKtFoAJ
0rlCT8C59pFOwkAE6UC2Joo06ldzXYHk+AqEUX5xw9fpkARDPTF2kE2wO/PYSfv10OqzFPB31+iB
LtUjN+4n5FYyjsSp9oCcB6o9UAw2wVK5IsEG20J2ASWQ6Qg2WGjqmT/I3EJ6cE9RpFNDUcWk1LGq
zQveW8JlXFXgw1SD3Rx7zaBCByZ7SGdCSWoXg/5xd3NAGgHR5lu0Gpt1KcM7WWLnzJE/21HxLkvB
fQWGCR9kqMBZkxec18GOKn05m7olJAgW6JEP1zNwYBqEWEBG2N+WsdXwFfp8yntLG6Gp4G9ND03w
Sh/ojLwMLG4Lqb21BHamG2S5K0ASdp4E/8SIpVaPlGt+Igpb8unRzacjzbfI3+eNv1apeMPRSAZY
WDg4ap1KcCjRK+D8NkjGMa6gE6JfFqlUToc52pYcXb6osN8OgYK6sKrw9jsI9y6xDQ6QQqxeAOxa
VVmQPqu4qdDqBztx06ZxACaLOpvtvtIMY36oXrT9Fm8x+yde3wbcw5B7GTVjOx1kytAtMnQx0m2w
3byRjss9OQHsQLvFIsvFfWThwSXlgE4LXeYJgjBajTxne6rueOXDNKn2+UPU4CW6trjPsPu/GPhP
67iLwoUfe/bKLwQKnLXe4/N2vNQK/6VU1ugZ9mxUXoOWrXfJbJNfwbKzNvC8gWaK0x2NDPs1Uqph
mYXXOSbQRKR1bCD7UgCaLtoDeSWkyhVoKx6jSNi0Bpl7SIseRY41aEmOPBjwSGm+yEWZQsGqE9dK
1TXodwBUqnksriWI+0HW4i+nEeyzy5r30DQMQ29T2+6rN8W2mqaS6U/zdQQ5PTTYrR1o0kAEtvFk
pf8p7Uxg7pV2fcQ/pZ05y01HNEfyTroyTl5UxxGs6+Y3L/2aaCg89n7un4Lpt4a7WnocDkXsjcvC
DYxPRqT+caZG9mob3s4+xBlJZCzGthm3bZHygxh9kO7oLy1wEI+qGtXV6SU/VJ2CKrn+cjag++bY
vbyz05c5/BU/JOACnfpycM115XpIEIHE5DC1gh0Uky6klBO+INvN8achcglQsaZ5NzcvJnclBUSr
PzgsvX6GJ+5K+hwSX4YlznTIy+wT+lc9IB5/megMvG7BEpzy2bokvUwyVkkL2hTXBwXa79GxANg9
c7/fzFxF8e0KuVe+XsFzgN3SrHHBkkUiW9OMW7Br5NdoyHeGAZZNdC8lizofkw1UlLEF8ny2k5NZ
35u6VGuIPDiYHSAGutKLJ2372EJWGTILNXRbdQQ58tbeWeghmyehvbhbtRA3U9YU3kOOVC6MLKi+
ygrlSIfl4pCHffUMPbLZ3iioFEGQyF7XaVN/rfCualll+ciLEGxFuQLSWNt7PR0dUNFteg3J1Wvk
dk8QuShX0N5Lr4OJdAudkW3QNqVtdPa/E2eUSC8UJqjLx1FYy4BPoNvXdzRnO/VKfrGZUAdlArNM
1jTLreU44I5SCQ79inU3gQQ7gAiPAYK8TdMm1paELiaP3ztWaT6m+Zg+xC37i8wU5ce+uS1sW33R
UWbgbXkOPExp2Fe8a6Kb2cFNAPV450q2UojViCbHC3egT5I4oIL1gLreUgRNsBXSnVoA9ko2PaF3
wd465wF8FsUA8aVrsHaLZ8Clm13YN2wtdOrLg92Rznt7iW3Ri47/k32YMqjP1uFCjKK7T4vB36Ss
L9dlIfLPoDHkd9ClDJYilPnnQTRoWvYib2EEGCZTiKSE1jmiYIuDz6fPh3typlUyPaYgIYvw6jRA
Z2uVRyX7xLohvgyeHO761PVNpOFcua/wsMwWgxWFO5tvLadt+7/IYZSguzrkbJT7ORyyfdCbgQgV
0FM1WFimary347J7lit3tIdn02glBKfGDGomGEZVpxkmDcjA6iFUSSuIK6CVhYb5CAWzyBmuqEwH
F79zT2TGXxcMRRFA7lXaYEkfKmg5hGDuyOtZ6gUq9XKTZtjf3R63yI5kahEjQwItgHePYXra3h6+
4bjWTb3vAsgnSIEFzgkyL/OzmiYy5KBjkCEdbbC7Yw9pQUVdV9nybpSP8RRuZCeiM5k604fesWj+
Ih+ZbpNutt8nyXGqD1Y3/EXx/7+TYioA0lW61kee1BvPQRIB6lG1A6+/qyY6GAneNq9FKMtPRRr+
bem3rtpr4oWPl8kT6AT5PHR/H5L3FoyMVXu6DYcUHWdWFtWrwNiFtu4sHrk/PWAUUZ9x/8cR94pi
MWRu/QhICFs6uWAXn1lqA1np5ggiuH4/tBDLCTy/PSO/zFcGABOfpxpCGqqsm+9+LXatBbztogSc
GyQFEArN+Xco74gvLvPYMkW5bV6yNzTto1e8LjlMACx1g/O6JFrKjxG+u7Fshy9GyXpQM+JMoQdv
AZ2D4UvR4pp0NmjbH+NKPoEmNgBh6XKUudiQNliItMrJ9UBxUYM4eU3DpmsgFA5FTlIKI82wKmfe
6c1O0mIuEhh4GKcJ3gVPfgHZ4AVO7BDPnwWkOuaT967/EGMC8LPvp5hvoo53KzF54S4OAvXFg5x1
N5TVU2uVySkDQ/RihK7HFwqLofS4A0cwdDZtb1GxPrhLUhZuBZoVV2hMttfxUOH/usqmbsXLDLof
NFbS7kArYtvrEaJC0AV1pzU3vS2wTH+Fjop2xFsP0JU809mb/WYi++RYczzXMBEyOfpshB1P1WhH
djKR87/aP6yP7/i7z/P7+vQ5A0J0vK09MGcToKttYxku1MLfDj2IbBXrzl2Rgve9HnyULorke8O9
MF0D2478T9OBZERPmGP4lEDoJfGgCpPgLv3PpW6Wt+Xm6Qkofd0xh0K4VkOwS0d/i9pqGVh+tiEb
aSd0YD69HzJzwXsGXmw8SrkdWTuURs0ZNzb4mb1wWr87eWCZ/xzX/PUBnFSvYTOMTIcFsuxOYA1x
P6e/wiY5/mO138NoehlG+H9z8e3nEzbGUGA6y8qBJj2vvUvcxvYFaM8B/cP4opfmMZNgtqDI1uby
znW5D65Ehk2Jjm+mGFSHogHXLcUow3EXTQs0HUONZY7RVwD7svPuCuZqDs+GcDqCNuKBomnZMcB9
i8/FIbMd96MH1IodGvldBh3MJ7NCSSL0wuhEQ1D9bZtcxlcDinTXXPGV0j2uacbZya/ackHDabL4
HciYzdmbjQJAmLEo7shLSwoIbpxoqJdUGTj5aMkC9DpZF8mTE4WgRTECJCvEklHeRB/aJgdMHHJw
R8qldFE1QRMvjjY0tFIxHJgJzaK+FsWnCHWjq53NqRQKaGpQPt+mt21tLgOvW1uSQ6UwSoLLWKNV
jUUq/1ENPWgnPAmgcdeD/eGfEYMvD82IR/2HCCCnkBbXJY8/rOFh/74aYw59eLyz5GwNJA5SKi63
cZw07X6fGBsi0p9tsx+k+iDZrxuwwDqFYW2d2kZVgoHVFOW0+ujRECWTeUgIG8LUiMGZTTdMzdsk
QutQ1JuJRhT6NpGhHeEoIrRSJ6w8d1l6gPygdwU02Lt6jD2hjas5gSTWg2R57a+R3x7X5JSeEZwU
UlZSO8lUFNl96WUMrLSYncZOskZLfbOh6b7ZWtiJNt/n2XoSpDS2gPfHD2Qy/R4vVSB+3tInGHu/
OwjoAS/IS2sw1OAKk/UXMg2VgQ6iwUvv6CNAXbveO8w1AQD59YnA7APVL+ORLNLMofo0fQ+TuN9R
Aq4FQe52qrtqTuANMZf3eNBeyElfMlRjIfqeiAt9wUQq0fbx+/Q2r6qVcBnom4vU38V4DgC76+9k
UOefHJYUn3K8J/ExHc9RzfEdd5i9dJho78gJhPR0x0GUsKQJb9Nxv8pB4qq8te+WyT3nVwJNMDyE
VoD0TmDfAd99WqOo3Axj/B00uN/cDvo+IBoJdrmAGqOXZdYLJpKfJqrK8FdOAtBMsTLMhO0cDcG3
jFrdoSxuaehFe0Fd2FmEVZNtfLAWDJBB+tKlMQfbaYYKhq4sSi3lou1A1rJ39t/jUTM8saAR3Q6t
yyMgrCmQCjrz9yEHWHlxteQxCho3x7tkYUOZQG8Aq2YR4x7e9yW4NIbwAhWv8OJaqLLg9TjY9pCx
vYAjADl/F61fgx8cKYKFifUwdt8m5TjJMguEq+nDf4be4CZLR7MDN3pJiqU1aEmnbqDZp69Q9wzJ
2w7q3WGPpje9s8N9yYWMXyR3NGyYuRJghf0cY+eB15Z/htGjonegoB3k8o9htV6NgMxvYXofM69G
drqo0dnt7aK0WteDUblPBwAnIEy2lVOaHqALlh1yy7C3CiiEsxhKwNhLy792IVLXNXPKrywWX2Mx
VD/rBHp3qTeKBR8BgW5E+bML6q/KEMXXvC4SSOOk3lUx/JgrQ2RnCFS8XqW2xvdXce04WaMO1oD+
+KXm5itrDJSmhwMwW8QR884MbciZVuZPNpqkKTj8yILERuCvM+TerhCJKfcOqjMQ5nHsK9mi9osc
7P5xsPA4CBzIDjcTuLBu8ZC+AqSxNfGW2ljNZT4893KCaGlpPzhqdPdcv6y6wG5srFQlKGNP7RnF
9tFZfDDO4vFk5DoyWdv7sfX9v8rUPJpgObmdeK41W4JfJ7/FlEmgnmJZv9A7Mr0t04uy6iE234bm
juxD4J8F94F9yKavXQTZgVt6l9LA2m4ziJ3bbrShzgM1PFURlCogFWGtYtQZITmXTPc8bM0lBTjB
UypreykKNKs3bZQt28mMNlPs2PcGELfzwQqYOAatve7zEOktclDIALmlZYEf2YZsPfr/VqYTRxCm
69pzP4AuRDrpuCmLFn+/ujSQgGzVHi+N6gvYcz1IVDrGvtNDxjZ1MHrPFchrDo4P9T6htaOtfPKW
XQsK/8kzCjBhVT8rxY0XfeKn1euJBX7ctIUgiGOhulhYmfVU+1KuRNfa58GCtkDaxPkeBQMwOoRT
sK4YVBESKyyWWQXyncieGnwDcdb5QHsDyIOxaaHol4ymtf73GAqkQ5KA7UTo6NtidCbyb0UhA2y3
+JG2nH0ppgdmTEeSIUsTph60j3aY5GsYvi16c/rm+0/zwIcClvvRfmkgy7AA8ZG4Ch76G+UDYzOA
xvDEkiBed3VrPZVG9y0vx/Ani8GDh7e6H6B75otRTzLYr0kA344nNPQkYNY0zKdpHOdJkFWdJzUl
ElqAmxhhnx7i2jGW2TQkS+Sc0kMUjiBpJ48ME/V6Sq4pNZFAcfJpz0cU0ArdVlkaaASPLQivQwss
PgYhGDSMvG0eDTuplmXViheVD2fPQa/Xoh++9a0vf6Jl6m/hO/6Tl3HwMPujfU49M4XuUyv2+MtW
p1Rxtm5t37uypH2Ow2g76foRHYZSBcDWCPSN0zjjKBenzri3qAL1LubNLXyh9jSSJhTnpQqmLUGC
yhE65X2DjN6MENLwIVCy/NnWumCgIFFqCqa48W0uoY5oPYr71/XA7RWd/FQewb+B9hTTM1a3DEtv
m5/Akg7MjU7SFDZAgaXjgqpMo6P1gSaF0HZa32xTEtxbxkuNbfc+9oMKu2TTGPE3jFbzcBxy96yG
PEHnbhwgXQDipFgfyAEmu3DBnUJs30XjbXnVqKw/3YIdTxN7p9X1XRiE3OP16OQNuMCfQRATnNqy
cvhCIh+wC3j4XDEW3qsW+5YV4Pcbl4N8bA5Bz9W0SOLQwN1F5SvgiSBqcLs/jSyrQHC9phuTJLut
Ovu+yGS+GnQwecIMFbiF2QIgmLRz8IebH62eM26BbBFt6Zrt0NX0iBEr0JdJpyYRH95cZBysxAaq
D9gMPYU08N7Fid4qxYoCndhCexCvPL5j9jDb5hW4qu4ayLTZYpFXOeQmLMt+iNOpvnNime0K7qjz
BCFIaMQl9dcRco+eERk//aG+c0vmvUgvH5c0KXeT+m7ILDCPBJ06cyw5T8pN90R3BLuQd8gRufOk
ELi2hyBRawaFvkWuOwRc3alAh2qsl0haBSduDxZwNXprD64NAfortB6AkPE1DrsmMJe0VQ28OVI+
i7fJZhkPW+ijQd4Y5ZwzMMPjOU+H+v+x9mXLkfLMtk9EBLPgtubZVR7bfUO0293MYhQCnv4sJf6M
v/77Pzt2xL4hUColquwCpMyVa51NFwr1jZm7EN8Bj4oe18Oh8PUbtVxlojPwlmQ74aryBDWUJqEO
roXpRi8Bv2NBzT9m8bOsXZkCkdTY8IJ4zW1sNPvUBCHhfCnklvBpgKDZ0Wz9kOyCJGkuDUgV1p4n
4zXdUYW6rfSYP+iyNE/UqgO/PfNKgPcPfXTwK12uXSAu1knhf9hQuXoLCs2b7kVU1fJzOVp35E+3
Isjjm3UYyWo9TySD5mpBtvhM8yA4DPqNgSUIMoFSpVT8V0Ya/25kwq5OB/HuJgBrPdkb12FLozbM
Yx3y/slMom07eMZrJg0oWfN62JJbihR6ZmBjX4+defhv046mVi5cCRoumjYPJD9YBAusNWHtUDUY
rHNnbDfEQkbNBLH1L81INYmyTK+rYD33BhJBCZ3/DvFaeOqgKXRoUnxLatoRouWF66EQQfUmjuKI
jErgElVTT4A9bBRNPzWRMojPadmmUzMcpH4OS+3XNBMyHpck5D+oFTaOc+la/ZmN4/jU8qa906Aj
Rn2RYUXXOvMv1NcDuXitBwucAbgiGDWqGxZYuwAEK0+xNmrAFA0b6ss707h3QRhI44Qj6oehjZfU
V45h/Ojmv0v88rYyAdZdBLx7kDlPQcuVdUdXkTsBNmztEtMuoaUDvqjJBdU0leU4N2olPDOBAYyN
DTU7oy8uPPUv1KJBHAv0BQIE3ZGaNCXzxI2lyeOgaE+yrk7vNRW15WVkb7HA6CB3E5X7HrX7F3JB
Uia6QINiPw9o80bfohAACAo1CR1EHjfTJGFedXsL0OUFGCZ8pLJLd5FUPtDMpW1rC1NzIohsNf7K
FmNwLbMiuKJaMtvFkDda6ORTmSiz46W4UC8dyHk4cD90r5NTWuPhUuM3MM2b+mBK0p003M2D5mtx
dRkjAYWtn3JnhYIrYEj8UDePDv44n2uBXMZAa1P7y9u/j4dsLRiC4GWrbxORdTsX1UIPYeS8R8mY
/+S6j8wBK55y0KX9zSGt2ZM/FOXkgBdvtysHbLrUDBk2S/cMPDKL2IWmPTfC8swyzXoxm80Y5PFL
WfXVpY9D4LSVWXAZbVMAxzdIRlkv86CPJlbrCSJZ41gcpzdjb/q4R+KoQHkf5JG+HEQAwFvUDVD5
RUet3q10Bpl3dsGGJ7Z6f0UW3zSxzkmLYhtkHGp4ju1D1jVr1k5jJk9NjqVg3Ibte4FYlWba9u8G
aaySDcmr0yKokQGfjZ22wPYQy++DUdYotlPDA4jdTMNHT6+fkPLo1kmG1X6tsBCuwkc0tY3XJRMX
ajEdbApjmzZLYzCA71C9wpMfvWGIcvnKKYCYUkM/x/tezze6DwbTGBTWiAWgEL5TNSqZBVoV3CAP
yNt74IrCXqBjpv5dyEfqD8DttjItfzzSwEwNbKm4ZewfqyweDkyVVVStxy+OOqNm6Aa4T4PuZIzQ
2gYLB/gZq0KeyI08Ri0stq0AWewe4COx9Jy8QsZz0KbagCBLikVs6PJqdF55AfZFA5oVqVNXlgV+
n6USJ/1nhBWm/g2EgOAwz+yfrPGaI72cRB37F8igbdsIb/plbYbdBkx69Wpe6qkBrszaI5kkaPo2
umcBJI3waJO4/fcgK/cg3tF+GY5xgnDp+NqAWWDJUO9/B94sbecIvduhvBSoTTWIOahbTPRqP/ZR
cTcGNl+kA4/OmapKTWPAoyUkgabWp91pHN6scpkfuAUuxZlkBrBQ6PpogoFdVecH6sjw81oXmY0c
vxlAyVXow7kCQ9qL+F1KQ7yEZh+CIxesaH7lWy8N+L82iSH7DTmBtfVjjOlW9ovx0w6znax4fBOV
FT2YuQVgfKaDvqpO4oesKeoTnjiv1DlGUXkGRfWZ9252soY0W0EZFwKLqukLvAEXdEqHQEvwCFM9
Q5+ih0G4Uwn1uGsyds4bIHHZzR5YdcmAH120na9/i+peWxWVyffUTJGxgDqmfEoNtQUDznYRgRnm
W5BUPbAVurdnkZccUXXqLrEcWoi0aZ7HPIzOujb4INAFDABCsu1KK7zwUKimcmuUmx5W0RnxSmii
hTWSYUBhrUBlEx2o+elmqNkAFgM3GoEKxvoNlR1g2CqLH76LmLqKmCd6LYG0Et6l93lxQkWcu/r0
QEoCJQCJlEtXeQQtKOXJA5pExY+w+piDPDQozoGLCBzJeCDp9y2SaeuxQg1IX1TGPUrpjfus8Tc1
opR35JHHiQXEgd8vEJ0Czy5L3HGBp82wJ2fbQmF2M9TAXGEojajVnAhH1mu7kGO+LF1t03fOqwlN
rX0KOqZFq5hhnDEoj9SESI315Ijmoxn2Q7yJUaq86qvG3ZUcgmG0V3fxrXdNIeMVbeSpl5q0W5+d
7VYGRwR1kgVltVq7BVVwwrtNXHsaQMq5ODS25R11oLam7FgagJKrR4aVBpCdUmf10MfbARigaaZ5
wJ9zIlIEVcJVGmHZY2YAukV5l179FG+0fmS3KuAwAUNw7E3v+2zqEheSCHYul2GbiWTJorxZJVqb
bqZ2GY6Kszy29lPbCPDyrQp+oSmK3E2vQy+wP1SDgbeb5s9QYguSuv6Qxcc8lOkJq52Pw+glAPv8
2Y6KEszr9ZHsNKINfAs0qjpRzVgXpsDmYxdAMJihltIKNHNBNkd14N9fLDlAUeuZBoTOEEZHGhVI
uyjOH0ZncB77BjCZIb4ToJx7JIuljXvQR4hro0ydpVeLpBTsSB4cGYlV3UAJrdZqFysqlEo2FTik
aGgEKdkDirH8BTVREmtc/ocrMasS1xgQlxpZeF9kDiqlxyo/tuoQ9xbaYohyYIbG/Ehn1F3Yogc5
sdWDt/FzTEju1E+e5ViCz+fPU+rX6q5aQ0or3tpZmK5IN3yfq+qwEr+TlVnr8iwAwD87WZauMt20
jr1b/GqCVJwMKT4OYWKLE9lcD/x6jp0dqXNUHgJsDYijfbpQT48KOlA6g1ct125zmmrsWHTUh+q1
+awst5FmIBOlqeigtaCoVF7UIlcaOEbtNHDKaP0z1zz9v+ci++cV57nMf65IM5ucW0fUYuPxiYdR
laLylhC83mcT2x3zKWnxWJl7sZz42qReJMSjzKzPtqPJc282wR6vtkNrJkDskG069QBQ2SeGcSAb
Hbhbop5ZHVBmAJLSl6jFDgK8XQ0bnjTA771Eeynbqnjjlvfi4YfwBiro6QR40unkX1160LNnSGUc
VDdXI/+HKf7PfSABhiov8HevHeE4p6p37QURPeRRFm1q6NRO7BAWg7JLWerOpcVXfja9x3g0rZe/
DQo8s57YIf5zUJ+U1kto2fFJchRfilzrr3RoY5ZBK3M5W0YE4q5urBbkaaREX3XFZslLY2vE2KO6
0hi+DM3EUguqIpim7Axwdei9CkqoK6iY3rUKImObBiCCJZuNDOWibhkHNSgv1x2YSPcBa7LnQRu3
vDIBalV23Ur92S7D4sPOwNi2r4Cve3YK7CE/7bP/v+1Fhfo1yl5NiS+VvQLlJTSZhylZVoG29iT8
+nHOn2WdWW07x+uXc/5MIoWJKGzsbeakmLDD1yy0+yOZJnu0LAJUlFHObdSC9BRZ5eN8aYEHzraq
omE5T1MH3depqWMwsmlqmkgHlfNVuOZyNFAh2LgjAoMZICmXrHTdpVY3OeoA+uAy9eAJNexR1/KU
Kxv51WYABUUgSLY0wzSWJvicRYLdBwVNatLPA5an00yzaZ6zitMt3jfsSJ3Agd0nTiZOHcr4V33O
sOJWC5lp5YEXXznYSM0qkwee6V2RDaDqUk1arjg8RK5NBumRbK4HggOAwu+oc3JT87pIhW9mGzd/
z9Nqg/d1WhrkawhmJbJJsY/CMoim7cBoTZ10aD+nDRpsFYYSq6q+1Zx92WJlR+sZLwQOgpq0nqGm
63UShUhITcxN6kUtG+6X9OSF2PV0qCDeBv34w2+xJQqZ3p1AKI41HrWZMtIZHeKAQyI2rbc0NADL
Ol4bagi15xmCAgT/Vlff/2GfZv5ykSHz4wXzuNwgxNHtexY+mHanf2cQYvUDJ/6Zi6Rb1n3iXSAB
3J5A44FywqHwfxjVmRwcqBIvCwZO+aovyzOHjsiKOtytBY2pNyg7Vyu3kvHZj8L8Eo3AHiC1Ff90
zceuNMYfForSV9Cx5WrZHGyRIkbsoYFwJ965w/dct5tFnFrhlXPXvlAHtgCorVAdGkrspo5SA/9y
YKKOoq8OzIgG0BYpCFTfyHuyydYBym7ohvsKkcGNFWryLsgi886o9VujFrUJUknUkq0WbTQw5kMR
GAUtIWPmAVGVPRW1zIUu1IS6s3MA+fnUSf5kp8OA1NLBid3dn3Y1LdihtUNhtLsv/p/1M+moRUcU
5EydfwxH9S7yx7qcPt5cb0NugETy41hm23laE5j6c+LJZaU1/dl1kdDpgcm/6wK8rlFoFt83qQ/Y
bwHFhr72+dKwjfKFNTXK+GSdffc8oACk5D/9FORJ3BW/hc1XaZoz6IfeIxmUYJeSNcvSt4LfSJ0B
xp2lb338jhq96skWYlhHeDSeKp0XRwPZ1c3o2VhUgnxgEeZe+9Myw6U2ZvlvcHA/C2ewX3ytR3Af
kfeLq+n6Hqqo2pZhT3ZLuNctZasb3we720vXyH7rbDyIwa++A7QJgS6wHzLRLCLZjQ+6yZNtYFfp
oWJNemd7Ubgy/E5+B5J+O5Rp9ksfom8iS4bnTvYDdp8GP/mGsE+4s4s161jxwgTCgcrVasd9zLzo
WNWxsyzDRIAC22mOsWeMD21jPICnw/kOjWaoOQV2e4J+WHkPmrY3suPLICrTVfLMQVt3q5sIQOrY
W2k+iutAgBletJzH58qIsNm3rO6tdtZuEvOfANdAJks5mI07bFFDGa0TM+VXFL/waxGgwAsBhxLx
eie/GtBe8xZljk88ZndkQg2Xhsy09K1o0WvFLtTaZCMV6AP/au1melm8QNhYHiz13ps6AlQLjEFx
pVbkBsU5N6PzPCgr8NYfohgknp8TcSSMV7iZko1GEBEsqD8mJh8WGc0i9+qfRPY2Kj7OMhXDsc0X
3FGUbxPx23QkHzp8aZd9OB4bYF2F4R0gYbNwXLB4FJl1mTALI6QxEBxINoRxCLnZnFGg8UydZHIj
42xa3Yd/A4Q70mShc9Rqz1kSHYVd1N+K2DbuTQTNTn+xdxX/ak/M9puTNR/+FQBAS2KvwO/mmx8k
5n0foppqimTxoGs++F2RBDkxF9yghEmgUrUc/Att3YJ7IrCv+MMUTx0kmXYtSrg37WAZ30Y8eEPB
oje8wkCf0qTaaRDOeAeVag9EGShIViOR0y2eejWyKRAYCt1yGkkOToAiMBppAVFxJxKIjrN/RtI1
dQaIIo10Ik//1gB8RA5Y6aH2IlznYW3fAyGebPDP8E8yjcE3DPHqndVYJfICkQW1cKFDj9oCvapl
pj8hXbQZSjaGqEmM1uDoMn4mNioLgZhNnp1RlyvflOZdIUNt241de3Crdjghzw7xcVZU9xUe8yjP
6/grlhGPQQpw7yK6H0UNxrCSlUpVxH5tNJ0v//bZRmH9x2cLS/3LZ4s1DSK7qvaLSreivsmXjRW1
h6k4SzUB6G8PVPbVmNo96kiafSnTVC4QWQWFHIXrvJpVaysGY8BkdJG2XXt9pC2QxubYtbZs00PM
bBn1Af7qZGyKGO/o0DmNSsWrVwcudLZpQoids7LfWj3jBw2QkLN0RX+mMzqIpABDWeC6q7mjqoK3
uNGDRV6zfmMlobX3WBnde4MqaRtA9QvkyQklnuULeQy2ZSK/aT2h+kcuocceHno8Sqw5rf8lxj+d
ktMIJ0oBsCR2NrKPsO0HG92A4K7DPNSgBNm6UrDixmrahdECGdgBFvToOoBI2+n4jdwCHTSnTlki
AtdhrxHHbXtplVsXopZPDf+bW487f8sBRYSMFRNPdZ5vUcqNvB7uvI3pROM2V02ZlcsEuiEvKa/0
Q2q6kB3XRv1Vd/pfQ+J7VySa+zuwaaNiXflbhu8uG8GQuVLT5oJvyX9I2Me0BeLGuzFHZTuotcGw
u/GAGVsiuxjvaWtLzVJPkv208VW9qNiIvzQRy4z3SaUjE12hutQj4GoYO93CMDpn7XNfPzmEdsVL
onM3KM+4flwR6jTHsEWcJhvN9oQiE9BL5CCqPkGgMzA3YYmi8oL1ckP9dNBY/CNxS3Pbc1OghgWH
mIfduWiqAqX8mQMGGc/tF2SMi+bDx3KFWJZNg+yv8qYOwcIe/JdQWkhLJG+htS7OQgYAE0JfCqRy
kGiUKdD8SN3jFCuvdgPGt3bhITTZL8hYqx4684CU2RcVu5vtpWGC+mPqFdbKKAE07LEycPAaPzZ0
o+EWis5tauOeo9PIeyitLIHCGeLmdECOKpMI6f7TbsEvxMHrT5YvI6k9prEBzfIlzTWPgZAQQvHq
YObMWtt95mYX0IO1Gx1c4JfSCKyzLp4MBfeiA5npbIyktXSTga9jrFQY9iCBdxrDfEkuKdkGn9fQ
74ns9TxDHetP2J1EoOnzBF9oUCU7+OpAZ2HqtBxMCi6M2M/5a7K2Y20Dvqu8HGZD6bwZduRDJtsp
/hlNU85t8qFmUeSOvZx7XIMVK8OFoGQtkTCSPP44JIhG1qiXRzvrvQqEQ+GvyZZRD7k7NSs2Xa79
pgjklyBlGsdQ+YlAnt4CzX7C3vFrNPOP4CYN9pzwSYu1Z6CgrbOpgR9QWtEApfghOVdDxsG9JLQb
itDMZdVGJmI8WbgAYyR/78N0DZAiB/YjhnCNE0S/RFK9FaHbfqsH5O01N9LvseDxwD3Z6Pg/Fuke
L60OLDg1qvlZunbxcsX94HD8LRI5nKZTzRLawaixpuJphUoi1UMHVwKZNYAWr8dusI1NFO2BDuMV
wMsbxDrrB28s/ROKBesl2TUB8sWijqq7NLDGq+/0WL+oARG4ApAxKpyjjfriR6+AnK7U+VNYjPWi
ByPfiQ6D1PKTrg6zjZpCimbpZOamGAEIl7w5N25YPPlAwd43XrDUzToCrmVVuzx7cvq2eELkFfDG
UtyTY1hkF6CkvDtq1Un93vNqmCaBXh1oVbMI96Gas1AbWjyI5J6a2eiMK2CB7C01W69EehAB7g01
hzhosBurvZWlLgqu0HiP7Ia1pF5k4rVDVYDegno9t4vPbYsVKvXqvVnfIWRwo04sXeNF6Qz6Ltc0
awTbclqjIKM+tFgcIJSUp8EZv63gTGeaLL+BL1vuTKNwxoVZBR0C8AOY4I0cG8McyszqjA4hVAEO
QYzD3Pyb3zyMRpALDZub//up5kv+MdUfn2C+xh9+1MEaKfad8RBEEFnWoBJSLOh0PoD4w1kVVtkv
IJSQHecOFoOSviryf4ZQe+721Ixzk87+vEDWIiNpMLAc/v+niarPD0ZXoU8yGeerktGtK7tYuLZx
G0WMvZv6EPMQak4udEpDyjJ5gfJmtdesuLi2kIZ0kAo6ccXYSYdycIAC0YJyOZjWh03SWZJuNIga
nQd1BwAbLZpNLVLUSnyOpRFFArRcz8zzbB911G6PGZ5EdNW5YwC9jnRleuFehJW5iDp3nZaxv5yu
+DkxolQo3AaHt6RrZ4Jjl1wZyWqaigZH4jVjMrqbpsqEUa6jWKsmF1/zLxZIiLZgmBAHV+jiMJ2x
rPs4+4uNXHrPZhlubIyjA/88m22ummaelTpmWwWW0GVi444HvZt/X3YM3FQRmNSpGTipfy9MSGjL
1LyLlEcFebVd1Drdkjor2/PvC8Rb8krq52mQFFAKRBEPIl+AiHLR8DvPsi6gSaney9G5aK5evtuC
XSKGEw6LFyTNicUZuJl8Pdizun8iQDrB0EOFRUckYLLPJvIge16Nd6gyX+gDNgSZk1xBoGffkjhh
FzyQ1tSigzaCzTmz2vduCFNk+log8kq/apaeG4DFgOXhsc5stZ+v3Nf28yxNjA8bnXWZ7b5G0ZAt
9CJnr1NvuNUN/yEVIr05jpPewHvtnpp2PJIJ4hDprQUQ/y7AswyqeX24JLeuu0UgY7qSFx3autml
ViHP1OrjJL3VvHgpGAeThpqZTH0DzgpXM8P9bOsKq156iZ5uyYU6MpGj6KJAEQ/ZaM6ogpxo2Nrp
ar5qyIS1TXswUM/zhVZm7pnRA69lePjASTF6R9ttbzSMvhJwERVkTssvsxsVaHiT6SPMXyHFjlKC
/esym3hQX3ufRaf5kwkWxAsDNImoScUfjHwbtw4WmuayL9+qMgPASE3QVZELHfwRHCCN0RjTt6JJ
WedDdC/PxXK+rN5yb6dVwK3P37SrO+2ge/Lb/IdDgBS8/yLbz5+u545/V4SvNNf0P/T7UkVdh7up
OZb2AQwbUhXTyD0zIZKgFXn/I2naRzPL08cEko0HputA6Co79OwsrWgvI9bhAH96zaYFldHey0v7
SYDojpx01zSWravX59hytJXmFPlCQIDvoeuNZ9kO/CxVyy39cQOsCJiTK994qN2+vnogvWq91Hgg
U2eA2ivMw/hItr4Ly10eF/pyGuCY4UNvbAIhDDBxAqKHdXWX7GlycOKmB0RFjAU1aYCPH4vmGv2N
TN2IUGLWd/WWJke1SX5KLP6LOunjarFxRAo3vJuu3loSaLPYXdNkHkvlRbfLC/nTwU+SH0XKjBO1
eiwPtwEzO9CJ4AuNWh/egFRZUSeZCkhkLuw66A/UTMfS2rEYwTpyoY8gURmnjw9k0Bg0Xvxq1Hf0
AUDroR9C0WMriT2VjF/02Opuo83EtRzleyB9/xuk3Yc1FAGHXdijGQltBdItYDQT3z+VdQ4FPlRQ
fwNPoQ1K3Lw9ll0M6Jp5m8wdFPhEVYEvBDGa5ceOGxRquwmnN2PzU6Q+jh0vF1+AelbSQEzcsO41
fOwyDF4ofx3q/E00ongskWTbiQYSP4jS+o/KgVLbWAO+2c13DUHOt8QBADKV9u/Uyu7abDBfRdIO
0AM1+c214m7rVWZ/CCo3RZwi1cEaaPeP6QBlXA6Bzp9qODRK7d8xhrMcwWD8RINNYGX4aWQ6ShJU
HXnsaWC2MFIUn2VR/wyNCnA5wz67SVV9nvkMaUQE1CY3F7X35IbqiI/ZBuU2zxYnPwMiOoDk8QCa
b5R3aIt8eM9ZBHSpb75AdrgCKNHId03fps9VZ59YaURvqOfJliXg0RfBTP1cGANSa9YQv32OlBnE
KGhk4YaAbVuWvtKSBAmikGfPdMZDN53O5F9sf/MLdUPHc7PMvuTZNNcajmAG233J6k05Nmd40JzR
3VN6beplyJKtHa1Cmclnjo6caZasanZk75NswUckdi9lV5ZbF/QDL2ZeTnxWbuYZ69Ty6j1QSBDn
zYqJzwpradiTFgTapq89K38PcTJUqQGm4JCAuFlKc62w88vI9cGDXUXpf2nLZSIWQSyCo59CdgRQ
mbS45KODhIshV9SBPGFxiaEhaK2SsV8BQxUcZ7dgcKLNEGZs2duo5pQAahxF3nWPkTT5Gixl/WZq
jiBis90aH8lk3aOQxggC1+xEnXSQDIRhKOq6UYtm61PjYzbbkB+zhZYWbjrBW0S8PDNdEGcW5IdO
0jPqC7UaPWt2iZ/XS2rSAUFeEHOGzcWufAA2lUcDArGlraREyPaXOSYPNeDfc/ztKlYF7deyA/dk
NNjlg5YaR+JmCKBOuktRa7Xu1U0Bjb5YxaLlXQXR7gdbjkcd4q9rPBzZMWrCaNl6o31q0sJ61kGX
PtHWCV4cwEJZrkKg5r6RW5BV9snQw61nFh2K6t03umOaBsIVFWIWt1bX22Mbdt5KD9P4TeTnorL8
710K2tWxHeODnmf8QQ2k/jotoKFjAi5kxam7TzPM4zam+x4i4BNFrXxDtlQuO9uPrqlnGBBzHcEy
ahUjRJTTD18HiiwCcox8ZSB52oGhF9wftr7q6czCVlVy4SFcgLOpV51Z0Q+n7aHi7qFMSB1AiinC
bQNA79ZpbSRlBZ5ELZYR4Pdn49bHc+ZWMaTWFV/a9M+I2mHVuAi60v8yi7rkBmU5pcF1dXzd+Z6B
axdiivK7Ofb6UqSJhJZeKHet22k7HZnOO4mS8CXycuNr1fcn4tD2Odg740J+16sMcpCov9Bkkj9y
lN6jdBtnYV1CNhSP5EctER+2uZfOuK43a8lrMAPZeFCiRCM/0EcO3Cw7uVX9Y/rE6qu4Jci+yCOP
xA6KBcmTn5enotD8xwSETwc8UdRdKIfvyp7peFuYUWQfXAaqlH/bRyQyFoXRVDs8/vozFvz9eXRc
CX1ou9imZhkvKr2HCAH1sCgeF23lRNtCDtA106CD4PkqqKWas42l2bADtq2+derQgFgf2QvYqEkd
s61oWLOpArNbEsqN8G7YA9+Y7QZ7wrfNdo0l41YHdniREU3rrGzlW/UNubVmzQWeHqFmmHc8dbR1
rM5Cd/g4I9vfegEsBX0OsJLbBL+eg4fUwaYZWflU1/zdQpTxPa6aDQJx8ruRB+kK+KnhIjwPkT2j
aDY8Y+7S5KO2CLzcOHnEiECBYmo7iMhhnRMeyEQHpqLIdIY0BbRcyxFCtACvbhImUK2sCu4IxEU2
EABA/8ZyzwjkFBdfPX65MF9NKMvtEtvBI7nU+nRv6xreElUKDfSuCW2I6RjJe4C7wjNd50fpR8nK
cJz84qe6d4zGoln3ggvUeqNeHGqe73aT/x6Krn30orjdBkGR78PcgVKamow8RguK63Hj/EBoP1kF
bOQrpnvDDhSChFGng895tQ6YY66pKVG8d+9+ONiWs3XzHHDxoX0YeYDS/jTO98hpoMAQCg83KIN8
2Cp21oJkzyN3/TfNisDCq1Z1jioVz3ikrwBZlNoDomv4K8g4LFdU+58idbVDrtfEK4zVNxAp1rcI
wZjJRk3qALq93VlLjYEAobM78wll4N3BNkvFTe0hfFhDGmJuuiBQxN/VOidWCIS05/rLVDGMQ6r1
2W3q8IE5bXbqhjRYEqO3+49dFFZ2Kiwlz4QI/BpcvhlECcsFblvjDXwbAph/M7sy4Q7gesE/InPi
7kH3ahAOqUftEH34dhEYjS1TRPeRAfJqESCRhb3h+N3WoczTi+EFcjEfdgJigCNzspP/yJNgHWoj
agzaNt3ZMo42SHIgr+eNeC4iVw52GxSFpFm2M9K8/UYeURvb2wTifAsstvLlRD3fanq//WubiOeR
L0OVjOP5O9MFNVzkNlA/oz+pqL82qRcRf7mnv38Vy//o/WPs7NypqSpPE9sxHA9yQNIVUujVsUcE
YMNrw3rggIRB5piP70VwV/Yy+GWN1W/L8bwnkRnYWYZ9cAIKvJ7GiLzU1nxApRLdb/pg19tEiwrE
ntQaSKgFj1SHzB+tpa7/mGum57rqEmQS+7yCuI+Nymvp5g0EigfxUYk9+0GTAWvzLn+y9UbH71TW
4KbJrU3mAFwcp1V5RhE8XwP2VD3XzPhJpY2a+xOPrfR9HqPHY7TSAudVuPhnUtUaEMbVZm76TV9t
II8cbTIWhidnQOmV078Q+r0oOkjTRcFw8WxPnkyBjUxcBcaPJp0crP5B740FsgUVECK4JQqsMBEW
tssTydDkqumoJvVaHWo7qRd7RfOJev82NnUjZC5yDgJVjV+wTMC6EgK0ZtV7x0roWGoqu6xdEAYM
7WslvML6LVLm3UOPdgWG2zC/RaEqYBDxCUzdjv2To4Z4BVoN+04rofo3aCx9CrOiXkNJajyj5Cs7
uGXqbseysK5WUjrLznGj187k93lW2L9R2A98oy/eo+qf4SwSgG90qQkif7wrwI/gIxTj5yen7QKg
B/pnuv3Jbtrc3bKyntSH/MHMr6jtPnIOYaRZkCgvo3briAhkuCMEieYOo7Qh+KFdwWADJqoSqH0E
VxaVE8sjNduh+GhS6SHeDl97h383qTfRUR72X8cWIzA6Fc9XoLY9OQ3je18tsIBGhCKbV+XRmdp0
UC5BMfJ9krL4ZGDxSXwGiZC/AqeIrq7s7Xt9TC9EhmBxaW0BG0025DXk4y9U6YVXrG0nLzKbgwWv
PoOXWrl+zgX+ismLN6W7EV5jrRGhBEC4r/WX2AI3HO7r4MajBnzcePifUSODHFTQRQi6SOs8AioO
ccTGum+Lpl0WBu+/Jb71o/NZ+susWgxXeSgnq7BV0tN314fQah86OgTZQtzTYQNuFDkgTdIZ8Tkw
tB+ZFtjTgrJLjfxUJNEPWqbRBsFDlevCs7r0QIs138ZvEMXw5ZrYvIjXS/RBdtZqvCoU8xfZ216g
tEPZbektZ1eyQ6Yzw4vBrxYg7B23KJrJXxjkxbnhRW95gDJoBi62S5JF8uKhgBpQgzZ6SyAN4Ojg
3jBZHGz/PTI14vHKc+uFY2VzBgUTP2PVy8/YgSQ7p9eePSuOj1YSb0Lz/zF2ZttxG9m2/ZUafr6o
E+gRZ5w6DwCyZd9K1AsGRVHo+x5ffydAV0my67quh51mAsgkmQQCEXuvNVdeP2RZMtxaqY2gZSQZ
dKLm4jWBEMdtrzKY3WUYOl8+9orZ+tZi/rhgcsSqxTIUIi+pkG3Hbg+A6/bmWCg327O4lpb/29/+
63//52367/C9vEVGGpbF34o+vy3jomv/8Zslfvtb9bH59O0fvxnS0R3TNGBYmBL6iGU57H97vacJ
ztHq/4k6eGOkEWkPRlu2D53mE0CQf0uKIMSbFtaUbqVx1OVKVcBJf9+lMzbcvre/0TqnfV68DYr/
sY4Nxyi9wLFySLcZ1miawxGpmZldW0uUH5yNK0dcquFGcx0fPlIG07j75Tk+4usIIcyPaUaSmolP
NyYnIAQy0fYQpsHP27aD6zzzBef4mXhi1LPrg1nk05W+PkxJ1+xLBj2ITP/cmzX9Z2D6+dEcBDN2
M7ca9EjO8HHI9trt4O0NSFMQ7l9/9Ib254/esgyLM8s06UFbxq8fPXi8Uhlb23roxng+0gQOUU2p
yy43lPqlSWmarNOJccEHXTtGc7sdYeF5wqotkIn9+6OaIlDOeeT89D6jWDEb+tQTVqycTbONXrK4
0fxET8crm0jMi7qCkzHTm3pegD7z8Vrf1kPhT6PxXg8VAUkjYTZfbpeZ2sw3fZToZ8PQGHOxNNj/
4byU+h8/HENQ9eXTMZCGWKZl/vrhjE5aO0jni4ePSbpVmfjyS+OZDkV5R6LscIdV/2kbDuO2UPbb
kLc9XY9CrlXczRVZxVokX6kB9zvLzAuoaQxMUdES1mCa3Wetb67sdY7ITfG+SET5yVQqIoOqkUPn
0rho7dtIKZtbhPZ7GvbmQ7nS9GvYtuAO0uBi2wYyLD10FfzHbe/2giae9ubK5adqRmptExv49vTc
oziVnBa7gNofFFgepwBmhj6mjdcGuAij7oHsevPhD8ca6m1raSeH5I4/TO23hDmtN+V53bnFzy1D
iDtppOjB9Fdcqkb83owyf+zWByqFVWMmAMB4ksfW4A5YD8+5rIpHrVebvaIu5W7bu716HLOPV5fA
e28+6o1GpYmdZnTpT3D5obPXUVnt9tuOWhPRfzgjDPnLGWEK4aj8a5KYbWNDtvX1cvpppGJk0WZQ
MuGDyS2K+DgxXY8qeOXNZxjXz6pstddtEmYow3QZmsF0rUSSKZrSEAWZpFdbBOxHSuwWHvsRD7t9
2ciqqtxuTXuLEQGSvVMnhMuk9cX2om3H9vT/ue3jzUKRBoe2dVDZzLqTHe1xUS+E4agX21fGlOq1
W8QzaisaReJoOMnpx+4/HfOxwWj6w38Ye34d9tcPEwCUZQjLkRogOmn9+mGmUSPULBfBvT21M63Y
XLoq/oVbLVYkou9c3Q2ZLF5KYe62ue52RNNEuPRGY4RwC3iWNmLl4D0eqmNLn2EdZ5t1dP3pAZPR
1dAT3sYB22YyPig6qRHltHApvCZVwbtqIr9TZRq7W7Fl2yFy5fcddGdiqgRg3RWjL7ykqmDZBDK7
s9C5/PWnIu0/nWK6YQvTVjWQu8LQ//CpMKMywqLLrHtBXO6VvgZmgDZJkbDZcKs2JmpoJYk/VXex
tWT+T+jlkkCDDZe8bYOfhzHWASW/oZUDe0YHN1md3zaJAos7b71NClia4DmIQg4vzFUxmIQHu6/s
Tz+Oai3UabYgunFcS0NVkADFiJXwuD3t122jg0MpmvU/bduOq9ZS08fB63Hbtrl1mGobykuz4r1d
O1yMB4ZhckW0MIHUZdWnbU9ck7EVNMRwbXt/OloabUtAriEvo15bT4H5C6dTtU+0djkWJkKVdbso
J4sxgqIi1BRW/AD7HcT4puMOrZwetNVAUmFEpnXLSml9tu4bZxKUso6yHBFhUVgAnR/V4ES4d3Xd
dzGY+aULLpzc/pwVfXe/bSq5dfkZPYz99nTboWZYqIT6+tfniGb+6dKR5G1IlXABaRqswtf9P41D
sxTc7ma9vo8ida06F5+Stom/FiOiw2CyxC2dnxh5HgJg+HrR1woiBv394KWirbQnNxVKhm3Fj7++
UjaDYAEzX8pcifG4wmKxxqShJgWudnvqxMsuqvrlYYhsqCJhsY/XYL2qVMorMLFITdenrDC6o2Ov
lJv1ad4AH60dczpuTzEa/f6W21OikHcxUrOdo3OWb46gONDaXbxY3U/Wa9zizIya5sM4RKFqOWUG
VrcP67WZA5IgCUz9sF6TNlfeBLr5k/W6Cqd21495//Ettu8zY8xB962l9oum2f2dpcnwJh3wv06Y
eF70XiMpXIj8EoWC/aiG9SmIKvUFqki3Z0wNDtthSQL/vKLXNXYOeqeBFcS23TK61x9vq4cLFeD1
5dvbVn0ZUoqvLtveWNCNEt0410P0CHPdQJ9Dta6x29Pc0hHAVmB70C/ib0yfCjdf6uApHRbND5Qp
uynQhh77ctBO2zuZHR3AH+80ijy8l9WEOZmcrCGYPI3QOIrTeJOd9WHbbjbdvGtNvfdUa/l927Zj
O27iVboQ+sd7OPGBEKv2xgmpoBRGn38BAH/ekiG7pLswp0W+IGK0vMSeI/wTxKfaXaMep5iCvarp
Oj+Bk39x4vbcBsUTZob0RjAc3s0sjMi8IODaLIdH+lwhcXZh+VjmS0tMQDUctqdWnfWndkA4vj0l
hFm/bVuxT3q9vKPCrvqlyOx7rS6zG1HbB3We7Ptt0xQHnR9owbLX122aUbckd3wcHoxZca1VxWkr
1hIaBN0ws05bwSjaOmTrtm6y0UYPAkM4kyUHdNuLUqh3cWNS1Cvbkx409fdBS1/1ZHHwvLaBxzLd
uK1VvT0YWaugB1rANeDi3FdxX97/u/fJ0tOUV/WBgsWwqwci8Yq4uq9WNwoySFKSVyNKoZSENrZZ
wSXFtu3BJDhgO9ZaGKWcuKYnP82fnbL0l7mcn5IUg4ZTWyq9FlbszG4NDBolN9IVbmhmlY+xaDqP
TdfQgRuHMb1qk7L2WlXIO/ik0UF3qpjEmXK+TDWq80gS7QdLo1FglZHzFU/VLstD43vYy4uhoyOz
vRw5gLwzwig+IGha9n89Eup/vFsyazCELrgxWKqqMqb8OhBShqo7bVIGAuNVSqxjQHtpswyAm7qV
Ua8eQYVREdm2DWRHRd3wuHRWTeANlHzLrtS7ZCiYD4x1/lZyViIuMz79OAINf0ijOoiP9opY2Tgr
PZBV1j+D3G1QlT4EfrR9RYQjwbhe2Lb5xzxCR33s9cacXvdRp91uOwQdkNu//hjUP85L14/BFMwb
1n8sa1th/3Q/sKcJnbcj+uvfNe22XJ2kXPKC5GMgXpQBdG2Bl/njos9C3Tcmvf7jYLC9osoQ+W9X
f1TBs6NTlnh//SMb6h/mObbqqI7DX85h8DD+tPLEaaoSNBgn1x8T+iWwG0joYfyFmnC2FuWh7aSH
Wgbi8M/N2z2+UZFS/XlzCLfxY7PQ+/gLURs/jm6TzvbNuC5gNO22Mmduy/hJM2G5lNlujlrAwbQ8
/CJVo3slrH//iiAEwx97bB5FqBr+vH7147iCiLz/sBzf1g8/KiEm93SWwQYLC92ShuD5r6fzOC9T
3CxmepwDrF6mpxPKMixEbdtMNCkg2ffjMhKouxpOxj69RfTWPP84IlCMhf6QNrljGJDaqGFliKeJ
KKcIwHTGPQcXaBk9mCKvz+O6d3u6PYQ0gmdrCi8jQ5BV9a/XF6OZ4hNW1a9ivPjrc0Bbqwu//rpc
vI4NJcTQbBtP1q+/LlaLfKaTFR4/PFx65X1UZKjtyystLGhcwlBp1od0CVs44Gwf5gJPG4BqN7Wg
OIb9AJhP2JStQ00/zLCcI9YLWHd/ev5j/+YJc5qPs/m/fqlhtVtN662s5iYOo+4PT//38F5ev+bv
7f+sr/rXUb++5n+5XfHvXx5yFb813PC/d3886pf35bv//tP5r93rL092BTPQ+a5/b+b797bPun/W
4tYj/393/u19execjO//+O31Wx4XqNapEbx1v/2+a63dcdmuc89/VfvW7/D77vWz+MdvF7xN/5bO
/+ZF769t94/fFEf9u7TlR+0PSyE1lvH9Y4f8u2lrFATXwZ1Jrs4IAsayi/7xmy7/rgK3UxnsdAuh
nWA8xDe37bL+TkFR6tLERmsJ1bR+++ev/3sp8uPv9u9Lk3++IDWhWppjSl2Hh6xpf5ho65YeNbSY
w/M47WDe1ZlLY0f1e2tSTmUVXAUyxCeyNOfMNh7zKgPg5pCcIqa7WMnOiTJOp6JrAKo0SbAXNs7P
TJbTburkAseBmoCh59Rm1phKPCB+lCYPKSWb3TitpUQWaxlWfReJPouPenxvCCNX++U/rScM8Wsd
kIFG45MC2iRYiRuq0P4w8ExgBsxUcyyWWovqlWa3n+I0PwZ125wDIRtgrHrudvgeiJoRzTlU2RaW
juHZdesP6ZJR3xbPRaCfF1NUBwo8ubukSXyRNBLbMPHXUu/PvVSfrI5QSbUvHwpFfDWi3LjdHgjf
s1xLTmIXyGAPNtqftPEUKzldr6omUzUpdrk15OV+XtLxQsnK07wo/THG6LwDf47IONDGC9mmIT+7
8ZrqVU2m+YyvRzSPjhKpZ2t9kJ1Sn3Nir0QB+2R9aLtRnOeUZDIoij82S7tJXIBWxS7pdL+VGkD8
WMOWsj7QbA+9QJU6GtasPm8PQ9zXZz2AbkGM6j4wO3RDqpUn+zLQX8pjZWvvMJVTwIUhkU1N153D
uf5cipgWcKR156jnMyuQ4Pkhq45zpYThgcy667ikGetOvWOe9b7GS2tmy5tq5POuK++ydErPNIkd
kgGzeysbgrV0EpwNS692jNzo0NanqA7kTw/bNgUeTItx7ljlKzBXb2/BGgG95PRjUdEfNQyWPmyY
EiqZHrvM+WimqRxM1hlhMnAFvYCe0LnOBvO8fTUTwnFuP6Usm/edChiIyNBujzaPm3F9BNkEnGce
o+EMoGM4t1wO/qhMA5X22KKDvkjCq+tXLe3VnahDPhEmzmfsuXeiYxNl4f1mzJOW3RANOFS77aGy
BNjpsIwvBsWML/qynfZp1T9vm7aHMJzYmS/KXpr63SIi8N1Zj/Voe6ic72qZD35WoN4OjS+40YcT
7AjL5KRCSsMydlnMc1QtDaUY1LYpkYoaWQexLns8OfpFA6otg/kNZUz74lgvom+BaUWioIvZt2ei
C9pzFasse3UF8HWAMgTM/4l6LU7DWCuxPwG6WJIzGjvmAMUZe1HslYOjesAqn2Gd5YRzwOpplwxE
GJJEpjTRRTGH1l6X8WOYENFJ37n3VqaMGp+bOL1CZB4zIwr9aKqdoybNEfhaeMQyTCZbBi7ZFZJv
HVuK9NOpmw8K2odMKI3XK8TNKM08norgS2/0EAUCh1Avc0gPPQWms95wDU0izF0VS7hXTuWdgiH9
XMmscCPFmnaEVPJ6+4SPUjsvFtFJjdlPWDCy6djNoBgj0zgnkks0H+jMU+uaz2QeOH1ikKoyeYFF
tmVdxr5Wdc9N3L1S6lLOE9qpxVFPAWCYoreREI4RKIa4fgirmdhvHRCtUaHlKp7qfHF8qD2LS6As
/BmSOI0c1E84SvzB1Ys+RrhP8SvZQAYOQRg1XqTopRfyEXEWSwRwKiOeWhfPRWcRL59my2kI3zaf
X72aBjN5z8Axn1KT/hpxma23DZTcMOujkQ9ETpn1YZnyu9buSU4TpLobRo/Lu3hssrZ224i6W1fO
g5c6FXPfaTI9wrKVvV5lN0qrM6txNP0kw6eomvQzDuYLq0u/S2R73lyc+zRQdqk2vCeloBoRYszX
ksuWzNg9SYafI9vwCpZMexFmzxgXQGggwVrmoPZRQOku6s7g7ACOJYPReu1aPUUeoQ/nqFY0L6nT
xzGsWC3oT4WWnZfZUQ5dX8MVxpaRO8H7bD9QpvxCGl69q0J/O83pDcFVa9oDwZBfUMdZuzpD1xFK
Y6Dwiv7eDltO4cb6rNCN2ysauE3b6Dgf+pxqXBb4faSVZyoemma1+7DVnomtbo6ME/e2TlJWE/oD
FMw9uEmC7ZbsfkgdjsW/u2hz7fHD7ID7RbtO6+nAClriTX9MIiKBWEXYPokq5jU+Bs/IqfokhSCE
kfopfxymuOYxrurF681+B+jU8gq50KqetSMhbd3J6Dm9Cv0+m4zJLyxxlUf6i3FADD/s27h6t+bo
2nAAeYeQK/1mAhiuFuaVZWKKynvW0B1hLqkzQETmFfrc2deqznpZj+FBBymR2lqDoaJEUahrarV3
JtsmOAMIEkrAr1NS7mOFCJElBBoiQrG2joabyqZZJ9ITxFq5Tywc30AlzmlExnirFceGdlFXzcck
z0tiVoObLICgVsb1J02NFteUIVwR2IpNzPQlGpqvNnxvTw/1GTKfUu1yJel2cTYsp1QhphdbQqTD
1nFESRdsXVmXwXI10abxUiyDvln7GD5tT6+I4llQSmXmkh0CWmUurviYiBPK0bI39sOS82PMypMd
l7O7FIpyZ7Xr/sS6Lgna1arFc5SMzLk3Wn/8H4ed12qGb0JVwvJeha490KxEdbjr06nYZaYGZBuO
cG871Gnr4iWGlxOMCDzSkNqEXnuRE9yOWFMQYtKzJ3upy8g1RGvS7BodBiND2V7vypsJOdNT0fPt
0k8WkFiWGCOpc5pp7YamuV3KufbL9BwthKkU4FqWKvFH/Itc5/2dEE0GMLQqL/rhCxmTz3GGnzI0
UhsHP6elaqSKLzrE25hCDiVV0Dbux10JpdyrAD3u4s7q9zXqBkMAlaznNr2smbF9ysobMwIM0Y03
Y+i8UH5r/HahlImzKi2pYUrq0LLqPGNFS/atbhy02Vk827E/J9Q0dwGqbDfKLfV2bjPtNo9GEtCD
zxABnUNVjY/1SENBH4zvGaJFiDXtZepQUqPo4zKnIQGntCIKHiTFIDSxTqSqh377XUk7+LfA35Iu
OHQOxVfS63ZFgfpmicFrli2YirEbEu4xiTxOaFZdMw3qQ5i1qZcrTIF7Vql4a+B1yJpbyKOh5drR
qvJLdaqvHDjCXgy+2Vta+o6UcibJsl6E45dZrMqL+dlB7uhMvbHrcH00FkzMZBUgW5V9YVflWZXZ
t9ap4LgvxWcDGEBQEX9sGeVVl6mGWyhtsVtipzw7qT7vcD1Zrza0XNxDS3gsNeMM5WRVNpLe0lP1
qsiVOzD9m3D6ZG5u8kDmUX4FBb3u+s9lk391pBN5DnP3pP3GH/2hxK6SmiRCyyy/NaDMZ1mONkUj
3WaQBgRQ9and5nlhQvaZ6k9z0XEpzF8XIFku0WIHfPZ76BOeFRp39qLdLIWtHvNCqF6aKqmbThK5
fXEsF3039BOSBPpUHnmLjudg9JkqnDyhdbfAI/D7QrtSaI45FgDnsoOk00USd1L/Zcoc5lLp5zmj
iGYnrxYpjF5k6ESfd/uOH5nYO8j/Yd7eqmVQuBpgFz9z+hFotuiBkJ2KPqjdkoo+E4cI6FXWr/DG
8lM3f5uLHqxMYV3PtWwOQ4EnMOnrJ02bnqfJ/lxUwQNB5RrGxOFrZyk2IfN5c5TTc1XYB3synKM+
B4c4UrwiIX4shZZiNydcYNKLdfw4moq0vZ3ox6b14o60S1wm+jGXU7c3Zy3ZkcGDUp1E1KEKjyF/
5X3hYHdPKSyHtdyRpVBhsGtRdGbPdV1d2zrG/5DoLKGGy84Y4ksD24cH54EMW2PxIum8l/3r2GpP
3G8Ouswt3zJhAGvDqSY621vi0XLbhc4Vc87vdp+N+zAvLvQxx5VqySuoxhdKercwzb5HOMC0sLH8
Il7uVS2+T0BQ0KwJiYwx35bipepJiaB2/dwMlNV7JqahWd1HJJApmXhC2CzczClOQsOtLzDr1sJ0
S2sYXSt0llORDKlLNcmNurzZ92LR3BpxXQTAZFAB/uhpdRek16p5qjFfXlqV/pVu431j6eKQZwCc
KxMZ1ezMezO1brXOGHfjWDMO17rGkFKcxTIiOA9PU1IAx7Zkv0dvz8KpTqdDXfWTm5olThQ1wdk5
UmeNwHaktXRn2ONe4OjEuQq19ONw2KErqYnBS/ioBRPJ0Eme6qwkHhjbXqPejinz8Ybf2STh8WAU
9rVsjIQBHsZQpX1batyv4bqqMof+PMGqDlBUHuxWwsFiyQ3E1if/Ud1VUfuZ7K8b8qS1AG5inTOJ
aSJ+6Sk39qJkLOwEccAyk18MnVZvG3rLMmpuXsrFz+i5TDXunJAQGFMh1yk0GckpDXDHfO+V46zL
1K+KQB56bAFF1ZG+LGBwFFIhnVrAA65n5wCYKt8vNmXWpjEe03r9SBkLLSdGhVHNrpw63y5a6QIC
g68A8rrECu1Ry4v9vm2ukSwTdwpm29Vi7TUshmmnrwL6hdELK95FrZhPGUpn0ThvQTje2QmGBitj
lDAyLdul6Vui2qY/xOYLSXScOVGOobicvRCU/7lgvisaLzYX/Gt0GUKK4DUEFuroVrlnbeYqoTFc
MzhSVCbmQHV8J+6us4JsRmWuPGX63s/xyxhjMQk19Vk21EDm9txH41vVwfVW5iMtzvggRzNw0yL0
dl0SlxfBuE5KVAMS55i99S1RT7l8KwPIhD1LRMq1oV/2p36kHi2Vmv4vw5+mwkftk5Nafh+zdn5U
FOYcQltTpk562DHjRlZ1aLLyzQzMcZda8y1mZzLbqAarrQLMzERvqy7WwZoWE+H95M5kwfhVgPi4
6WH1YV+P/DiJiRaIEy8SA11WqaYuRSvcLYDCPTuH/KKbabxLF4Q4HSrRYcK2SLzBnWKFT4UeO14i
y12bpvfQNd91q3/XWIsYOYnVuLvt+cswtcJtE5uLfvyS9c5D3KjuoKTXWjLwM2RN4eqlDLB3fqGC
7IpR5xY22YRJBsrnjKZ3a7BwyHASGA1SPng6cNQZwFon/SzacVelyF/VqZl8OOszTJg02ndE51yU
3UucjcUpD+ezOivajsu4YKnLHDq8REho74pgtpkUhdc9aznoP1XvkmrgVxHkKRxQ3ix0sJtQQ7zV
8a0MLC6tbE44S8bCE8ywTVkNLnXgxC+nPnZReT6KEJiYRRZlpFLp7qOeOWCwXK//5SfAicCeJiIk
oqJK9535QgWR03UixWtGJdMzIZlxtEcigjIOYlIq5UXm1GAGuMdWGcn0U5kyY+ByYFoAhCqLAcrl
Npf/+kGiNvxE/kmF703Y5KTqGStwLWg9QWA3i26YPJQeycrUvhhLmjEXh+NGXu9ZjqLmLeT3LEof
qnhfRdm7suYeTmbiJroW+JFh3qK3K91i6GBRYSB0tRzInmifk9I+OGbwJHULy6p0HgsmkZ7eBJUb
lcGdUnMjm4LUgzzTeVzhN/XifANyjbnkXg7S6xP1HMxIg+qxsDyRYLgq6GS7sVIsnkGPy+2OQhtI
JqDwyM3xLVbjwC813XYNG75Km+J0WrhPhNM0HfEpRW4wCi42IJNBGwSU34kNmbSaFTlqe5dcUnMP
5SveGwlEH6BPuH1bIsv0XLjSqr4SzRD4ShTfB+sVGdKW3ckquYgCfOtzEFE+0bghJc9VaDxng4oH
XtaX1ai8jSMRbkH3JY4WP67sY9kNV2CbvXS+YgwZeuXBVKVwRQxrL7ypLCKNczC80NY5DPpIT2TE
FFCwG/dB6uhfUtDRw35J5xFE4lOk1Pdm0iPhpB/tBTWt6mASuOcc6bcKGVvyohmXPeqo0GWW/zSp
BdzzJXIdbpTc9Qw3sfjbNXjtfcSpV0vASBezEsjqNPacclb9MfjOvGq4LuR8X3fAx7M0SNGwSRwt
zbkHF9DK8hJROadjOUxHqS5Pej09BG2M1RrnHA3V98owDlbZpuhNzHskzc/EzNwlENnM/rk0jZtW
WEjac3diTmFP2YVhpw+dztUyMOuPco0Gsp8Gdrkr8kD6QWhfSMISm8XLi4QbQxa8BKxuyDKlVDVd
mIXiobR4V5uRVYsoGGnzU1/2R5IgbsR6renlOxY/qAasJRby83CWvC1A/Imn0zqPVTki8BZisOwe
m0J7CoAyWgZE9VL53nbzlRMiso8Jg/Q4eyY/y3PuvM30hgD5aC926A0QG9RGeZ0U0bl2q0xcGfpX
JmzeGFf459vwcw3Bihhym0V0T67lEN+2QGcT67s2pNd0waiVqeFrpMvbgBVnXFY3VmF8V5T8oVx/
Z2XsnggmJYaMgdwRMbRKFXEQfynPTmBIaFl5RlFLAqirTivJ1ui+qcZ0yvgUrytxNYWxdsJccEqZ
pnpF4wT7poDoaQtQC6yD91lF835qKJxR32cFQh8qcudl8LGUUkJMnOU8M5Os6dKZKplVcTdQ1e8I
ZFfkQ8xagaQK7tLJs4LM9pgx5XDjRWXREQyeRTfsNDULOKS2IqgKimBYVN5gE0IVGKVvrsnkDgSm
CaInMaoad3rkxFPesL/vWghl6ks5i5TovRQFQVWcSzuPVo0A1XTRXgTWQk/N4g9KEPBb3pFXMPTp
zilNHK4ja3MLhCQlgoTZq2BNdz0a9XO6V6s1oq9Ttb2IjWfHZEajDMLypmp1rkE0hVT/lQxzZTdz
GrkxtmZXZSmxd4YK+Fxt7OWSfmpBd/pKC6sk030LyPbDhLd/IpUCZQTWJKpPx7osv0DMe5JNWe6j
ufxmMNf1lLvMiq7UKuGTLprYp4c/XTpR862LoDsZECUPJegvt9ZT+woBDqOiXF6nXE6nAOnrtbFw
ItTOfJsvxnIhx9BXci25qqrUheyQ+9qaVMEImnekWkYpSwxaTa4NVPVQVla8I6hl9IJFnY/NMcun
7hrgILU0FR5qb1u+g6NPjMYV2PbqADEV5C6QXmDhoBooVHZMLfm9dYq23cCvOSXMpyk3y8XQAHw+
aqIP/MXIrL2qxNAFhuR2VmTACmR6HCObggNEM/pEyy6g/7FjjHOQh/O6ahz9sCA3crGGyp8SOfm5
Yz5ILY8uYrwQUZKcq66YL5glM3yROHdo7eZrnE/fKsoyZxTAZ7vKbrNCTWD9D9W+IpL8YFvWuAsS
G0RqvWttJ3gmHfGaXIyvE7Wfi7pcZo++WLufiJaRbcPNURt6hns9cZ2mhSXGHMnSJkbBsn1N0jlw
Bw3dNwvH5bJ18vdkNrNdoFOVggOKaDOAD6pU2V2rqMYViAOmLzEMEfAuB36VY4f16R7lXexOln6K
YbxeCyV6DgolPjvV9NoldX2JsJN5b0jmsUGEnw/Y2dVB25IxO59Q+1CsNHpPqK7eIS0TGqaPrGEW
pycwsuZZv4lruzgU4AtWMN507O2a6X4kd8ao9V6SGPP9XK7Rq6WXiKq/iwuxE4124jZR41g8RYVh
normewP3+JI/3rexTrCllgvNDKnQs1MubRL3Lmzns05P5NCmTPFtpV7INjCfRszWN7K6LnQytVg4
72V+wONdAt1Mhx25mfggorY6T0PDFXpTOygTgyxg/CZPkdJsu9edvuSSrb/Z/Xwfzsl9NYP0W6zP
grtHavSfU2UyD/XIX9RmDSq7qTtY8Xvd5cZdpfVPLJeDc+B8X2mR2ZSQUF+hH6pY0k8iHc+h0pe7
Oc4XV1n6e6MMbykdAelBWIPA3HkoBiXYm4vzGMiCfPCyHO/aMX6P0+LYsUbyJYxSgnrKZ/yKFLy4
JBFKvxYwEA5rt9CPR6zrsZCfCZR6VLuiuwmmqnWzjtufPoefQ/gJrkiNuwVnD02WaKAJphmY7uJP
hH7ge5k/hUuKKZ4i6lLZLz1IjhYcayR1hbndHOzG3tSvmEH0DnPDsLBnLy7qu0RHITnE+XqfGI6a
Y5DdMl7aHXVMiEWKVzlYzaOgPdtpSnKYNkeerUZX0zgfTSTgO+Lnaw98a7qqbRxfzZdjmZr7qqtD
H2Ti9agtXJP1tXlWDDBrSVCTrtix5kQOcUk0KG2J+9awXWlTArfW1WSUTv4SVgbOF9vx8qh9x2Nx
l0RJtS+HJPAtYVyhbUK65SxveVu6ae8AIw/Ki0LW2D11xKsB9ZXc2pdKihdNb6Oj0Vu35jiXNJeM
xddUmAW2qipekjIrj4h+c3RvCUvTtRvyuETwnVTmnKDu+giseaZel14H2EBYXEWHhNx725KvU6Xp
dGdKjVIiYKowTrDhv2fjkJBmGacswCQSDKx912Zw2+S6cSnq4j5NWeCRiMrlmQw3juy/hJiNhnYW
3qw4n+p8eC2jMbpM6Xb7Mvm/zJ3JbuTKmqSfiAXSOTi5DTLmkEJzprQhpBw4Omfn9PT9hc4FLqqB
u+iuTW2Ec1KZGhgMp/tvZp+hdoq62GHFv4yqBfBY4fYmeDkyL6+vBcfmbdvHez+lrMgeys1oD8uR
qii6S+g048WbX6T7UaTrfaaccof8pk+W6+DOSjcY59qdJOiHu9H1DolClrb7fgfDZjoOawM4p6mf
tZG9NXo6BM7ibBgsltHYsAgoxjO5vs3tVx9URZ/SZBgj13tzVUTv9JzWP9LR4V/3etuZOMUyrZJ7
ZVI6TbFQlHcVDb0T7TkNJYtxUV+UNfXRChL0mN5gNCKbnqYiAdfwMpTFus1b4gOTrc4xN8luMFNA
SZYhHgGubr0leC2oz8JjSUqmNVNzYyz1XggT5cbMfrFtWPECZnUopE03ewygkHEzHV/sQEjDcoST
6qkwJjb3bkAebdUdsr5LkUpd/E6cygqrwXgaykFyXWTyABeA+vkRmlqZuxxMH1fleFdScyKsVvnk
Kp4GAew1hwMhi7YORyxPJ0eKXxXA0Wie/Rojpkh+FMO1039j9uaPq6iC+95Yt5UdwwPG9LAUYIe1
0Nxuj/BXn+1xaSEUMJabEhsvkGl9qYVyvKwwrr0mgs2O/wKlkzFfOaR3bUNcrK0i05nI33praCWl
2E+Vda3KYt8JeSlHiJQ6+FOknwQuj8rk3dQ4rb2FYbyVtXNIJvaA2proKxcgtFlp2fznClNp6m5T
p6Dvp879yHH68uybQPB+5Gvzt+o0W2QC6WVnvwduDYvAUydXbTVlQHd5KvPNZOu9XK123xksLw28
+VVZETyAdLe6kkNRzNZ7WjZcKZ83ANRhHDQhkF0vog+DiXRmbMppeqpjlh8qJuiZnPtwod6UQ1/y
RfVdEQ6jJaKGxrDC6BnDL0Gxy5bx4npJCp1W0YpT6I3PwQF5Y+6iJTGOZaPHs1Ws0Iogiur5Z1f1
/dFkbxQOkExmIJ8X7J9JCLtr3jS1TqLG8YczFbYpR1LJK7UYH4yMndOk1keclAsO0/WL3QaFI91n
qem2H6abKlR5p8TMiMKX1RSJmfpHJ+fht1hQKW/7G2/Az4GlfdtQKHrvMS6PFx54+QjlaL41mRjj
sG+drSg8zGPNr7yjcVt2FtXnMT2PmN4iKwaFFfjiJHvnODkowXz7ftdU5VPWrw/rWIxXDfuUozEv
Z96uX8iVd9It8z+rNI+c8XiYJbgD+S3Y4GAWXtKL2fRRQ2DiK+8xAWi/OHpmndy7jubZt9IERsX5
Ni/sHXju7I6nBuC0dbh6XsfLZ/GWLtq7LuN7CtYKItZEHYHpKqHrB5EyOpGZYW/L1s/gbjQHVHdE
Y8FUu5pjxZynjwyreg/y6gpvrI560SG+5JdytopnaZ7WbC4v3x+MWwUcpW2cLEYRYTsXqHNkWFar
R5WkPc4JmBBUWa5PXc1hPlOUH+ver8+rjENRUh4iG+8jqyXabbraD4HZsmqiK+IaQInoW/M8zO7P
ZKjOAVCWKE+Ta+Xm6ocqb+UyiO+Vl430b7n4SG5Kp4VeJUZPvBbDyV6uHRLhKfDZcC2BX7Ay9zNf
ua7O2vM2Qda+2HqR274JjIhJndLByegZevmu2LeuZ4fTWA8h6IgQ9wm1rbKYHwrs+iBNFwzk85Ue
KGAovbFbA5BmJIKPbOL+zNWKbskcc9J63NoB6oHXJLSFem69pS4j3qYLG5SOCRFgojO+FKA0ldon
YszvQcE/FSYwhHgd6UvwAgZ3g8Pwyxtw98y0hWc35RAuf9+QnNSk5YI+bmnV4IMp822WudvRtbOj
0zgLQ//U3Dc09XAS7UgoBzm1SuyoPHgHezNmitOSICezEt9rs7cfZgqqL+k8nQqbkas9ppxP44H0
slyP1NEEF/vWTF9VJAVHmudn71R77J1mSp22S3LwSbJDKjsGC5z/IS/fktZ1LyLNkj1Ke7lJzfLT
dx3KuMqGoi0/gVC4BCISU/6jRtikdMLEjy4u88zCVDcAQd9yB+9GY6hxx9x5OmQ9D3dhx7zJ1jHd
lxaO/r6JH5KZnXcyjXTFBeP6ZJeDH1qrfUkAAjwHav0FYl8L562x2dY2RmhWFOsunoZVN/gnDVzE
p4tonwEhOQEvfiCeGHbCb7e0obSh0ZZUQc7NX7vIfkvsvbvW9PptIztn62bLrfTI4S2w1s1+5W6q
hftVqgCjjYKQVWE/g8By6TusKFUij37hvVdZxnRpCO60WpPnHOExr26xSYeVsXxtrX66x/wl8nor
3OSKEsKJrvKPnP15yrDwI8NuuzWpQh4kDAvJbdZQB8Ne5YdG8KJT6+VuyhFBDbMvnoPE34nZ2w1r
8qARyBjfLb2x71vsgZVC4Gir+27yFk6bPQx1sYsZFhLdG1P4z8xQmqGjJ/SWPfLF3lhkuRMatEfp
MH1TyxEZELGa7YGBskt94RMFLesuyDLnYFaa7vGlevf8F9tCGjJHINKli15TMd1grh7kR5fw8Ycq
BadtZkDBsDxx5I+PQ44aYwUYHLpYhE3cdU/SNzkr9UemLRSB5BPXTLinqQ4YxSNHcEbW7G9NWrbT
Mtjk5WPdV5yU5vSUYufbB47NhHvqR1RQDr0efj9/3qye5Ydlbi4R3SbvXuFDdXLZP+jMuLYujbmw
O/lbirGZ6eN1d5r0ZfQmGfrN+ujMfba1CbQf6c8wNtrt2bqtwVnpLD7cRt5zk2d78t+/g4WzPXHD
A5EIa0/52wmz2nLKK+utsPJyxwF+OQW3D9//5Zh6OQ1e2uFyNMeeihEEU2vuoyLBwvL94duNgTVh
XKmgnRGhUzxGnZ0rplC4lE6cOBB8MpqimpTzFO4wKs5KYNUtuhCf+v789wf4H8luMPxXfnQk35xX
9BTMhJdiq39Ib//3/UcJ4+h2hM2c36xtmYNxqAQe7pQrIhVrBoP4Ytix69yudRCxKPcnMhuIMpRc
ntLcNTmHkQydF/0vwu03lfatHPil/Zv7rDLyF9npYZeP3vrPHwWBNf1/eKn/Jzbp/+a+/k+m7P+F
Xmry1B4G+P/spX7LuiSrMsy9/3izbwbsf/2jf3mppftfgqC6jY3a8X3BG/Tfbmr7vzwpHekE0nVv
fmYcvv92UzvwF/6Dm5qvZvtoINIXDHj/n9zU4vu7/HfHP9+f0xpfkx+DBPD/5fj3R6+u6yWxDtRK
PlKV1G6cosq38oJblnbjJK/wCFEQ0bb7cpXnYQoLZ7TAT7kMb9XtaLDkkz5N1mLTjXlf3xYaMU8I
PV1zqpuuOEB72QamHE+wgF5vO0gSAa+rpbuNq3UUBMzj7RI/BwtK6Y1RfCvAvnmUtH9qzf6ZDcrq
A2vrK4XPqL4rLU9vZXpf/EXO/9HE889YNiauS0bZSzJ/TP1D9ta5PRut6bxmLDJSNB/sDmlowg7M
DImngPeUwR32ezC4vodPwzgufzNMPI70YnxuFQKTlCOWJh9LQyHkaTITrIgCb018U34rkBI9STdC
lToqXISbjZPOxsaiN3p1HHzTMsOd0awLo5Y1Mqrqr1SmiwzgXdsu0MiQQB8X3X7mc8k4rsifOvOt
DH7bbvACY5Qu3gARxKa2V8zDqey9AUSD+ZTFTJwSW7Sn7PZBsVM1ODjS9KG2nWoSkkXQAB2WprCm
emwjzIqDvCgwgBhm7ERzcPLYXUP1qZyfmOGT3cpyO1DNHBYZPz9xQG/bcdu/xilOaDfSTlmdF9n/
BUHcXJrMOwNDtA/qtqDdUFBu7WQPAv07dGParpgtURpAQG9HNzsukSS7KnP4fQNy7dM5X6M0i4M3
NC3rbVmtI7XnEIpMjv6Tsg7LFOeotcx/ncKzDn7+yPiYqV8w7Vo/da4jD7ajn9G8Zd/WvCJ4+LYu
a8NG9bZXB42fdgmuVEC0NKT9iB/FSc5jNguoVgHS8YxVtZsN/t1Y7llyYdSigifWh44Z18UdkzWF
ydHNqnTnmW1/yuYuOM7eIZO8/D5V0AyPqEnLyz9AvhkGf9ct/l594ws8db2bRDFtTcwZG7Y6OdOK
U8/jGMPQvvKrS2dNlB1YFd7B1D/5gk3+CkhU8Wttxqp4qi3L3tH+jMqp1IQLww95QtfHeUnPRUf9
29iVRAE89dysnJtAtH7Ns5hox8q7U6Bp0/PwA8vbWw1+1BQxPWXggxXl9P2hU7OOVjpUNhSYNsDq
FoHbxmIyY3ECGG4fHA0sdspdxDGMJHP5nnXBu0PeNu5cg7AB4vjwq/D9fTLAoWRmQnbd8fHSdjN1
1525sv8q/1LDrP+5Zdl/glTEIOGk9W9oAT86Zlk7GnMSbKvbub0ptHTpHafYhdItewIBfIiN8pgt
K0TKfmlPPRP3U8GcE0F7VvSwSAP7YZ4axqYYfXQ8TPP27cIYqr3LVfcKP+uQA0JCOXb77feT8duq
HaukvuEhS1xRSX9G/n3stEfnPTZHH0FrNxTufdu6xh6SKybH/EG2XbHpqa0Ip4FQd5JMpwnn7kk4
SBDQCY9DHeyGxITD5+lrmjOqaYQjEHvQPpZJmdtyws/Y00ImNTZur3dARgNuOOWjb+8Id19bnH64
8RIrlDo9/PNzZi6s0O9SR72GlUk/gF2P+7hFzmES98nkWeNxdZ//2a+oYjkAYg/X32ZBjzLjbeDE
Kwez6amYhiGctGmjFYVVu/YnW/r3TSK5tLAEizpXx7mkomKWy8G63SjQ88pIxf2y0fomrXewB279
yUb1OSlb7fRiPSRIg6gmuD+YRnwtUqC51xInomYSNFrto2ux0hiSV4k+THmSNnE1IfLlqfT9i6eh
q7mKYtPhSF1J9+AIxAyfwEBZyvVs5Vtc/s4OOpU8rU3yQptHtSeig1VwmiQrgh/lREtP7U2pTXte
DLf4LRbKujwvqaLvoerQl1nUeiaCVXH8fhBxnsM0lDdMVaqJA1PxTKVujHRePBYcLu9ny6yfuiCg
mKbr3hgLsW61/fv3/yVpn++knWFWGn5MlaBUzeqpmHZh2nLSSfa1VVgHrZOE4x/+McaOaZQABCDH
bgGObcWfYUxPikzCY+FfJsfJwtEfUCLSmkR1gcKkbNT7qeuj+NZSz6Xd+HoZaHYmKF6pgV17Mdzp
NLM51gm9+YdLQgRk3nixlYiNM+VtmCB1+4to9v7NnVIUnIHlHCdR5aDJm6URH3pbeeFaY5Xnxse1
3XPu7lfEgyT9ciDBnuuWmezSNdY2nfUDRyGfJb8FuDAtsJB4T93Vc/IFb8IPgZZMh8LyAevTwCMC
wztB5r50ZMH2EsJTVM0ojINDy1MMKtzwKvtSDzl6G41sON6djB56A8tBGaNtJkO/FX3+5i14IXJG
DzjAY003UEkeIS39U9CmP75hPYkmSNjgvtsWzeQd5oV50lDjDZgRwZ8xxDpxSX1A1VzTgJpKLU1v
XwyAUZk5MyiwsuakSoL7PEUGRqIRFoTzlDn6aKngJZss84At2WKd0ExeIM8cSmPErV0l5Z3J17pR
deszl7DaygZMos07kr5OjgviIV/1+FzZUOvqPnmigIOsJ+Twe7w71V3T3Wq/zPyp1Ga2I5jwkuD4
o+DlDWZ8/NG7YgqzsWjQEsIRjNDzaK+cOJzx5M8rRYNQdE6+JHfRLfvSBMOUrng7bEz6xLh9TBCq
1Pt5gTRudvl5GB0jYx3y5qfJ7o9SGg85x75HPLo2Gn7bnfszOeo81GBJN7O0+0O98KoyaGYbZwWH
yR9eal+r7agKzW1Vfho6eLIN1K6C0Zl2x/aS+HK5VM2FDBmzazcWJy3nO7QaL0q7wNnViXNdYYTu
suKqZzs5+s6YbLuRv4RAagBjnd716icPCExIfRg/XeYQFekFugPtZ16i05p6F3anwxMetnXnWcZP
tCFFp2WlXkm235V5vscl2V3iCZWYpxCM5+45XTsD+PVU3jsxRNNFWfVZ9A4pWy9hsNYZ15QezDus
EoAoP5Yq4Zhv2Cb+3RilkXqqPIf91RQJ42dD6tfRyVSouxz/MgZxKgcKjFzzBCB9ZRLo8G6jpLB9
VXQPaqtjSs3LAzVCpZ28o5XH3Rj+wsshJFmF0s6/PdHPVBxYl4FGwf1g1gL8/d63gW4FAwQcFE/3
wpD2jN2Jhy9+00vO4DhG1js1vcCBkNJioFeKgYKWH4HkAr5QJ7Mv05i6h3gOLuZs3uhSg/3acn+F
QeCCDvOSz47DyDXLYXwHXeOSIqiHTW9P1X6qsxqCh/If57G7BjnE2jXoXtZUzFtgLfqukEZyYlTd
GeW5yaERiiaXr50tPlj6NnaTDa/ZPOxuZCB+de44dmFqu85Jy/9mJZgt9SvPawNzAprRmmv3Z4GH
NflA9xnRhcFxLb2ZhqpzBoYVo39dtP0ULAHhy8WSVEH0OaNezMJu1gx79s3dnhEk3tk1cfAtuENo
OEN3sBJq69fCFqHoF+u5pj8rKqB7Pc718GOgMJLAhmxeTYEbUDHz+e2ODW+9xn/tVkkNb4FZUnav
VU6XlZpxmfDkbN77vCHlbBnJWdE+FVbSg/cx1l9SdSOxQXvE9lq5EMfa16pg1AFSP5+621Q4+qZz
ObXwmN8hV1mZhosJ0IqnR7Nu5oGDTu7pN/ye5jG2qzKiqq8+QNzde6x2LFM36q7Zr3eZ/tMrD2Fu
kmyeGBTYQ8GGePS4O7iuBmCrXaXYJMfdjyW2uouTJBzltDHuRnD4R1ctzsEA3y3y1Dt3eEAiXNAl
Bzxk8FTF56z03MdlGVVo+92lqHt/A5yz3Beyne/rIP/kq8TnqvX8UMra/RyDRFztdAQOg4ljz7lv
u8az9XPgbNiuyVMyJ/ZmHSvc8Ain/BJmf7SwAG7yxNk2g1ywOoB6oKIMYQAeYGTiOdmVqbT2bjn8
nW/R+KKYndCWE6zFcaIqls2hGUNK4O1/XFf7zrfSYQcdltvYDTZ4n+OHsYwfdcowNdbG36qx86Nn
gA6pj0muA6xZBRGmoV533GhjmA3kq2hncw7+0hyauDeoYlsYdNaHnsX+KnPMgLmfLlGFr/GMzk6u
hiuamZ5x16nimhQpJyNR4Aj1EWek2Z5Q57Nj5bpfKVSaHQkkySidiJROernPRthJhlb1HY17j5ke
XqYAaYydr7+dxybgFJxcmrbxo0GImq+MD6ZLgkNPBxPhOPuvG0u9B6bWRYFT5VeWG/YbjdU/dTk9
K0uKGK/yIdiySg4b4GjxqbJlQ9hLjbdi+iDy4uR+Vr6+j98JdE+bAtPIQTHEwKNpQiJT5AyGRT5m
lAEe5rkCBj8SnZUeo2BnLMqLKAGc30baqxZbejVSODzy52Kne7o2y9cqNq+GwwxapeqSrq3m9Sn2
zppvUqQK0ipodIM7j1E9AbkmgVKgc5sC7n59NpKRt/rEI3+iPw9LTnrWBQUGuOo2Rl7oR2bDbFyt
LY4PsQX882fVDkA2UfDTV95nlxQqnJyxxaw9mCdjnYfN5E/B0RrxQ+ZEJTrcp4/F3LxbqVhC7GPM
2y2885BrSAvlybQdlzE9qNLd5EVuQ34gxug3WAaJa2NbWtQDfgefMXLN/N7zh1Oz+r+GJajP7mLo
kFAHojAOnqEtsC7E09Wphu0kV6AtZa7vxrp4MdSTa2sw9H6S3bWQ/EyDYB7SL70ldQAPPum9DVrk
3azGi8rZ6KWOvNR0TFAvhbG5GrGkwMtcBsc5G/K3ST/KGVMZJr685bUkAW3WzxPJo1Mx8ikYXsgf
ZXJUdHAdfYHE14rk3CcY6Jbejl8cH/lbYoee1+ZjgESmcuuh6mQKznfDFAfecSrue4BFXKcONA+a
DTI9lvnAJWvm3564iFseK6a6BUpN2jsT/TjLnrt3ykGdwinqHa8HXA1XpOm0ZAQu6KBHrswzejBr
iw2i378swTJuk4F6FK8M+oihutgK0822VQFLbLBL4ofMqgc3JwnL55RVLSePbmMzTfQx7dHyOQUe
Lcd7TdJK74ulppVWAObtTEOcvNfSCOeZ8FDVluVuDqiDK+BthkGRvlGawbam5P0kuN47HgGb5gvV
f37Eh67CdRx/W/P4ktY4t0CQHuypdbHhOH9aM/gDAUPslaV+uaR5joiMO5y33h2H4Qr5lMB423ni
zaZX3QqCVxFUn8UUU7MaYC+crSYha8tIxaNOqSKmRcUH0puFHjb2uvmkTRrEl/jp9Go6EqxmK5g+
Vphbeh4/jBLKn+lwT/R3+REnq3vkPYfxv3XUk7L9I+mW5UiK6DKO+s1i9kHyLeBxkBJj4y1+NoxJ
IAdbZK8G33+sSUWRrofn1w+/+BCtTUGksJHP0D0jWY7keVP2vyDjz6jiPdJPCv2uSK5Z1qMZj6ga
CWMnz+hRkbmiy8TYMPa6d0/ifkoLJ6Eg3dkkFBE8YRp7nke2nktngNn9ufT5yPGd0EpnNRF/lm8Z
tPUELpqdaexKaMo7ikKZDw4Nq9sA/wyS/yEV4xAqhitRrLDDVesEu6HWCB4eA7/R+mxXVW8fhJx/
oCew3szYCQwtuoNezZCXnCKCyXceWPrdhxJb3wZxY4k8TRinr/2zZ0odCsNnR+bOUds12TtR9yMH
qvJDLcnWkXg4ddamdyqwscFRv84WsSWnctMMu45JTD/DKLZM5i8+v1bkpfHvGw4gXDtPhU63MEk1
VH4c8+Gx8hF48UXbITB2Fc24iSIz6PUBkNSw8TKD9JS7oG1UVnrouOXaGnVeOvgYmj84YQa8FW1k
OSg3LQPWBwe08H4qu4Gnvz3xLMrcO+gazVYuWoKNEp/lSu60Te7KqpxBtkBmc1mVERl460BZEkV8
yUrMhrlf7Xtbqxd3HXn/e7D1tPOcTX69gft07jLy94H7UrdrHCki0lz/Nn0abx9Sr/po5aAeXcUN
yqmPQrRdOc0Y60eCnTCcrqiBUp/6vBjDuY2XTQKcgQ66O4GlXi1EVwaPuqC+tqvQKHiTeoEirUOO
pja4w+qG7nkqO7HM/MAmdd/q5XMm/98let/FLppQV107rB5Rs7JiBeS5ytF+5SqPHWOSqyua9zl2
DsXMrFtlNxONzT6nyjb4Le/cFYOgXXy5En8ve0U3eGj89MUTk725hU/KTeL1f53Mo5y4TknlEteG
FYLSt4jr7ImwoKlRT/rM2Loj0yIJIJlEirL0NZkw2Ze45EuHNE1mvNKoGrDtJFsnCoos15Rw9qTf
7cUmcO3eyYxNU50R8yoxL+7GAHfXjNI/CTbWSQOwltkIBs6NO6l9i8dEV/DRLQQqPCLru8ge0pSd
QlP+5J78cJQ5M3+0k13j9e9DSghIWPEbfe6/QFlgBDHMc7PguOIZD3ASi7hjbQxiMxEhb4e0uvXk
LgxOmVFsPG+mN7mUTIy4rE7KeMV4khaZD3eyYbd3qNyLV29KQiRMCKDjdgq/2tIE3+EyB7eVKMv+
NtDmkFkba0R6H0XBmLe6N9qwZmZZU/MRYZZ/Rzxc8FJ6OAxHLAkTvywohr+l4V+KBFfdzHPSmrEE
Xjx/a93agNAi9UH2NMwwv/zS/vwljYaxMeMDvNnsnShd7ZThni1r21uJh22VhE7LNJkE+R8viz9W
r19xwmPfpkdW577cJrNzZs8gwK+QmT1YjnsWjspDUioXnVCb5C6VGSpLPgD6vzXGOegNw3TwCW9E
1Id8EJd4lFYxbkxAgkSH+zPUN46AtEkEp3Yaiy3ESGZljI2CvBZhn527pvmVSDZydODuunas7iyS
Bhh7zFIZEdOUYGfm+uxO2VfiTP2x8KeQ+d1Dbi7W0Wp9ucESHDmaNQr0wMXjU7ZnJRE6NvyUpv8D
KmG6ruBWlJX8moQz/mSnkrPEVHduJvdTPL0RsKJU2aB9y4zZ2dE2ow8d7onN1Oj2o4hv9h4aA67Q
swHrG6u/8/ndcLomm4EKUFwmvAN44UY8i91xXmuxcXOnxUuG99F0xH1SyOJSoXcYtn7zW2gx45HM
jPowbYM8gfHXyAUAm5U7rrxNF1zb3kxGnpHoVgsL1Rzv1grfyCKtcUMC8TUN5lsCsn8I5K36WFBT
ZRv+SZSkArFy6rty4EZA3mhfgPAfZ4vM/Fhxmq35N85YE/DtcbVlKafPyml/cCTr3nMPNvQyU22E
7G1HrtH34Ry3XDlGXrRUQcgwitXZBGq4822Xtprmkd2dFeoHYyUjIoyp3VuSKUxvKhzzgb9sYOgd
+5SD5zxW91WzPHnzgDIg2hCjNjD23sHKBeAQtJW5InirgJBiUjqElibf2Arj1klfGw92fW/1LLyY
Qpnn1ldIZU+rOdB6hu0pzO9VRzLcFcBAU89Pz/hzr0mLxRGF/CMW5pfG0c6dzyGJc8wXy401xPXe
MKket/uvZLLK3ZjeZSNW2bQYl51MXKwS/dQQIGiTbRvb3S7wUrnvuf9yKPwXuK3VsWJ/4Os+2DnT
j3QBZVv2yXbUa34EZ0CcjJDHsa5Ip3X4XrP171I4zqNrIucE+UzbJSfJjKg/3sn+4HhLjUeLNcBc
K/IxnfEi24+54cHgrsnP1E2YuoMDbedHa8Gg0gvx6REQPavMeCCqdRzmOj+VpjVEmEQ2FjDO+0A0
X9wRinQ8nq/mzjFWtcFOWNxVATsKhCXyDOvwOo0UuJB5Gy50rB6nIYimwceiDCE3UnX3lgfDk9fW
Xui3iHJqgCXk2uzQvfITxyN1Hdp8I8jPCGDFYKrhP+/GbvHo4xuidZCvWLrIhcT1sMXS1h+6TECX
yPc866o9zTdfQa2mn6X5UacjCAvmAYelreAVLIYFMWVMWZr6+NAetTdxzJl2YFV/2K3CMVA0MJ36
+cctIzavSJxxtl+V+Jjq2A2bNX21RuytuWUUh07SLJVlIvmgFXzrzUpRapgckCU3vBB+tHTpocp+
jmwr7/IARrbBDHb1yjMzeEWcuLusZO3oUPLDAIu9im29bXH9cijDFW0J6H4U56rWesnjmOcREZkk
9k4L3cBounO3a2ZmCQ7fqdGLFzZz/afC3Lervd8gkpmdN04KAcKgw4R8VN6qq265YsNyo82h3y1s
C9GSILIS0XFJPZgj7hQVNwbqjX4ahPmx8MPt4pGKYEdOvxUekpOhzOURLtbj2LNutdS9OJ3LQ8wD
YCyNifY7Cz/LcjZToR8XUTOqAsuV8/c6DIhIr5Q5+UdG6mvkTWKfoL2FU4L3xyVHBHFEnaxJ/4BB
5uMmfOt7YLmwTF/GtX4Vg372crnNmv6QYKZM1ESD1GgWDw3R04ecbeGJNONz0ozm2XeYy6Wk3lyW
1dr2jCval9fcKdyXl3HgIWvK7CiJ320WwVEaP0L1swK21Fgs3kXvP8yqfWCr3Ubgd46+kVj3RgHP
MWt4VqnsrXBtccHst+3c2HzgPcwGuOW5xYMm7J2G3QVAK9uDlDa45EoA17KcK02ajVm5C/W0ApGx
curmwbo089Er28cRRko4O+1P/StT5nioVu/DDdxsX5lgwExdPi/C5bplJl4EeAnGSLMeDEViUYwo
LA8Ze90WE16Bdgk4/awAsNTNkApb4LGzsl1eZUkUjAUqhRr3vsHL0x+8OHgpnFnfBUgMqtMweuKY
uUPZnPzCsLaaNvYMwgYULGT/vMVsjjzSps5rEmQhDzXWjMI+55Ktl7lcVgNFtM1r1FQ5R4iQ5X6w
WOpS93boCIrubtlhYE8eh+G2thOr3JsgNNZAdJGFxd1dUQGQD9jDc2Omw1fewMCRabWr58kky8QK
XVsY26bgiwAVQua6vHg1N0pik9GhlpGLI/6UC9vYYkWehPL05uZ/dW7/mahJaoA70oNIcYqfVAm/
DEM9P+s4xOYzfTiWfJSY66iThF/MhDZo35ivqdNgD2+yobJrdt1rxqkUrUXZVzyBWwChvwsJotKp
XOPYGhKs8lR8alXU29Z9sizW0X6KX/3Vf5pjcgtLYopL489H4eHYVtbI7LOrf6065+iwgnUaJTyt
Sgz7ZrJ5Ndju9gFYlkzPn6PlRdYI6rSRn7PUzNvLz4C81+xDKpjSVYWyNmdyqbBkdLYCCCFhEtp2
Rve7kd+PKg0DsOOoDVffjB+5gjsvjh/cFILPWAyHkYgXiVPMaolFgGX2cVguwwPxaJQrF7jCiJFO
BxQVLd10xBt5vyxkhaWv/xjFj7bh4Sz9ZgeV4X4tZpy6ax3h+UBzsR+Z/f6kG7iPJYdL6nb8OSNx
U3p8V/eh8of057x2E3AFQttD+X+YO6/tuLFkTT8ResGb2wSQjpmkSIoUpRssysF7j6efD+w6U0ko
DzFdfTM3XKWSCWxgm9gRv8FpT+RWjxWKCI5bg0sQFrfRMP0UchQlxLH/yYBQvlBaAcHlB7wzH6z7
afL7JxpeW003i7PeaLcaLcQxxm/chFwHGMN7iFPDpNiZu3NrDxcy+BvoPOyYPme9rO7o1pYORjcP
UuijQgzrXlIAxSmacWwCkDBpFEGWtJJDG9ZfPNN06XP0u7DlA03kJHRarV0DXxu6Cv35YJo20Ml2
qQ7o3EzQVxwNtE37Qd9EKbtrntSupJemSw0IdgM8C5RE+73QTyTdcnmHDt8LLT9c6sJvOQwtYDYG
+kjafSnJJ+TaHtoyJslUk7PmA2OQZGpBEDg+W8OPFDMAuxhlcBleYksJN0Bd7BoH/cjMAWddAXxO
boTRbhuleImDUbuZsU3krglpUd13bt6BZBdG1DiYEbtKFFtHKdGHCoxe2g2Qu8jIdM8xDAjHDRI8
XtDlW4ompsNtLz55wfhSm805z/rkpkyRuvBhvsCVOvqhtI8krl3qMABBSfIbCSGXbRtW/UaS1Fvc
segb0H8Cy2qhCZvV39qAy1NgpbA4aK54+gEgI5zikZPFbDk1BwsmePY6/y4krbNaGXelYN1w8XIp
7SH88Bzx5LoCChVh6bbXt6oKOCfo74emfkaEwZ0C4TPs7v6UFPJncV8jwNMG1VlSaFXUIEkPLcjN
qNYfLIiJn71EcCVUMB3ATxG6N8HWN1Ng5H4OHc1HSghoKZXZRhIcxGDajTEW56mlETCnwLLx1ssL
Ha7m412nBzTF/NeSy7WtjC0EmtBJWs3cNkP3OMw+pkiTia4qJuVGEvVkl9SYKUsxlJpCBdKEWh6k
j5lj1dai6kp9KCCuC3Ug9tuz0VMU9cIgdGT5UQP2AWuEYw1xnLMX1AH9Ilk6hKRdqWRuZKAaWQdA
Cg7cnWhAHBm43vd+Mp1kb7iJ+Sa2ZvZb3KjSE/5br/1I2xldDl6ROeSHzswP1L4dCHOgWa1iqwol
tCUJoa8kZp1Ve8HE7ym0psL1v3rx8KVF68tVIlUgJ2pwP0WgNGhRqelvfNjPwYi+lGgE3m5etbY6
0yW7QUTpMvLumkx7FWs+gwZrY5ovDejJR3alQUCro80odvqhQkCkam916YSJR3oIzeoVCgKq4d6A
togaVzey6N+1EZVd00t+qeMUbVVx+BkUrGuuapC/rF3ic0dWiq6914V9AUgKySWYevA+9xFNmC6v
WvTxMhtrSA/uNTB+QxdBHY02nUnjQVS1XUjG5aAcAYUsLzp0LaTQnrTmDjBjeJC9kOTbHJ2mussU
6mKs/EdZmUs3QbZXmuamhYBYA6t3uyFgnciF6uRZErlRzpMZshAfKe89RrBsdnr51E7Z6IgAyjl5
Iwq99Vmsxycr1Z4imXLhGMGpRFCuMyga4UaBwp/xauVysO++N6P+MtJ92IQq8J0+lB6SFBKeNlIX
sUL9e2Ci/QRTOnfbvPwNmGgQ5uZtNihOopGyl9xGjDx9QloNg5CzbLqlCX+v8Wtx31pYIeDYntFe
JtPKJu01jga87DkkjhEdLzdoBkwF/OyMzifXS9YTvt/ZSxwXdpFFPzMtPVY94gGoUjiZRRI4cFzV
1EFd7sSHnHTxeSzPdTV23zTM3EA6icAsD+RiFv8NvnnQ8nMpxieVmjwV5sfMQrWnleuT3ORHD/LV
RvXz2LZ8hcunNdRckg1zn7dMJ9IuKJFjkb9WQoiCFGooGrvXQQjRz1F+R2ak3og/Mu6njtgK2kEr
AG7qKcQs9E5bNgGwXBA/tn6gVaegjEllpN/hgGsKjc/PkuhRPtCNl1Ztd+EsgCYJrYR0AHjNzqcw
rNAWprWHSAQtuR319cod+gQITKe9iFhO0PwQRZ8rd5BxSPXaV9Q1+7tEvh/QZW0y+QvnBOOO9GET
Kj6qilNLTcWUXd8ATRUjnO6qTbnB0HcX53zXIqYWK9VIVPto6W7AnU2bJFKem+6bR8vwZhJnqsXQ
3jOL0l3XhI5Re6dEqEhOjblYS6OpLj6F3aS7ZgWfvOR+t4mr8ItR2JLQpE8oCtw11Im3We9tM44Z
F6MEQKi4aYRjdOYTlI8goz6N3lgiWxmQnSYPo26eO4TzmllBD80aO9bQ1GtmdT1U4F1B1mlHjSBi
myIZaeArjjer8qWeETtG9aOOErrTo00aftRqTWNjCKikIqfbDTEpZGHR7IYFP+TKVmvS3lb1JITY
Nt8MIM/tshh9izwdXJgyBmeqg84GlLRZWxARnvOUAtcUca5n5ZVMbJF9b9T2o5HiXgU7F0iiRnG5
ZU/tABzajZF/7zjwgfCbm0SAeNtGlHdVOfsSzxqIImKIoFHQVRaDcU/VoK7SfTLrJupvCopIKZa6
ZZLYz6JCYF8s9DFq1oQyQdscS43WmpfOhM/vadAhtDALrFQpBHqV163MSo4yF3V7MgTYYoEeACCG
xWaRQJkTyp9xAU99NGHr4QtLLmGp5wzJiRyzF8fvdHYCTTjXZfrLi1CL5CY9iF8hYdGdQ64GnoU2
q1FWsy6lkEj7Ku/I7xGFtdnb3FBJ8KiwTHWfAIwZKeBGXe7kWic5KMzanR5pt+gnAGKkjsaRygUu
A5bHtIP4zbRMcWKhBcRtDJnWm4m+2ThEKBbBWlBq70muXxHw+AsPnCQjMghhjYwwtHyEb0hWxgJB
p8LAuaqYMX9QaQ6hmrSuGEm/pjGNXV+ZocqRlx5H6lQoqfYHoWi0Q1oFt+Db9C0AboT1KrH6nFhy
sk0ECUkTkfny1lDrABBi+hofxXJw4g6GOk3ZcJskZXDQrMYu1aI8gozK4QVRnBuCZzV8NGC60pH3
HhTEmrdvEM+sLJAbquW9Zg4l10OZmvwMtuQkuFMnIGSw0o66Inc76t3DkRV2pvRMcaUpPtednx+7
sZH2gVgDn+jvUDFHRBZ1KXSHml48VhrKloHnH94ex9MNapL80omjx74SwYSNvuqkxoip7Bv6e5rh
62HX4EoilVsUL/OjIFcFfBxPdLpu6mG2UdMDjDBhZC1o7T3KieNOIwkYI5AdpZnbojUvzZSvqo9B
aOuzODWk8+LoZ7K2NYXyDvVZcLwwggsz3/c9i0NHMNlOAox7rLGGT2X97Oqu3I4dkHFJ3/dRSGGy
jmyUvBE6TdOHlnMYCeIZVIpMSHsUjOw1FxFxQiELJhsm8s5kdpHre+PXGYlBm8b4PImtCeoQNKeN
hqu6M7R83wZp6taT8A1lGfTN4uy+kTwNt4XMcFm2Z3DoEW1R+Vs2WeKRfhE/SlRsQ4QZiiCvHdUn
h0GUW0IaJSbx0kxHl+HnFaYbwd4xaRz++0cZB0cW3LB7I/T0cfiiY30XSuItcrow4qlrt/5wjEJp
O2hw4Q0wJz7/C3HW4a4yg6fJeEUoqAPVAVo4sdSdoiGQUqjaIZbk377QWRyzs4yv5UmoMEV8ZtOM
qIHBTy2BOJFmov07enHjAh/MN6oGbLuR+mekXpVdySZnGR3mrNTdj17smUdIHI6cGQK0N0myqUnN
WNpg1L8nsjxDGDMETUemROMjxiU3xStX3C/mAN1uTI0zB2CIgij8pHyW3zVzJJXLpnwAOt27YWo8
WFwHNG4kad/sUh+1yCSjqgmV+obKcwncidUncLV5RELreQrUHJUS4UWvkRaCNgXeOHl9Qw6/yfm+
/ddIEXWnRtY9FweSp/FVi2dyQIMUWq62d4KFSv4kbrPWvwWtnQHKbErEB/I7359CgHnZTI7rkdvM
bFzVuiOw062osRJajmjaW5DULEqZhaZV20pJHt9WleRRDYGhDdVPDG4E1fuk8G+7b9PyDfX89mOq
cjr73p0/QINohHujhGdCRVyELVKmW3mW8IGVuCXp+NIbiBlx9PjbcVZHFmBySV4r7vo6lY6oRM4N
mxPbNsDk+WmrHPRKOc8U0ROjG3X0AwdNLkT69H4+Hcavb/rlQunzT2hQXgrYBEiLevmx98o7DSq9
UyLDminC2dOjcK+wJ+ld+pDAT9giPVmzJwcC4+v8X1bWc85VETkGAGdQo+m20ymqRbKwb8p5dkfq
v3ln4gy3RxlH3csjl32d5k+vomOl+d6unFSQl8g+WeRTFOYGW/TaaWMhxG7tQ/rDQHWHnxTIOffR
BHrToX9bgL7CliDIPZ1MgWJ16Kuofc2bnBw/tlLrIrOBqOttK2lQYMcBYFjoP3QxDVULP1zgH1sD
sA92bTXLTc3BXsHYlVY8ZaSli4ElYv0N9UahKifBe1m4GPhW33IxHyoQ6pC4NdVzIg15hkynmTSi
OA5/nPkrQ3M9AjyRKaHQNRv1V4sy3oq7IX9pYW6CqKMimZqsKgZXEVlbeEVCih51DU2BvSgiWGdo
arVNxhTIUSye5aJ85EbiBNgtoCFbFpSCUEuTGiVzasmcwC3n/nOeP8YsrZOBkMppRkJTan4ogji+
1WeNo6524DQHVJ8G9E0CM3MMORDukGp7jgxI63TrlGOTpI0DsaA+eaoBiLKh0ymFDXrjZjTT+kic
+jjdhYgTPzSNrAKMuy08L/xN5/672InmXpKLAFwuUCOOnPboZfRjxTTz0ARo1adR20IJQKAmDkUU
fDGap2yhHZKYroGWk9urmHS7Pua5n321QpwkkrZMR+EryvOaUh7yuYrSl8KtPNAsTIMhBPwkhl8m
/J4dPclcoCMwVAL/EOlmd2jVBkO9Qr9Tw+JFrvr05ON1irwZF5vRyx6EojKPlCGgFVSddJuZzPMC
I1RbRiHB7ZT5xJxM5U6c+4uQ6k9WJPjPFFESn545t25la2rRbW8YVGFquhJAbpVdkngA2tB6OEA9
nehqJ+jDs5W6FH6aHeAHCbEV8QXF6/RB0MwHtUwwdaMY7TSFKrtlWHSYI0f1DnjWXIuuvsceTrsY
u7VwJDJk5uVEOFE5/MlRIR3jkceMI4qIvZSaN6qn7EKjH05GxiaYj81wBiko4Jam3Yl9mX8fAnSu
zXtOiewVoEG4QXB4T9dSe7UAPTqmXDyH3hCfBLqUoNpU5r0X4/ODAh6VShvRbfmzLMBzSqboK7ST
PapQpguqrQEhqE5fUitHC7RA2aqQ5R22TPUJPsoIfjquni2j+SYlUk/tk1JYPybiWdWr9KB66ad2
/lWkz1IWb7+RMaHOitwkW7PIRRw1y6RkvhgTFUG6/eLQQsjz4Uo7b3/z7e+EGZ2sdsSh4u0PioZg
OHo3jsgXUpUAfoZ1d1OQ4sNl20yVTEqqhS1dHU05BJo1PNRDVe1VCZjbUFPyMZ/VCPxARiM6MBHJ
z30DCcIxeczHvDznFkoyIs7irEpqqROZFCiQONuwJrPHur8BO5R+ElPD3xeoENCSxy3RQscz0QGP
BY1+0KWy2spC9asUApmTva6PAk5RNmwvdJPzSn0g3wRVjR47Smh223rgfgNZ3fo5yhUpL/au6b0E
gkZsot6aRWTiKARpFAsfwJ/nm9SElO2p9ayeDWsPPWUbabTiLtZQJOz6JxMkjSYhe1rHVOlAZmo3
YSRu0YVWbmOzwa0tAeFr6BG1wNH4bmLosDflTj15fvuIGHVxHjqdPqY0bMNC6bdNUUFbbCdKeegA
OLyzauupE61cCjkCmAqoRGiTDcg2JOTFQabcRrrYH5U8d5M4b28iBaVpakwo3XcpDht5oNrN0Pc3
hgWolOZ0hcBPEaKoMH2nxFvZgP0ShO/zvZmYoaOhhuRc8Gb/svm5dByXFrZxKgRQDU8h02SrF6HF
Lg6KGAUlHCbEfA+iwCb1rWxVyqKjKKfRSetlBFWi+FfFPIYxkwAZQDwH/PsQo7svhie5E2D9c1HK
Mkgk9Fp+U01cecQ/vLHeHhFbN1i8qqkgjcrxcmHpZlY6RT4wUPtBihS39iFq9CYNPLBe8o2Y1Mz4
NI1+eWzlaowMQpPIZKeaInzqot6RxHvEePtzQPnQ7iYTOdpqMM4YZiFXhd4auCSJQjf9KmqGxaYm
oafUiZjTyoteGNPxok0cvrD5RdLSwpRp4c9XCEDpxXHIgY1l5Rk1v08Q8DY6lw9Hk7TsXKfY1XQn
nz2QGla5C4dMpaMJII/dp58dtZ9Qgwsda3ilnQRqLi8F8LopnLCPn1SFGv2OmTw/qSqLeBFLhmL9
8b6hIQqIQVcg4SO0ZWXsZ5y6EHVEwXqEIUoYMnX/Y/Cr+7Ixq5dG/zGMtOINva52TQaxw/TSG13J
MmfwUAfJU+tLVho3aTYiVQiI261ijnqtKi0SbFlGMCDlwpIV2rFTEebSaIBukKdVdl2PiJOVpjuZ
O8UXTx9+ddOdgJDgfVH4YKATdIlCS4ctC9RfbCjvxCg+dFT2Q6pJ+0qkk/f2av6yD/truSzczBa/
/K98y/4/J+T/yFssuMaHX3irZu+49WRs/zsbf1O9TmGy/PN/EfFl818m5G0TWoXKXDI0Vu9ftmaG
8i8Ly0NZ1SxD0g1LZ8n8RcTX/iWLuMpY9CGtWd52nqP1v23NwK/9y9Ak/oIMgZ66gyn9J75m0rzu
Lpz3uPyTlqoihmsmrXFVnN0ZL3YXCMjFOIXSPSe2i1Y98k12c4N5ma1u6xMi6BuqI+d2ZY3NW9bf
QXWF3VbXeRu6LimmZigL8r9nKYXvNQj7tdlvWXzyqSU1wFOnaoNplq6eLz7HX7P2g02ecJYoaxIn
+/zS2IUW4QBAmIJZcklUz0B00TE6qLa2r38JtwMEIm3TPI+fs2N4p3zSPn8c+v3xMkfGipHh6ppk
8nL5Vu/e7khzekhwBIJqcofkjicBC5OpxhiCzWm2clIsvqWu4kuHsgv+7aYkGkybeWe7+JaGGYKY
q3it3ll7aT5LwUZ8zr9RI2g2gz24zT1K8aK5QVVhJfKb+93FByUyUxhVCNBQYECwx3sfOcoq2OaB
dB+d0Ehwers5+fvAjhzTIf8+65/Cg3Xs7yjY2aAP3I/f8fvr1TxqY75dmSi14x9Iv+B9bF8VlEDo
eccJUhIbdm+qT5J/jFMuTx9HkmaTv8UwWZgq80iEEy+bi2FauNtlMYwTwQM6PU0i1D2J89IYACCZ
cXLgnHgecRkoJ/kmNtcGKs2z5TK8CUfOoNIjcTtBFF9dhDdm2DVAJOQxHETcv6bHbi+chaP3HXe2
f2/17MDX/Q6Xc0nj9JMJY/LDMlRdX8ylnq7rGPRQLiO5cik7eNhx6AHgqxjbLAn4LbwXSuj0pA03
jYeDWsGlxOwsxd4t+4VY58q7n9foxdj/eh42SQRK5rU8r7SLuT2lINPUgIYEaAE6YD8BWKx83MVa
/SPCYh4NWZu2XUwSjhiXjFb3Jn0G7m9sEyc+a9/a2lV/pJ/NbbwlkV152++TI/2P0PPvXwyukkki
xZTB6brhBhTws8q6jRv0MkAu+AEoYdna9tzCVob8fvP/I+7bsr6Im8dJW0zzkKXH+NX64U3s/smd
cSs/kqiPFA/DTcUB4G/5Ix+HvvayyWlVoPIqpr/m4mUL6MyUWlBByxGSbSzCBaaaLKkvTTRSUyhX
oi1XztsLvgy3eMExvdkRfGRt13J90+fF17hG2h7x31keH0lvWyswOBDS20lAFQQxkf1/NVxr4R6K
JjFUn5zhkkS6+IgCug3oT3cIwf5S/OPHwaRra8WyTMNkuvBTW6zdJFZqLS1nztOhglfvhjfSXnDN
E4hl7wdakLv1E30t5Pz7FzNJH2ki6CIhK2avpKJcuZYzLDff+Rsqooj2EMeMzGGzCDHBt07Gka6e
SLHCaVSzo7siJjuzAJaJG07wCn9EQ1igAyo2m6ANk3j/8ZtdHDVvj6AhkUNtETySOKsqXY6yAdIr
dSIwlUp9NqPbOn5S20//IIRJmiLLiiRyV3ofIuuCtIZHTVmuU6EQULwTKLDlrx9Hka6NBO9Q0ZRR
e5IJ9z5MomnUp2O/trXH4HP0E5a4sgeMBN7xa+2U+BtuI7fdx19Wws7LerGLK0wDi8u2amCBtTjB
Yq7bgjjNwia2aPfPmO9tBTu+wSzlCUVTN/6kuDEJgi5uot3Hoa9MUAWSjmIxXO512iITAwbHspMY
sDGIT9TDi41f1t8+jvH2/f8YnqlZ3NRJS9Tlwpt8Xy/gaoLx2vn70aaOeB720y2ggo3/Iu7Nlf37
6ke8CLdYEVDKR8vqmI7AHW5Iub82sr6L2nElf74axqKuDaJI4UaynCt5IhYiyvHUB6mS4URUJk/R
+PLxu7sWhOTR0nVNne9Ci/pAL7WGrDYQ7uB7PoqQTiD4cJsepWpl6l+bCCL0JDIbS7SwWX8/84te
KJB5amo7tLwHqUL+MRy2H49lLcRilgdRLdWjTAi2kfA4IPR0oHw/rB1q1xYTO4QomejFmbI2n7EX
e66lN40U6vA+YHMhc73x7lW7RYVlU+5MxwIHHH+qbhsbkQFIF/9gOXEtVTVVUThmlj2NIBBQtK5b
DlS6N0yI6pk29eEfvMaLGIvdNtcVLfelrraLgFvF9C0ojJWk8uqku4iwWECxNCgIaBPBUqKtCJq3
nwDPIaL08UCupR9IhytoM8i6iHjKIo6RAnqV2rG2Ow8HkRI/F9yZ4xHdzAIpd7DA4mcspL/UOT2Y
zsKzOL39+AmuzkhDtFSyeovW2GLSZ51eYCg4cXbSYBJeUmNt57s2FxEGo5qhyBxa+mIu1hMeA4PH
4Wx+yyBUoVzjlDu130TqPtylB8UdnqdzcONLG0C9D8nKUrj2HTEDMy1dNiTDWF58TTy0IwvVLbvQ
fnoYhs8IywhNsY9f4vUorFlyDw3i7WKMZgwiTjQYI9v8Vgi+WlyHNMreH0e5OlnoF/7fMPOrvljW
kyIV6DITpnGQ0LPZdp/8XXSbueNeXZkWV/J/Bb1HrrOaqlqWtRhRJ+FzEKOQYbfK0QCNF4bPQopv
CxTSlUHN/9LyZLyMtBiUZYSonQQcv8OP7DPMNXoV3Jl1R3xpXocdCs7BN3OLlswRFsU/mBzznVGc
izCmYizmfo8VVCn1GaekWt4KGdblWoidju5+PMRlDeTfySHVOsPkukwVZJ4+F99NgcdVtRLuz/Ph
j0Ljp8FR+XqBYzwUbvYlPJUnvLldOJbBefQ3/f1K/Hkcf7ziWb5TVVWKFMs17mEJBzCHcXKZe+4c
Wkiu5G0w7Dz6rvx1LukhX73DESF4kE/AymF7rNWBrs6ni0eQ37+CUR8Usy94BNU/+8G48SKUEarX
QvJWrjhrgRZHg1Sb4tjOgZTptg8eW+VLWN3VQ7gybf+Xb/r3O11s3HJeaEkxx4kOEDaP6kPHdaq9
jV3hFsKgG93RH2xcmR17Q+rir5Zhrj8AxwZqoLhUyW95/MWkiqY+Hayc3EveTdvmgOqJPeyzG4yR
7MEuXuUNJBbKeRUFIXlvrBzA8vwal1OKfg0XBdogMA3nz3ARPa2SRAPJXdm1W52MO2vDhN6pX0Fc
ulT3tqaTniRXO2KI5YyHaldu+321/XhaX/vSl4+w2KJQ6mtIBkd8KFCCCY3PpYhaO+o5w8q9S14L
tNihQoS8tEllrOj87Oali1pDbltuvtMd8FSOZg8PyKk48xoeb1p72M6fuzhZh7UNa9HxeyvLUDnm
ussdniRHWexYWcw1F38NjOgPwrZ7CR/KB+p9Dnzyeqs+hffNIXFy23Dzk65g9gDmHyucjby3Ppkr
e+e1vMGSaBJIugUIzVhMgKFolDS2JogchezmmI5p3drZLV87Gi5jLL4wXk06koaYjKJt8glo84t6
RBjJBeRrPnP42eZXaRfutHtQ7enPxA1cz6Wh7w4ujh/O2g529fS9fJrFNMjyaehKlRHPN9T6loba
Xr2rbtFMdfKb/3Rq05jAdQ4tZllDXXkx8CHRQNtCzLEzehKGdtS9W238lrZfPg4jz4/8fhXPcUwJ
nKfBR1xmR2UT4X/LbQEAobkbTvrrud2XrljakhO7shseTUd95GQ4eI/IONjiRhZRIdmIW7rDO2t9
T/vzoJqLuBIdEUkXZUVelDjoOEH39/yOD14d2t/ZZ+mErpSd7zir9sU2dD2nRXDSVsDwbRudbXW1
lvTnYn/3CMriShug/aua8yNg8Q4w34Yax4oHu36YU5IEL9AtKYmbr32KPzfU93EXKztHkSJPQoSy
9HvjANHsMxZzrn40n7IDwhFPJbPdsb6BFgIGaQ/jJqPWbwdH4/TxlLhSIXz/HIuD2hSTKhqBsoKG
2kz55uzvQS07DQa4W32jblFXcqSVw+T6KzdFLh8ieI5l9pzipyBOQjijY4c7FMgqbNYLRxAjuH85
Bjz/aIR/h1us45SCj6f6CLr0trkL99oXFHvt9CC5aM853W59Tq2NbzGrgRpXfYYEqg1c4WD0wVZV
YgRkITc3K0fVvC+8X8/AJyxrvmdpdDSXbSD8PlJMTzC5RrP5gDoeeHvEKBHhwYK81/7j4o+l0brk
jmBQLfyjp9ioIULDo9LZSajtwwrsa6dj5uS1ytPHX+zP25WFGD0NbUWiv6MvD72+jzOvCM0OfJQI
rb3+gdsddtolvhYfB1pgfubjlUga3W7gmDrS+ItDTQahWMYzZbVxzNTVfxv7xAkc/dDR98ai96V6
HR/rx3C7drZcSebeB15s+A1IHrPNCIyF4fjQIPLzw/ohupkTbLH63emPuD7UL/JL+lPmuEnstcTi
6iu+GPhiTcQNdr21pHZ2mY2bamRvSX8X6Y+V1/tnzvB+lIuFMFBshuZNFNrAlTO8xK/Vod5hm42O
1Tb+XH9udmuJ6kpIdbGd42xTD1MzhxzCfVHHr3Iar9w4rjRE52GRBgFiAjCmLq539dAlseqRegIE
VH5UB2z4cKdHB2gDkPPeCGyE6TfiF2j6Q7QyY69/t79DLyZsh+4olA6WBp7BGyCVeM09j/Vfdhv/
a8v36ks0RB27CCrzNDjeJ/vSZOmonuCPqzVwqf0+lhypbZyPZ8fVoVwEWQylj6oxqiEhwVmlt4jy
NJaqT2K3Vti4Gsac24u0vyQ6De/HMlielqU1AjJakH0xRR19RSDHDWIz/2A4f8dZlsahSlB4oIhs
IyWV0Q9Hn93vv4XZf94/BG4qauDSwOnIorjYOTp1MKuxrInTcB/BUEi1fkZgEASoHgUT8uNRyVcy
NDIzjSK5Sn4qL+uVfdjBvVIIl+HKZQ+O8NLufDe2+61+Eux+59/L/cbfodBX2sovBCnqGzSbPn6I
Ky0qxnzxEMv5KM6qChoPgZdBdoBBc25ACv/sjvIPxc6d4OjZ/l25/zjqPDEWZytBaQxQRNFEbXnh
CfRmjJCTJTFCEaNAi7QzW6fpQyzlfiGr7ogIyIvS08dBpT8zdIYKwFMxlbkbvszQMSPL0jLiRO/t
zvFBB1qbDvD2FqrITfCl/iEd5S3a9FvrGeXElWziStOK4LrO2S5pBiiwxamADI4RVAXBazfPSJUS
WnJIzYLyv5PJgovz2jl47QCmUIrxHfAviR7MIiKCFlhbCqxOVAdPyI9DPw03MdcQsgzKnA7qRtvR
AdW4er27sse9i7zcF5KRW5dJZEnHOW18zKHRfvwtr+w8c2kYai9XrrkD/37n8cpQ9LMyI7kohX00
oug0iltkP1fSsqsDYeNivtAM5zW+D2NB4ZqmPOmgxeKyReO2ePwH47gIIL8PEKlahAMCyr31BAa9
LLLfWj4+pwbCG/9doPnKdFFjmqBuKgayW3aiW8/wy26ohsXoTXgrca7gB5jnlJLIY2WQJ7PF0rtA
FFziLijY1E7mETb6QdoJu+kM08z+eETXblfvIi12LguxdgzLcs7rM2U5N+ZCi8yJQrj5Po36vrMW
8sqV4F3ExazrwKp14UjEujChPRTqVoMw54XGKRzNb4mIotDKGOfv/8dGaRpI14MimHeu92+zRgQu
QUuWdOhUHHQb9MABrpLTPcPKtNfyu+sb5AyHBZAt0R5eJHjSAAhwqriFYIMZfS7d1vX3LTfW7EZw
8ajeQUBTbGQxHMFZK4FdKYIS7yL2YqmFwEerviR2cuJr7qw7GdNCKiewwG+nW+k+PMy6JAf5JXOz
s2l3Lz+LXfAPlrsEwUl7Q/790b9D+Qtf8pZ9K8+jH1jh7pAI3n/8Ra/tKJch5g9+sQ5lvxcFFOLn
kkiJqeo3IVgJcG1nvAywWOiRpCERbhGgq5vf6SCjydJnZ6bmCpDv2lp4AxIAwBBBPSy+l6dGWlAk
xDGM70M8M2lk5NnT3TCmiDYnKwvh6muj36MAjgAhIS7W+uSLFVT6lrOsLbfxVLmmtf34w1x9b6bB
q4PzrUEjfP9hfCLgxtCxm0hfkYjeJP4LEj7/XYzFKOQeG7mpIIY+lXfxWN10A64BgfX54zDXsivw
I9jO0ckATLLYpgpLzNso4WVlpJ4otfSCk8Z4wo6NnNwA9agc7Fele7PRm4e2DoX7j8Nfe5NEVWYT
O8nQjMUoxxz1OYPVg4GQ8qtWpOdML46Fugaumkex3BpJ4jCgAuZk8c3ef7AmUcsoiaYWo6Pbsrot
MJXvcTbJ126k14YDEBaALvwlavSLOLEWxNjHEke8h5lkcwP9HjmwP+zJrm770//LRnztA16GXHxA
GZWhpvel9q3Hicr2TtlJbrqtV7aKqxniZZzFfUcPMmMwkFB5i9PcFThSHpsbg5GhxneDZtoOuVWU
fFdLJNeW82XgxbGmQJKTpl5sbYuOCs7Bm7RY+2zXTs7LEIscFLMGvRrmsRmP03bO8dWDf2gd0Um3
6wnv1ez+72hcHReTEUqbUtQMCOIwPeH210C9AsuIZ30b8/6MlRV+bfPFyY86CfMSpORicINi+WU/
l12NSHTR5cSeEBYCYoqeMMJh//3xgr6aF1yEe6u4XRxaDaxCSZtlu3u0g/CZB7/su5Zbf8NE1m3c
9BO+Umz5soOh2nrWdW0BXkZfnDQxsrB1N1LylanIbhpwBrai5t+TCHmolYHO/9RyT7kMtTidRWAN
ct5SPReP6UOxRXGaUqX3Em1iZ23xrY1qcU7HCNNHsAo726o8czvbPapznhejSbZydl7/fBr3JEzZ
uDIt2Zd6LStI4KJwX7rS1nxFBWjaTqRWwRZ1YfnJd1G2ors+y5vu1hBsV4d5EXsxU6tGUVSK3q09
DhP6BtamTp6m6Pnj73Y1eWRs/zNCbbn8+r7PgRKjhcAIdTt08Yx5nbvn0ia6QyrKHrdo0M/lXsPW
5gLiZh1EcG1Pm5lWVLpnSLG62LQxgu5jdXYIsVByNkYMVZps5UtefZkXIRb7tWE2fonPMAYwyIYn
Leo/mu62w1rban7SP1bBRZjl7iwmGsJljKR5SQ7+5GY/Z5KRfggPytGsnO636NA0d9euAFdLUZdv
cDFXrD4Mk6onrno/X+gA1uwx6nR6ijLVbq5U/MO95e+hLidOFfWCgIhDawPU3kREQjxsslZe6Pzc
H7zPJSgau9agUSKCJAdtq+ybvcZxHh3XltrVQ+ji/S3RokVjBHo4fzfjDnVlJ98h7bPTN5I9N1mN
VQDFyoRfwrAzOe/zCX03O27BjXSyHY4rL+76fKdxz9WQPE9Z7JFFHiEXP3ntrPy68TB6mbrXZrUO
uxZlHufF6VZQs7bGhCgqpm12pCDvmBqdcavrarWygK9mXBTL5zsm93lJWazgKMk1fHnng/sx33zD
lvc4Fy7MrxY7cH1A2fD46DvayrF2dT2DKJctXiWFrMW6gpla0d+jHa5VCh/pPGJL25W/Db/9JyUZ
en3/E2nZ8I9ypaHGSaTo0Bz0HTINX+n2/x/Srmw5bh1ZfhEjuC+vXHtRt3ZZ8gtDlm3uBPft629C
nnvcjeZpjD0vcybCEaoGWCgUqrIy3SFCzUL2jR/NM8/pVz/eiUUmOUj6qAS3PCx25VsygnGmf+D2
2ng2mKyg7vBk1Apc1ROIGGXtiCl5Xyn+HCUNVP7JShhnV2MQvTTQx3LKeEQhC83fvLQ73n6tHtoT
K4yzo4sDdy+xX3qb2XqaYgDmiXMZryZRJybodp6cJ7DEhK1kwUS8lUF87ko+mMee1Z3ilrfmFoyk
r6I73kL/zZORVyF55V0kvO/F3MRimnUS9D1QxtJAhFfmdjkSb5Z4s5IM/dFnhxtfDJAiwHrR/DKY
vZwGSDsqDQ0cgfE6HsJtbi+7wYP8SABWWs7ZWr1ETowxu9qWHfQaQY+FS2S6oW/CaScE8sbklCjW
L+ETO8zm6eD0mkLqhjSV6qDLRaFZpd8gQUz3lJHf/5kfTNG77jRrfd+zvWQCY6tXUkQgCusoj9YH
BaYp3yD2hOKx+gF2R7vedo64r79dt7oeGCnkEoh9zMczaaPagKQboK3BiYgEIZzvMyRB9HY7CD+v
21kB39Gz/dsQE6VU6JEa4LiFQN+j5MdOhfsZ6tG36pv5HUTPz+pt4oD12otey0NzMLZ0hmneIUj7
5pHXelstm5/+FiaaqXVtoTxEn1PB4M7vGOj+zzsn3mi76QAyeY7nft4vF/nPyeqZyDaIuHzAGUz7
bqMn2JYv3CabSP/svKlBGFD8NliZd6Bz26q2CCEfX/Kk5+IuPlYP7S2kiTi/aDVAWBj9A/OIBg51
5nPQl3NfD4hQlXhXjPepsTckTst63aFPbDDbnKvhrOf0YgI3/pFAIgiVFWl29FvwR7vVPU3IwLq7
5ZWw1zOME7vMZucLQAxQlKLnFwpJUOKIHtrWrh5TdwJZpuIAWgstq7fIqW9B18lrWKxGqRPrTEiE
5FUzmBmsL9V91n0l1VM/bePyzqrvpnGvJLxLcwVPTGkCZEweKGC2Qb3x/LIBHiXXoSSI9+VO8cX7
6XX0JLAhECcLPv+fD4SYqwTRXXITP2hO5uPO8f8rSCvdWNbLUR5A6AQ9BHoHzC9JG1luCxklIHzw
BzexKYRcf8wfUDzwQ4fLQkFj0zVzzCMtzYxynrVPc/kdxuy8bjP65CndcT1qLUqibGBgeMrUsdPM
aVHjcO5EqDQ55kHdGbJdbOog3ELsCVJlge63t/l9+dzv4+B60KT7dbFAwNR0sLCIIgYjz7/sUJmg
DI9xI2RJE8RQR6gnpERw4/5jBnPXdWNrEcE4McakyDoIpYYmhbEmVV7rrHwbsupZMQbOg2bteJyY
YfNj9FyjRNbgreWN4qOztoUQ4o284eFYVleDniFGtTT0x9mCT0l6U1A69Cn1pAsUevyzwgt7lRNG
VxMgWn3He0YGltBg7s+uaaa0E9Eex9xGAD2SDab70SEE/QjQn7ysjoaOC384Mca4YdsmSL8VGIvE
fitG+c5I2rfrXsBdEBO0Y+SNIsRE8VKyUYFwSlfaU0Td7Ctefs+rAH5Waa+tiAnV4WKNI5i46L3Y
uVDcUfzKR1YO9TNHdSFS4YhPFeqdtuwTH0JwvFjNXS0TrCPTSCeTYgJGDN0Yfh00m+W+2NIoaWy5
AWv1++kqWsuY3EIHiFktJAnrElKjtF2fP5m7+Qd5zhzjMLrzjfSeAYWSfbv+NXkGmeXVBqSbaxlp
R6x9n3OU/xZeZZVngZ7Dk5dOK0FxYSjgkkL2VRa2i8ppYqyGC5QLABWEaCxYs5m/PxQztOdo2jik
r12G0hG01QwIkNkgt99gvBuSL6IPfdbN9Z1bv1VPDDPngMht3JYyDMv30it1y2YbPQC57w/76jF7
lr4Me2h8BPV23A5w2E1/g+EkP3xIv7a8PGp1j01US0xgpyQMhJ7vQa1VyziE6DM3r4Mv/0RZwVm+
NBsoJYHaWXFAfX3LA/Cu3jwnJpltzyLJmqsaMICyTqELMqQKJBUHEIu8tQspv2t6V+rbUbAK3oty
JW4b6KmjQoMBSpSRmVtIrZQuAvMrcsZicaR0hqJZtAVDpXv9865sKbic8OhB6gueLp1xW8gbQ7y5
SEbgwcRnNOI8c9Efr5tYXcmJCeYVGUOhCJTJMVBnPYR4E8nrwM9fgsH1upmVOSIcixM7TNJltaA1
VkXYUTFyU+Gpmt3U28KNPT6se2Ve7NwWk5AoUadIvQRbg9/JeMUM2xIvp2pTBNohf7S85AclAJOc
eNMBf2Q9WQRxu+JyAqw1O7Bm8KJg0B2TFyyHQ1z0IzFUfL70Rt+VbhnbglNuoClEH5FG6oSbwcNM
kdN/w1S4rz+An5Ts6fgiZ+9XotPZ72D2HuLpmYBnHR51TngPzcBd9y13k4cxWEA4aUvQOPKsYHgY
IMzyKKQer6r5L9/+9z4w3wMqPtMwGdiHBhPc5EHaJwdaWG9v+b2dNXeGAgVozygfIOgYzoOQhfc7
ZCUXbDlYIMPqYWzfJlP98xzUODXCHMtq1NVIUGGk6BV70SubxEFo+Ne/Gm8lzMEUB6PtcGlgXKeI
oRY6fZXa6kcZzX9hBlx1gLqCpgXlYOaybxbMsAgE2jXRVNwQQdga+XSPEgHHB9dc8NQM8136pAAd
tQIzdBicFsV+9Yp4RdO1TUPaDsSypqLsZzEXghWV6EQMMGNoD1PyJLbblDcrtm4CNHuAHoHxg0WZ
LGYP/cdZGR2lQY2teSbzY6i9X//29Nsy+Sb897cN5tsDgA6GeAs2BuR8bfSllAhkqHI7ETiXNm8x
TGRYoHJAFnAZOyF4v7p4LxXao6VEnFIlzwpz/ntpriU01nDHpBsBShXQisly6S8O5emeMVdyZhZp
3ogwUkD7wYQqC1GhTj4SjhnqqP/+acA2cx5gulQmcULoWqZvZhs64FkI/uLjY/oVZU5QdKqsg6WR
tGTosEE/fbSG20SUcq/oo9pJFAzViGrTbq/bW/06J/YYZ4vaOmzDWMWKsg2JHvUeIl1Q3vvfjDCO
JkF8NpULGBFLkF83k6uHICoTObBQ+lcuPs7JUhhHa6k4E6QlRmcBi164GF+0sYc6xqL5mR5ScoTk
2/VlrRXh8aF+fyzG65LJKkp5xLqiwsuO6KzuwXDhdxsZbOJQCQSKaQjmTc05ttfXiZT73AlbYtYg
mIHVrlEPGlS/1RAywX26sxQ/Ujn40TWPtzB2rwLFT2eHGP/IMBbcWhKS7HjZxzPEAWpeTWdtOacW
GOeAxlkvDuAdcko1suUBzTT161IRZ4ZYmcItHaz5u4VRR9DfIi3DtMD55o0i+Nfnma5nS2xMNh9q
B7Aa9D311wbkUPwB78/XwJlbojYmA/1o6ajLgcuO/qKT1ydkP001rsAwrgHbMmtPBMjbpD2inOak
0EnKk96tQ2JrQ7ftIRPaFr4w3IEYzjbTfFO3z70RQ1d68WtVue3kajODLkVbbqvwxzRB/an5Vmnz
nkBmsuifzPGtHvXHGM13gENcq7mN+8yeS4hsf5mhG9i3j0v3cf0UXHgI1odZLBRcNBRUVZNxxzjr
1E6q4I4xuNMntbtpZF42dAmNgg3sHQIfXBAzC8xXCzugsMpCRzp0aG5UR9rqyGQhNoXnrfqxeIB/
3VoBRLP52fPa6k4tM96ZEUtcOihYOfqh3IovACq5AhCD0RPZRkjeE+7wwr+sFVAKTQKL2QVDD9Sx
azJDKwflHow9yR6dxdeAsDEcZddgHggokWOEB/W44ZXuLp9On9v827R87qrA/WeV1MN09C69YiwX
Wot31RaKrBgwaAPZSwESgBAdFII/wLWR3KUbdQ+lYC4pwmVgZX4Ik5cKRY19GfBD4i3a0u/ZRsK8
eus2e7RuHc1RntGX+dM7CiaRdmHiU/1kGmfWPmnAF0F5Gm+Hrj6U2TPUOZ7GnHNFfXYX2GCAQhHI
zxCBgJJnDosCJZhOS2Cl9SLBk7tvEGHNMGQGbdUNcGJoG4PZbXLlm8YRXJmTidFTwhq3QDGhSQDz
oQ7MRKJi0IwZbWPkesa3JdyOvdeR2CYGpxy2cmSAzwdmHRyzoKEW6b+fBDw1FrQyEUPULYx6r7ba
RhZ59AmrJjSsAmUY1LPZgS8DxXJobUSTU5rK1zEcbmeFNyF1cS0h1GAwm8pg4Ia/0CnqoPOXxDVM
VBoo4KW7SYJMdQeyoQyUYCpvEnjVmgl8PCaq8axgSdmrRRegVJRNTmGJrtqFXrL0di3/iEUrqLXa
vx6yL9/kWJyM4gRmQnAPggvs/BO1KRo2ll5g/8LlGVrO3wdjfki78r4puzdxkv0FUmORtfiVYuyk
ijddc3EJM+aZcG7ESQzCd5gnsujmS+cuYwcpZk6exLPChO6500c9UsEwNjWaTciepIFUWA5nK2ko
Yg7V2VYyWSeUk5txsLAWMD/2PxcXShcbeauAzf8VA6Og1uCNjfCWxSSdZjIUam5SjTJUViG5Mi6S
I/PO8GXTgX4iGT4CfhL60GXe0uCa7E08dkHPtq22ihvtus86UYQcic8WsrokUCVi1B4geU2j/34S
MQCWtEDsC07QrDf3oLV3iNnf1friXf9WlyU5uqgTO4zfkXSeVSnuJwyvKbZmS77k9sADYZraESJb
d7UADaRj+IgNtVGbDKLO5g9V8BbLuGUTkjKG/Bx+hNRsxAS6BHVRfknVmpO58+wwjhm3/TBCV2Jy
6vZGMh6E9NFcOCds5UI520/GFROrLOIibOEkAmimO8XYEEjttnEeNEIZXP94a1cnjIGvBDBTYMgt
xtiikq4CH9Xk9NCocCXoDoMtqAg+CtWd7yZn+DnejLepZ731EefVfwkS+fSb/zcN0uRz/xxlSAXX
I0zXnnFrBuD03iSHZJcE8TtUzG2QQ++bgNdSWf9+v40yJzBP9XBEc2FyRtSyi/l1VH9M44azqdQJ
LqLXP5sKnu3zlZnKAAamEeWfHAMxlM9O+gbN1OlLvq9vJCffTId5b9zlkcMv1K/d4b+/5wWXTlbq
sholdFO7SMCdmozyo6QKDcdv1n0U03VUaAl/kkklJ6guGrmKYzBWsz1lbwL5EI0HKf7B2cn15fy2
w2Q9WREVk6hjJ+fd/HP2oFDuZrWNcdx74b5+ouP7Co9H9F/i2W+b1IVO4qYB7pDaoKT9lCmhbu0G
oxMbeijyW0wC35InKIlngU05zIkLuoiHFGpK4Mpzr6991VNVmRJV08ySnfrUM2NsZQihOimIqrse
soM/tIXzGXk2mNBdCOkoJlmDlMEEHToIyzGwYseTxrnOV71F1XFJmCZ6CGxBvDe7mERDPYG533iP
ivqmKJ2yM0s7VmvOilaP3okpxmEqtdDSMoMps5n0H6AvyFzQHCo3akESBYKQy7wVJlECSzKIkP7m
g31iHQHbuSC3ySB1O+sz7sHOALpY/Kpouz4T/8YI4F4YCYBIDOiWz51zqaO2CxWsbySz3XcvTf+u
RDUnNK+6xW8jnzQHJycAgsJy23dwi9IaPKO4L1BVac2H69vFOAVIc8DNh6kl6ANgtB9MK+crKRYy
hWGqhI7SC4ZtxlbhdjP6ZVUCDfq55r08mDV9mkOJAxUqEeTY0Ig7N9dIcHWIpMGcHtrmSN51zPPp
pfBxfVVMwPplhrItYt4MdNymcW5mqbXUgE6w4ER5LtokS59wFWyv26B/4+R6+WUDc+d4bCoqXjYX
p1YwdYFqNvSQt5tbaL8Tze7NIDcBo2lD/7q11RWdWGNWZCCZksYQ1qYc6r9l7ZskfrtuYs0VQPPw
z4KYb5PUcdyEYiQ4c924lZ76Chpnovqy8AiMeWthTo+ALjYkpmEoiRvLLgvrXkh4c+4cG+xUVRE1
pjrVsBHK8UEtW8UuREN2r+8YzwiTxsx4WiztBCMlPkomQbywEjkNM54JJolBK01EtwTf3RDTB2FJ
A9IrfxbM/uPIKm4EGgUQMs8PSwxZwcJMUwH1VvKqQ9ZSaKv3uo7+RzN0pSfhrG9aNF+0BGZm5Wuk
dR9dmX5D2YqzYevH8vdqaAQ6MaNVXZRAWhuFzLSqbWUikGMjR0OQoLEeH9Lqb84lrQUBCQF8KsvZ
YCxppgKGIwB/Feae1VeQpBmWnvMYWQubSIVQiAatKxT8mBMTR4KOsoLyaWVPii9JXaKVpXMqeBwr
bAEPqgFDrpuwYhmhnYHdX1AGW1b/Iy75r/RzTHLw6W8WJm4x8aCCoYFF1YJYOFGrBmZUIHQwr11C
YmfIjxLm5Z2+yTAn08+dEy7QoL5+XFlM2S/L0KKhxXzU9FmCeKnPjbGxoshNXrQPLf5kPBsxzdIM
4LuWbEp8JkHDRXLaOyDVaUE6CSrwD1s/+VPJ7KjkxY9hTnZmzvoAsWFwlBrb+mf/0toZKKiBaWsf
KD4/9ngQArbucWGROehTXKtdP2H5xiPUk2nZuwj0m/HV2nWAzv3P5pgDP+PS1PoGC0QD9lgf6YCF
/vRBkK7nX3kI8bUwCXqxf74sc+ozRZ6XitrSzfHOsKxDyhvMX7kdwakgAQEI4UVanD2PK0uDocm5
LDCbgjwJOO1HcTTuQjWxHF6rgu2S0O8EU58tEhi7wHosVrVUoBeLXKW8LQ1QsKvOcKt9MbfqLabX
m6N1iI9mbBc3aux1AQ8TvL7Q39ZZvxTKNJUEWF9kAoFFPYZUr/amZtbXJQ85VfuViIMCOZWWoTxq
Evu6UrOpAANMCI1M8Q5sHBiyfVINwrl4ZHoNM5namRW64pMrIatj9AtkWPkc/knQ5oruu8fqEe1s
++aGDBTDic6sHUIIC3SDGIu5HnfWP+jJMpnkrYUynp4CjeRk9uA2TwuEYF6KXZz6eN62h2Yz+6Kr
V5usc9IJtOc89Si2xvPLoU7sM5mdLJUZ6aA1js6M4pMqINBM+1I4lIp2BCF5bod7DeSHGagWebZX
Dib2Hqw1eEDjAmPLn5rZp5DiNfGFSQQx9HGnZGDJ4ezvqhuhCgJICdrRuFPOP/CcjWZjlAI+8M56
TJ+iCOq2qWt5UpC+dy/VEQQ5f9w9/bWpJ0aZTSWDtciVCKPRu/wTQ2zgI9FdctPltgGdBEBOueMH
ny++C0c+McmkAZZGQlWoYFLcUWaJZKduZ1/3xT0vdl8mUQhyYBtCQxpD76CgPt/QKsF0nkn0yjWb
BzG/G/RvRLHsrvneDZyc49I/Ti2Bse/c0pCDPT7PYWluvpPybRJfOb5Bw9X5np0bYHJ0dJ+AqUxB
QD4LQ7DERzV7hbKRW4IyDDE0LATbSB+1UHMEY3gcq83fmEfjS4FcrQFeDsY1q67IekuOahcwgwOZ
w4M4vqlG6dTgXluW2Tbq/JiEnQf840acvqVV613/BSsbDK4yKKBJmozrUWfCOYpBIUa6kwri61Bc
j+TxexQmnAjL9rRxFnDqTowwmUVjzXWZpTCCbErG3IriahtKz/Ohf/Tb0QWagMvqwrVJF34S1cem
nEapgs3WMwEfc/rFBrs3+LVzUH3b4AB+KNx24fbvV44G5K9MUHFC4QuVXcafiFG3fdxO0KVMtN5O
a/NdlkK/hN59MZDXriGl++cfELqN8B2EURnaDufrLNo46spJJG42I3IqTQbCHEP582OImUEMuYF4
UUO0ZjbTSOdkCSuJuETGmIow5hulme6vL2Ql/zRhhBLuggsWbyXGS8SJQJy7gRGquLG4UJODUJHm
iRhtApKMc/Iu7wQYA9MuxM5NEFSxsBpdJMKgxhNxW2NPxvscvDEZZ0E0wjOh5cwEc7atuIe6lzgQ
dymeyuEQpbs2Nd1W052wKp0hCTj7t+Z6dMgNw4gAz6BTdO4Ji6SnddrBnhoo/vwjgXpKiTFTXAe3
wn1oA+N1SAOxs3l3ODuv/Xm8Tw0zCZQ8G2E8/DIMMu/ulo6H1W56RD+RWnXGDW/ycnVrUfuknw/z
g+yNrsZDLYYy3Vr9e5WOdhw9ROUuF0vfFAW363PO3q5EScRGbC0EcFTg+Zmt1XVrMjpZKN1ZIamX
Q/ncmRSFE4pZWQC6jxpAHSixAZ+A/zJHOYXCwpwkPXHn3ehBtNzyEyh710FxKOINOEoc6754UgCP
9cR9WNiqYeuchHvlCXz2E9iicjTpedWV+Amtl0F4xbd8KmEWlxCEbaBRkuwED5zJjhCQJ9mluLN8
V3rTgdwKLg/ruRYPwDwOukuKQ6FljXN/7ifFnCQ5gT+DbMnAXmRO76cAgFGAEG+ias2Jz6wx0SeJ
F6CfzJRAQkvyW8xGR/s2GDbornrLOyV24jU5WSTK5+c+XR8TVMsx6lpFpesL9F2BC7Gg63ug/Xfe
E2Ml2p0tjvFf6Cnjw6pYXJ+O6X1BxtQTjU7fVEOVvP55GNKAWERpDncgyFCZZdULdBeIAVudW7/M
nnYDfW03/K7eKrv8CITPxtoabu3xArq8ksmBaBCdA3AW6UimmHBraGSahyGn1wd56bbSJgzGXQV5
hhSsLvQtp9tJaMfH2YWo+7255yfgLInGry968hNo2DrJOUi0oINV4ScMH9G78jF7UFL0ALLAWGJB
5SF6H3xXe8Mzb6O7BdwykLA6grfvUf5iuYQTTdZCloGsC5A3KAFCXun8tyxZnYqiqhLXisgT7qHX
OOGRKa15FWCvMl5wFh0JZLwKCIgqEiMLA14Q6E2Ho5Y9RkDoXventXWcGmEul25p1RqCoqWbz7rd
maITW6Vz3cTKbQJpGyQdMoI7FsOYiLpUB5tpWLqytnyXiJraYTU7oQkYfQvNAbGSP7qG1yNcMwoY
JES/NDq0xapsYK66NXuFumsNzouEtMSOunwPQMKPiKCRLMkvA5E5edxaVgw0tghzkBGE6A3zyYS8
F6w8rmh876BT4ligHdXv9FvTnm/ixaPco5HPnYNbc5RTq8wGk0VocK3AKq2wAIBOocTaEbgxMBGp
m3Zb/xcDcStVFbQtMdf1ifoE7QV7AEBO1SD/Q9UCaHc/eWiPrT0g/Zfx9hecD6hgQoz7rXuQMwdA
D/e6S7GQHRoKAM6U8XHxrNJQTj4/fhiRrfIunOBT9xjFHBCOoJTRIfaoiIUDOJh0qJzqhW2qAfil
IFN73T6LZ76wz0TDpCNyYixx7YZfMUOVbFRnnG1xFz/R+1xwDECKPfm2iIJsu3ipDTT3cKSKetd/
xtqtiuwMnVbw+aCOx75OlK4Q5kXUalwGgzsex+fYzZzwETvvFH5xizEizsbTfWWSbvTbJcq0ArS8
oTHvL23R0iU0ldo1yYsGjdMuf2riyZtNTnK/4tJ4r1sy2tTQWb2A8MyZWc+S0EIfo4Jm2UDSxSaj
eZDTpvnz6ESHWJXPYosssiUyoFzERE3T2iWitZVj5TnJx+Mkpk+Y0+ucZKngVw1veStRFyVXPPdw
c2Daj+1bpWKxgMkiqd1Eml9CpXhJJ2XzF75xaoOJReOcSkrSwEU7N9TgotKmcELQeJkouIooecZc
/sm1j4YYj3lygBmAZWMSbBSriZQkZe3KcrGLErKLm5u0eLi+rrWtOzHCptCp1kK02SC1K1Q432jW
vRRKyNm7lcuDIm8VlE4lvOYN+u8niYZgNVql9TlOtyUMo5PVltEjnUC/of/oaiMJMEwUxhiViDS1
+opvOfMAWKurhBotXuoK3IPlypD7otStEr9AxqAZ6fAEkzlNzdUQiuAtqhoaz2BwYY6yUCZ5opfw
j8HPjt2N4o4BOF7fMke3B/TcIkffJK7lzpy33pqTmHSyzYD+DgpiNM882dtKGxsFkwqQJFReIN5h
W+3HIr3+uY+c2mDuplCQBakSYGOUhK9t3u5GMn2/bmJ1GTi9yO2pCg078aAU9TS0mVW5YaE6evHR
ZLptNLzsbNUKrTaAuRPKxGx8z02rSQRhqSDf9SJ0rR1Lt1H6F6EW+TwqXPABzEExm6Vn0lDHkJN2
5U6xZ3UXLyV4mp+vb9dKvxUqPYixIv4HDZfPdOLks49LGNdWKdEapfaxfPpa7E6R3dntTellJrds
QoMNe1OBLwStJazL0NibqkpjqK4rc4XnX4TYRyfD403FLYSutLfoin7bYfwZOvVxr+FV5g6SnUNd
VHfIYdnmvnxXoJ28OMbOG33Rb7eFP35Jue3KVQ+xQMsF/0BDn4UVpmUq59kAjn5Buhm6+yaR7Tl7
uv7x1rYSahIUHY0PeOHrbTllejzjtvqzIfuVBgvqMid2mKSurxpgBKgdChkWoFSlb5Ug3jQBjx6L
Zmesb1hIWZGgA6MGfqzzGBQrWagDOFK6UR7ZgvXNEJ9L6PmoVjCHvDBLw+g1W/QDnjh+BYHesNKT
xk23YVCAImsJoBth/zeqESxq9zMrBRseHfBGkoaHz7ktsynMpomM0gUxTf8z/275y02MzpjgKIfe
Fai8cxDaUwAiW4c80UpPxCVdWr1XTn8Ec3nqU6Nac5E1eAMlDyizqU5xX35T9oXzoYCPHUN2cWY3
EUzzhJ7Xnl+ggqFkrEiJ0TljHUiIoQmyNL/OfDhtMVuyCf1hR0ElWYpiqSk5vcRFKa9c1sBuQjKQ
lmSgusK4kzyGnarWMFsKqZ1qu2EuOEnqWqJ/ZoLxohYHM5RSmNBuB9fc4ar2hQf9LnGqFwWfsYOU
0Pfrh36t4IP+I1540MxGCZ9Fcc7jZLbNMuBeCOKnCX6UY/6o2vbHxDO3nS0cJk9pbIzIBv1t5eQB
AWfp9Z+wEnfo4BqiN2os2FnGncsqXEQilpVr6bFjjqi36wQAHbDftz24Ud77NjrIeulft7oSUWHV
wCNHQnH0Qr0GuOoRqtkFtrqGLGNjNsFiIDjIjcCpFqy5DWyA8ENEKiSqzPKycWnjaYkrl4DfcMyr
m6mKttfXslYENZHIAtwBkByiK93ik+ijiRm4njoLVTBvoiO/C+aa9UdtB4o3t/5y3djlxlmY58Id
j2wFEmImk0iYg5WGTSQQN+0tOxUCUx2dcuGMgK4aMTVEbwtFa+TG5wsyWr0orA5dLLH6EM3Bngbd
rSMOSyPPCLMSEfKURZPDSBoeDCkF5Qe4LjMedem6FUsBSSO6tyihnC+llAvchcqCEqJq3pRR8rS0
wr7iVsJWAjK+CwZUZKh0wc1YP+vjwpyNAatRg3Kw09DuJxekznuKl8gfap9soRXmgSyyuOVdtCzD
IW6kc9vMZdBIXfyrs9m56ZMaO5NsS671JduBn9VJnPy9dmmDeuw8BLFnXl3+sloBAXR0ijFwgeOF
BPp8h+ViMYCELIhbVBS6RYoPCTQoXlOPQaaOnLixUhFD9wrFcVTmkVnCO8+thdj+qhc6evuAoLu1
zfc0tevIHmuMyjTe4tEIFtlJZYtPkM/Y8Va7cv2d/wDm+lM78JSoNdKaybc+DL90E2/YN5vWL7aQ
RLRzr3q2eLfEZXoDmxg7B/0uZIBBfHu+aEXsQmKaSG9CaPJldnQcvWT/S4IlxH1BZQ0k8IGat9ld
e5f4XLTeyiFClEZsw/g55jvZeKAMSz6WPQKcgosRGt++cIwOmmcdZhdJ1iZC34w3Ir4C6LIQtWlh
SqRwIFZmowmHqlEVfGhxlxaOJttfkUkCftS76UP3PkNR9jOz4vXQLq9DPDOQ1VESRND/mMxWq7kY
Npbaf0Iudm1gbrWA6qLwEIhrO4pjASuKjDn7z5fc6ZWha40caTFue+VGkJ+bKseMhcFLaGhwO0+L
sZgTK0zOlAPIMUqkowXcwVX8EjTNeA1GcFSUyF1eMkOvUsYaJjwxjQIYDkodLMAilGKJaPOQuyL5
UMAv3nWRbVWN2w/HcuZB7VfeMcBXIAVXoFuCJoDBXLq1Mk7InKbcBVM/Rh+p8liHgjRf8GUlvhmA
8eIGge+jXMUYisJeDtMW9JDlgkKNNdl5H3ljptmRyNNfXHnAoxT12xZbd6sb8HnVGWwNQuctYDDW
lcrvwtBt53sDtBMJ4KptDuT6OARGCAbLFlx8fVXY15MM7u9gylaRGjVqJOJ3/H9Gs6FIQ5ApoOat
7/8LZTd6rFjfQTcHr0QFMEog8M8jXJyq/SQlTe5qgI8uLu05mtv00QDdYqA+Dh6qqbb4TRLs2uMR
2K4cRez5b9PMIakx/iioKkzPyBANvIMrdFVbiXMW173otxXm3koyU8NcIqyk2sewyMDiiraavffW
G+fT8XaSuZ/EBXxjcQRD5Q2SXZe0tuFT1H3loXf90AXxkV4V9FHK6xetLBFa4+Dvo6U09K6ZJUqF
WGfJLMSu1cXeJLw1+WxnE3gpC97Y4EqkAdEAup0gvwAdC5sEyJkFslo5TtxWqh6iAWP+jYIR5LAH
ukMbvBR5wfVdXfERCwkiXp34gugoMDEgX+p4mWYTpVvrzqi2mfKhJ5wPxzHBqv+1stWm0wgTtbYX
k41pxXbMlTZb+0Qn6/iss51cO2kBirUcCBE3qz7wsreTuvUGw/CahMcZeWEJQDsKIMSWURwc21cf
qjGxQAyduhJktitMKvVi5MZDURAnlocl2ci9WHDj1kWiBKuA9eP2QeuSlt3Pw4hYIk+dWxGNQH98
6TH7AVoDz4AUXerxbnD6p84iFmOK8XbV6kjfFjClSLgSskMtPl73OZ4B5iCrgjD2dQMDlTLZTf3R
WZwH2CVWi1kC8zYe1UyL8hIWpEf9ANK9wZ+dpLUFu3Szr4IDZZ9uBwAx8NeJXbjprgyku/9tjUy2
ZWpTUo09foEo76QptnUuefglAutzkaDoh6yxagEjfO4SEA+qjSLSE3TompvxxdhPewqjUX6OUObg
hcCL4MsYY16bSaE1+ZTCmNLK72otO5OV+EmKcQRi2kSQt81Y/oWb4PGFFglAp5dg3SRKzTabmtRd
lv6IGLLTxJlTQ7kITViVDGCJKeNEo/zGXM51l2UYl4uhxwvW1CyGDB1GwhciutedYTVknJhhDq+V
xFNatwkiYBf6Srm8qEXqyVXodjLP9ddXhLlwPKoAV2SLif0QzrWlRxigKGpJ31tz1qJ2HJmpsh8X
LdL/uD6NHQSOycL+QRsUncBzJwSEAC0mgmg478ixByRv2FXHFOLyfBLltV0E3yM+GMr8mAtgTJVo
qLeo3iZu0wtl4dViiv6WQ4qiSnt8tLzV/Eke68m//vFWPR9PU0vGeDWg48xJFvrRCKMIZrO8FW5l
bTLRypUbZ6xncV8MsvWT9FF0Ixh9+u265csXOd3cz2uZjqgCMXG+uTnERFS9kXCaH817BTJomDuA
mhYarIozBPUT7QLwpkfWdhljyQDrge0Lo1VMVGklYpIhJIlbRqY9Yc7SMjFuaAp+V/+4vrw1V1Ul
zON9cnOAYOx8dUu6SKEKqkhXlCaQ6eXifSvNpickJicWX5awsI+nlpjzFwnhSMp8TD5z8AzyRS8U
eQjQH7Jw6UG1Mcqh+wXmAOz0wHt2r4Zpyqkn4T2s4GHHGNfNuLeSEsYxIQfQId76O9CVdrYRyC4K
77zvt76rv83Rfz9JhHB2JsFMsat9/pgJxq6fwmDSeMSX9EezOcLpoqgXnVjp6jxWZ2RCbiyVX5Ki
OaChzdMXuciF6VcDhhw4LTB9gbXv3EYp5gqJ4X1uDco5tXnUzG+mWTvDANyGuXDyYI4xiwkuJqYZ
VTGzcL9pkkPAJZthsi98I91rOlfOdcdf2zwN2E+kbBgEQI/kfGEkqYSiWvCJuhDgpzDShK2OZIET
ty6bPti/EzPsRLikdQCh6DAjz46ketWWtg+lB621x49ct0VQOSYu4cSstfBBaSgA48GxNtgeItHV
BUAeOEaf6Haf7MJidg2xxWwkp5LPM8SE5aITs6zWBySR8XCvLPsw/Mir/KCKPJWiyxY93ceT1JuN
iMaUi0uNVC5D2KiPs0N5R1GJHoZP5KC+bbzsrjuS2JVMYO/BqMTFaFKPYI/b6U9gsq+lT0GLE9Ns
cocuMMYOGg+DkRte7LisjjBLZUKyonXZqE+wg9rWz2o7fwW3slsCZg/NNxE6EVxg/+pXxFMKmj64
Wi8Qr2TKSmKgv+2OSRygFmsvxqMiyW4C9ujrh24tLgJu/Y8l+ktOItaQQLaQiLCkhYdKM2xj+Pp/
pF3XjuS4svwiAfLmVaZUVe3t9MyL0D1G3lvq62+wZ3dbxeYtntk9uAcHFwN0FKlkMpkmAs3ZwX8D
YS5sUmYmSKcAEicYYh1Mt23vMHEm8B+fy3L0M23Wwth+MdtjOtJdswvtaiHxfallRw1JvIZg9is2
WxejGXfyOmte0qeJZ+rOl/ML5bqwzS9gXFiVplJTdvS7OQ9dA66mThBYCj4X649b0g9Og145cI6u
qPeTeU+QexnGSPACECyEpZNsrTaZmxk4K0h98+RZs1/O7xT3/t98LIc5u1Eqj0NbYav6YA5MlMHL
+aB+HXdrgJdnsyMicUohIHOIdVAfZk4OwPqX7FGiCPC+P4w+WojgmUyBxXNj1O3y6AZvzlWZwQuX
PbUEUL3pmGlDTiz+qV3jKaqA3q3cobRvuTkRnAHud0NkgBBBQyMg2+Gom7XSNjlC4wLk7OC9cWeR
CIUIgVmYppEcJXyK0PSvpMgeU+ePS7j0HGM0lJLDoHmOLa3meacvWb/SQKAAWb6D9yAEgOL/CsO4
iyzuCyLHWEmXdFDb0tMbBOMXThcL4mzumd0sh3EKS19OY6bi9sDspgvJDjN76qu788eJ/lb2JkTU
RIl0IBMO+aJTc5MMIyaqOmd+0kRQfq4dUK2TIa/cNZrzu7JSxsPY5mrrzkNiiMpOvAVuwZk7BIw3
Vle0AE/TyS+rN1vL9kr5en6FIhDmDlEtklpmNWX+3E3FbgD/3SHOxsoATVmRRP6fg4HLB09LnCNM
ATBhL5HSHDmJJfOt2PDITGJ/mNHU1g6ivmveqtAUDbY6FCAxrMkEUSYprdWK1sxXzQs5v1b0yTWt
6l/c8VsQxtXGwywXJUIHH0ftm0W0K3lCSSCF8Of5XeO5hi0O42EXx6ntBNIh/lrH3mJ9jfvH8wCi
3WJ8z7zmvdQ5WMiUF0fQlgezmUGIwRasgxd9bddBf8bGdw9SrlckxzqQZgDPaR6syuNIhVnnXuCu
RQtiTs4kNVa0yECaJ6iMabM7tSnc9tv5bROthzk642x2lVUBpehKx40zGQLGkvEN+nHeKIko8/lg
GMil/K0yWARPN28qB4RgS5/5WW1f4rF3GRfGN2eYv9XRKqrS0B/Oej30JKKNG5SV4KNgjqlcLUOa
gUTOl+cVXdzfB3KYtJ2dXhjqH48O4E7aQjEHtahwdjTk1vxpdnxUvdCRWIfnPxP3+OhogoA3gK4B
WxCalkyqZVWHL6huzboPjFIVmBvvvYTq+T8IzCJ6W2nTNgYCHbbHRBV6qNHCIuze5lr1BobxN8OS
mMSERKhvWW9VdzPXUBd2ns9vFvcZv10LY2fgKZjHDDNGWEv/vBxaL/FBU+fWhx5CH/L/8CYTIjLe
x26THJeFlr0PWyPjUsfuUrnRAX3AIUpOeIH6VSgabueGrdt1Ms5Ik9CULC1ATQ79sxq0oXpLRTXI
5f9CAMQ/UB8GwvijxJxXqZ3ppuazGkI1r38Y7Sr1LCgpoAGnAc+aMVmzf/5biuyF8U81qtfrKMNe
huhplH6Y9lskvAO5Afl2H5loT6nUqUsn7GP0tO5IMB2aG+c6NTBSCK6ojNLHI4GBkaDzS+OmDraw
TPA3GPWKRC9goY3yuKBLEONA0SEOnavmOkHwImSZEJkp6xTNsq5R4sM3RJIaxDVxcvW7ApFfFv1O
jo5U9jjeSTvBQumh/uyL/zEdlkNmKYuqlvHgRhuCfaSSoUr4TpLj5n4BNnIBGtdkMISC3gMDKVB2
JNhSk5akoFv3DXJtjJ7qJZ5ee+9aP49QBdC+/hY+EGWtuS56A8ucj46AemDWEICMFsaB1asSY5Tn
VyZaGHMW1Ezqfoc4ttS5coamDfXRbhJBllC0DuYwZNk6yE6N22xMYzfrr+dIdNWIEBi7t5ZOdiJ6
X+pzupuk6GrshEU2rsl9fA02GWJYKiQRQb+M4r/slatLE7mQBnvRfhVB+iDyxPTbfjLwDRpzeSZl
asYOwYrqZg2SSNtXenpnd/JXw5mf/5MRsLkR0Moumi7DzDQ0DDaFeTG33XVjq6L4iX+5bNbEXKIV
XiSlQQPqzicB9KJwbOUZgrdkpwTyPhLxTQqMgmXZUHLJyGL6QMiVxlsb1JrqQuCHRBDMdVm2Ccaq
oD7mF3j86mrs2o3g7AhOKKsTbK7GHOPliJjGzA/I+HvS8FZZgpzB//NlIMdEae3BJ8v4ATtFvrTG
tDG6jgnSY9munEBiA3aboAmNr70oF8LNnWLuH/ziYAAwQORzGrZXsQKV7BJnKbrqMPcv3dcSVJeN
I6Wxymv/vH3zP9IHGP33zQNLqewEfbIAw0iwm6GQaturwA74F+9mQYwhSFWhjXqG+0gN9TJQvd5b
3yAM5a5H47igzLMX0gbQ18ZnB/GxKupANquSanO2lgGGoYZRCNsO44MTQtDB/zedSNtvxdhGLS9W
2YzYPi0F51inuYXI13FLw1sI5oJolcjIOgUQhHhFsVtehsSnUhV1i/7MxYtvEQRmwyXxqVCGqKmG
f8I+NpK5O7pOw9t+pme4KD2zeXXqDGrxIooCBgWcVRAXQpOQTue08X/M58qbaY7WgcpN6T8t4yq3
vmdE4CoYO/8EwXwoSweJYKdAJaxakXlrYm+0xz+LF35DmBrK+JaB6qLMfKgELApttULOasouV+f7
aGTgPs0FIMy7kYKAhhh+SIPCFKqX7NUXGXaxSNbipYVhS2mgqAvY202jcuof4LnU5Ku4kUBFQ4x6
WiB4uaAnFDw7MJbzfoPzyd4lHcC7iiF+tIKfnrC6cSyU4Wyorg0QMcx36EHxy0zgOXiLBcWNLFNJ
B2gUM4u1kCnpGh1cOtkhRZUgfR9xloVjeNS8Nt7ifU+3MDS42XgLqzBUTdIozHyRQvfF0L5Bl6Cb
/6yQ8xsGb3FKeoqBatY+TLUBzbpSEwhgg4JIU+rnPLYFylVsKfgTCHNgyawOMqH0Q9Muu+2/aIff
0vW9l9+lKLphGhiSn/Uh29Mpnf0vsWgrOxHF/gK2jz6KVStyVizT2WeHsqcEcBd5aFzpj1NQ3YM4
U3Ydb/Qxq34H6gfjx3m75JxzzArQXhpUKxzI7p5+y9RCq0YsFcRTi0NcP2nzJDB8EQBzygsT815l
XRIPtAlBPiUBup//fAkYB5VRO1DQnsDy1tWSka51u8Ibru1BXsjVuDgCb8g7vVsI5vSiWVOF9C0E
stQme+j01XXa8ptiL+F/Wwndy83BIrWTqDqEx7wMKlVxcm+Xd+cBeCd3uw66zg2AkTl1N8VYBzqP
Yzcq+ucKEsG2gjRJkQi4Dfl7Bm52DfUBzJsyH76EKkpdlAs8njG5TXLtQEMwGgQL4nk8Onf1Nwhz
fMdGLu2BKrVZ7cHCqIIMOiCjOabZW9GlbltkXtWLngJsPub9xG5A2ROrL71TOwVA0XhWv3a35AoT
9T1izuK6udBdsI8GiOAnEccUmx75C5fWW0C88Jm8ex2lOS9LGTHMs3Rj7MhV/TRcFBfL0Qm1Z5A0
fs2/nDcX+olYR4+5eQxaY+YEg2aMPeLqV3qJCpppCTq0kp+Snu8N5KvtonUH51XVmsN5QOptzgEy
9qmCN8dOKODYa24ug+Npehzs2R+TCzP++t+wmCDKVFdwlKdQpsqb1TNjUMaOrq2+avLoxpPgLPCc
IMYCVTAwQL4aJE+n526wegwoFTh3QzHtRhkCVSJWffbV9ds4aJOngXlT23h/JW2OdmZP5jiqMMo+
IEF80R7TwLqP9lCE24HuUFRT4B7uDRoTAsSWUpCK0CMwW241/uzGtzURNfjwDxrmZvCsgz4a6GBP
tw3kzahvy1B7G14ItA8eKY+dA0lsDOylB3kHTjM/9kWPIZ4NYiiQDvyjiGqwOoVQxC4VNL1Bl63D
Ez8ZpKt6vU6RIPTmbtbDISvI/rwl8jYTg7g6VO8NOgzCWMfY631TjBoCYV0NMxV6jwlUQ3VZEOtw
YSh3A4IpkBmwjeSgkB8wpCrhcNW3MtFdglnVoRG1XbKUtu+GiHCeXsiI7MFncPrRbIUsdd8gopo9
ShVRHayH7tL20GDnJ552gXpHmIf5pXZcju1B+kabZqZA9btQxBbBO3R4I0GzAwzNUASjH3pzImJt
iB1nbYmHHfeG7GEVNQLxAUCShIkGlPLYCaVosa1sVhfiSWMW6F2LcSiBP+R9MnDs/IPAHDOlmnJJ
G4EwgsZHGvZW3XlF9uO8+bHjy7+/GK0aq+jEB/kX88XiMpX71OwJXEd1KO/VV1Skdt8TWquZL0F0
7oM1dfeHL+W/QOlAA443bU8//TpqqqH9XwEoOsa9ZvkWF69lJdg+7geijAOYZsBDwnAYjInIRVEj
tJ6X1W3aDnVqAQL9C+yFZWKCkMoJoHmOHR2bTWVFIyRsTA/La1o6GHfp7RCKJvl5doDkFggDLAdz
xO9nbmPK7UCUNsszbBbYGpTC2PeSeotyqOD9yGae3j/KFoc5MlI1Rw10GIg37DA2Yx7HsPbMg3GV
Fa4T0tqLaP9EC2OCRCeWjRGjCcQzKxDpj7j6XbC8XNWTdn/eyHmmAKJKmLeFviyQgJ2aQpQUlNcc
TWuQ93yyiuZpdApBLMpmnv7avQ8M5pXQwZEjp4GvhIk+KLtUu0hyh0Mfxk/LRROsngx+My9ZXOer
qGePuzrU4jCOQNuo2OxCORndbDkww24Fu6r8cxSxPXO/kwMeFw2pBeQ3mdMq5Xavg3mQeMso+XMG
lr7mxyoJ7kF2yO/3Bm5QmJBsTaoigsArluEvyNlVu/G180HNDoHbOsSQQPmi3iT3mgeKkod0t2TB
eRsRLZKx/iYtVbWxqB+sfyTNobIaSMwKLmFeSG1jD00DxGkIrBmMYZjtoRtG4pEKg+NT49UWcdNR
dlPl1tCrMOu/nV+UCJA5YfrcqEiR4ctFElhah7neQ/IhQXDdHSOi3TSa+r2H4Np5UJ49blfJON6p
6cdqtQAqgWCmNDHvDBKM8xC8j7WBYPvciqI3ewjLYgoUn6kxfyTLdz2avfMggnXYzM0oF8rYYnaW
eKBY20V9dT87Ilp67jo0MG7aIKUGTzQDQUpbqpSKQjSP6vJVaZ41Efsl1wTQ4wOyAtCGYzT81Pfh
7nKUmOBrJMnrhGERZ/nlpK2XEswqLXfa/Hh+07gr2sAxp7hQB4PEC+Dq9trUb5f0ShX1ktM/wV67
COj+WRFziiRVrVpbwaataNORfyrLiOA86AVZHxEKc3TspeqkIoI/KF2paLy+bVzLuRTcGqLdYo5K
ZHV5PsvYrRadvNb7fJJcCTKpAgy22lw4Kakjg2KojyMyfMryZFuCdfA2y8E0pYUwEgzcOrOOGLT3
ZMg64uXVj9ys3db5kaHNKG8FH4V3JDc4rJJspOuxiQYD4jXar7K8XkdRgwYXAJlQHbVE0PizEljt
gHGLdwC7fGjgVPpO4Lm4z1pECf8gMEd+xaDFCjEK+kKag9zx8iB7mPaFWx6UO+Jn+/UqCWRR/4cQ
lYmAHKjGT4b+frlOGFO4oQTQE6YWm+euCjSQlft0ekwU5nOCIogkgWsOr3fcd3iPMc5Hl1MrTdLV
SywLSR2LmFCFMGMpU11Nj1FgUkql6/GESqXUnZPOLLw5y0kG6oWcrK4RqST1ZL3U8ouiVu04TKQx
f5GTsSGY0G2lzItaM74/78I+e0z6ox3M4OOiplpdpz+6jOy+7qQEnPXxGlT24s/lfphAEbT2Qek0
oQ2Z9j9HhFIAmEgsyNeiB/UUMTLMpHAKsnrqku4k/Qm9IbuC/GiT+KpIBm8wev884OeXy/uzGDRo
lKsf/HmngDXyUZgndFZPL7LvUE3yYiXx2uw7SIxxQRReHnV7Rfp1HvTz2QIolSZDj+37/5yCahIp
JylLZM+KX/X5Mau+nP/7nx0d/j6oL0FjjVAY5b7Tv19X0yylyOx5k4YU0ZLcynZ8o+pE8LE++zrA
WFDmpo3vGONmrp+YGFOs9+vqOegWH5CNwkxWMGmhAc2Bf7EgVL/Q2oBBt8/Dl5VuDpZkIUGJK66N
DL/v7wZJEtgC97NsUJiLTiryWiGOjTOKZNf8aA4P/2IViOtxK2AJn8j7TfB2mlOmIZ0AlcNQSsry
a1pJIIPEnSHKTHLWAlFmi1K/UVo0tgFJKetc1odIhkeJwgy8tzroLM4vh5NrVVUQwYNzDelB2ABj
ZmbV5NGi5bKXP+tHa7fuobGwt8I1qHeS/6fTX3gVnaCxyWNZqirQsQIN5cHWM3ZgevPXUP1eXRte
E4rSn5x74hSOcQzxmqp54WQyHmHZYwKy3nvTa26Sh+E4+sRvKl95Fvddc+qwFBXKjBC6hKmzkXZm
r4oltQVFRfr6NQcV5FfrAiRGGXq62s4vwez5XO+SYHY1Vz0uPwtPdENynMfJT1BPnccqrdpMQKrn
ScSAhtzLAAr0tBXJbXPs8wSFSRIsVavFDbWdCenXZSxdTfuzQcu/7OVjK+kv2CSLRj0te63DOtrm
ewMJXRW0OLYgCqMe7jQAx+fSMbkApRFIcujMdVUX3RoPZiN7ZncPLlE3HwluDSS+ULWuRVRJ73n+
c2jUH29WVOOKkhanpcbRQVwGeWQMa2OMzwM/vReF04Hqy0oBpQ51jsqFnLnaZXyEuM9L/bh+azzp
EA9eJTQYTkEOu4DcH/jrYbMKy3XZJ4merKUJvwZdEI889x6u0au4dufa7Vx7lwXZVSn4upx7+wST
8T3jjGRklQJz6RW3LFrHxXgoCtJ5eStlxZeUbn9lW4GOkOW82+Pceltk1g+NIF9OjBG3ROSUO7V7
1bMUlL6/CohwnwfiJKRP9pVVoiAqZkiyDGv8i2GPMpYHtuRKK8YkFK+5HkKMJGaB8XgemLu38D3Q
1wIxnMpyhypWNWpNj9v2nbA1lAIt7A/ioXyV62k2OIwPUFubFJWK9dW/hkvKCQk9lujKDMagvEaN
BJnDaQ8yKxkCBXV36JCIx83iQMA43YmcHtcdbX4K4ywKkF+WTouPiv7WqyXtL8AcKeLuosv5dHw3
GKyzaJS+ihZsq/Ngh9lhwvjHDwWsifmT/JCm7rK3gsKd/SqYWlfdoQEabYfNk+glwtt0sAyB7A/k
I5Se9tSJtJI+j42Olcbtc50cVlBSloZIepdzRsC6CadIO1HBl8qAFLM8dVVmyl5UwuvGFSoPLaLE
XxH4Cc7b6nuXAbOrJ1DMl0viHjkQzZC9tBvuoA1/Zc0miED6FAxsyYq8fZneZZ2GsmVU7rS4+noe
n/NE0kAiDh54hKWghWdi4HIi3ZJpmuwZKQkKswvjKavcpYcYXy2DynmR0DJoCw4o5xuegDKBapq1
xQJVZagLN5lL5nsj+dJiBub8yjhHAiAoS+loHASHIhMHmGnaaQWk/rx+1n01wjB6KRqe5ELQjisI
PoGp7NOj2JhHuzMdfLs2/rIU9VdiiogreJaoQDAI3YAOnrBsSQDqwV2XtjAPSHr7AxqVVxvDZX3j
poZow7hfZQPFWmIaN3gjUyjV9JTl+6R8NVHIOf9VuCAgC0MSgWZm2BLYUkSyMtc4WXHR576caA+9
1n51JPnPb7mT9wMT/q7zQtQqwqfR5fpqLuVrPARftGn+lneiVBbvE22fKoyzKJWyj9URUHAZfl6r
rqogtYAh+Gj+fn7zuEg2pjNBLQ/eMzZQ0bI8xiMMJm0Plpvoi0uWu2zNwmbSBZ+J086Ix/cGiolP
rKYsiikB1Hwsr9GDtYBtwe1DKCOHEOQEVZbpF8+42ZBM+Tk8aYLhA56VbNDZGCXRazOuKPo0vJjl
2zy+pLmggsM7u9hGjQpxQVLk/XLfBKP4hzYa0A3o5cMa5Gp+yJxEAMF7g6ESIENaFZ0als02vmDi
vY8K2ySe8ZBfz9dtGB1wvBASaCF6US9yyOMaB7sOzlsJb/Ogf4NXmAydMXDWn96QzaQlkC2R0aoZ
fam7J2ks3FT/F8dri0F/w2b3dN0uG6kARkM6t1sNf44Kr4WDXUSFL953Ao0mUo7QmAJtObMaebTa
ppcVlCyb7C7HO8WeK8EriA+BHiEZTSaUcuF0MaSXFJB+Yc5Aaru3OCq/EOsPlbfpYw7aoR8QzI03
ag5oc1ZAKG33VJn5xZKXu95e74Z8+DoO6gFVqf+4KuYEl+OqpIgi0Hdd2q4zrCDT+zf332ZVbAel
kudxM2tYVdS/YYZPbwRWxs4E/d42HXP8tB8O5WrmDq/rEu/WasIBAke3+qy48TEN68tkX3wT9WZw
mibwiTZYjBtPW2UG5waw+iAK7dYtcwgwD2gH1Tzy0CMM/BcN+KeIjGlbDXGkmQARanaadKOlj7ij
5kjgyrnWrUPAglb90ZnG7GGcyCjFJysOUDd50YAniiWwNI2ZO/rrM31AMFvnoCTRDAUguh5MmN7q
r4+2N/gWns/+usOgOmjmoN9qgg3Ui0D9ABGH4b46DhdaWF1X9yidq2hPEos58172+KYfP4zd4VaZ
jLKGmzKg4SbVrraPf+K9gAl9cui8Clk3kbgz74reIrKO0ZYmQ23pbie2ay5P+CLuZEGbUxf0onK9
/GZp9IdsPTCyNlbZAYjkX9RkX1WJG+mCC4yPQXlOkexFtY5ZTKtGVVJbM/rW1DqMm6tS0XwtEwQ1
IhBmIZI9K0tE/RS6LQ7SUN1MCjrnO0VgpLxsL+oVKMqg/Qr8E6xApZLMS77aoFxcVsUOjSTJvDlZ
0kPVliCW7EYldCQzuYhpXl5ec/km05T2cZpM/WrKDFGrDy85gnQv2hppwwDmwBj37EwoFcgGvp99
Zd3Mgf4Kyvz46HjWN0xoeRqUnOQ9uIbOhwZ8J/eB+n6SN1bTd3rUKyXdhF37rHrkarowAtNN7vUd
naMTxXHc04AIBEqnKH0gIXNqpGAeyNu1xiLRf+F2UeW2c+cq0WVkCZ6xnEQm1TL7B4hxcpFTW3Vm
4yZyyt7v7NVXhp+GTvwof5owxi7YRS4a1IVB/vsuO8IEDJneZMYoYRf1ML2XHHe67N3eK26gQ+BV
v4prhaa4L+S9qMlEpWECmywAm/M/wGwYMSpzN1gAjl+bQx3QXNK0048LmFhdKhKdesqRCkDpD0YI
oRwv30XQYNBQjsajcd++nd8HVi37t9/f/BzGhmt8XUWi+2BeJY/FDz2I99auPtLO4HkX1lDpwzRP
oF9m+85rb8vdcAeloOD8j+AH2egEpG0xON1srkbVOzlbaIA47PTQPK6+tU+PCYTSNQgyjgcbetmG
4HnCu1JNcNtRsmvwu7P1ySie1DhObdx3+o/Ovk9HofwRPRjsh94gsG1RBqTQytWxcHFB/ijeV/70
5jxZYRVUP0Xcojz/a6Lh8F3mydLZJAZKk+tUzHgIyWv0o5WVy2ZpdnEpcnhcGLgBdAPjv/B8p65A
LavByVLAlGu3g88/Fors14boMc59uJobHPo7Nh5usEp5HHvg9IFUePZxuMEUBRL6a+kOFzkEMkE8
pvlLQCm6Y38UJWK5IQfeKjYSpVDphnzPKf6iFEuZGBrtClFelJ1xue4TP75cj8Q3vOVJTEHL3dgN
IHMIx2asG1ICUG6dmxIzYGqnXq6WaOSb58o36zKZ6YaonuW6KACDVJU7TFEIpqgd2LMhli0kheC5
uS0Wc210kmRC4g1Y0t6Eym96MT/nF3RqJL+K9qvXvBb35NLcJ4EuqlEJNpMdQlTacrbmlG7mumru
ondh2Uu2m8oiNUqu20IbDcoTVFdRY/MPUMkySbbCTmcPhQNoLCFENg9NED8qHp7UHvi90NfnnXeW
XMe1AWViLT1uE00lFLSJ3BYqIoYpcI38DfxYFnM1NoYe2+1kwnGlceeOWgGl+OxrJYmehtSqPznI
zUqYY9a0MrJhOXDG6sdgfe/MwMpfsukI0Qrfmt6GVBBuc5+i2+/FHLMZBBHJmgIQT5xnyq2whvEt
VXkR6ynw9xBygxgAR18Ka4TRqKA1IaJHDTpD2Whinm1xkeoRGAMXBlkpsCxgTAptMIynSmSjgaPG
KVvV115T9pE6aW6UG4Kgk4tj21DYQgYMjXjMzvXKUpUV7SJupmQXFc+KguaDdRagsLq278EIiDL/
hmGTEZGNtHLWAKYPkluqNC0/ozy0w2P0ANexs/GWX73q2nqKbkBFjkLHvynCUarOf34B47bk0Zgr
rZkwhO0gei/ebKgQnT+/nNZ6qm79AcHEuQQPwrgZsEhwihyR3H7OX6cDqIRRWo3D3sezoXCjnRUa
XvRWhaLaG/9y3cAzJmOO0L1Ya8Dr4XTZ4G2fr1DuodN8PWSos2vZn7wZAo3t/9JAw3VeG3D675ub
fSLOmiD8RbbpCleOcdk9Fn7km37vl5GbXEQX4ukm7qMRg0G4ysFoq+jsbJiNjODc0lmC3yTK6Az4
ObmtT6doqidRkpDXZEkzXfgPbebGzP7pCokeEdA64b2t3cy/kttp9IoftCeihKTqhE6El+4CaveV
P/ypOOTvw7NBZtypUUepvU4wXUmv/RZ63o125VSCCjLPEaAXF0VG1H0gj8ycj0jRpNKoO5zQsne7
7LGKHrr4cP6E8MKULQZzQHqiJAU0rOA7B/TyDVeWNqKs+RiJWtdFa2FOgpzHVTcaGNXRjJ9V86VW
r4tFkLHg2TtmnVSMiVs6KgjsN5GdSpkq2PtcKDvIjPltdHd+s7juZAvBuOYymVspnWDeLQmaywya
ltCWTfzvvYJzZd6oOwnyvXCb9a26bxUQMYk8yvk1osh5avFG2tZ2qmONpHqwtR9ddX9+hbyX+scC
VTYBAZEl0rW0nb2YFLcoWj+3cneM0ZAc70ywH55H464G07I0sWMrBpuu1jI9mWKbGng030Hv6Ztt
SaIJca6BQ4kQM81UG/Tdh2y8YBRL/Zi38BHTIPlrl1+0lnMsOiWI/nyoD9KqGyTG/hZlMpdWHpGh
Kn/q6cuYI3MrUiXhHqMNBmOA7bAShEDwO5ZEKlcuh7thcEBpUafP5z8N39Q/kN7/fbNvujYnTVsD
KTlYerAmATX1/Kq5UG/q76YrkUBXXX0PUVzXecjQoiMydcFS2aukr5oSgyj4AXF8s+oXa3qViIJU
rv1h1gGVdSppajEOVtHR8lDOSLfVzS/oprhmJ1K4ECEw7nXMI8WQQKHilVnnDn2BpooXwYcSQTCe
ta0MiZgqIDrfPFo34+v6nfwyXqDQ6mWJa/sgduhAGfmMrv7G1Z6WoIZ6gnbAzJ0g2OI+5SEv/M92
0l+6MZnZsMsB2S1EO3cItoI+jPzpaFy3vuk6x3Jn3a6CxxNn6B5HboNIbWiDqNRdRPIKiIM/+RU2
oPHsO+lBP+pe60WHrnSbt+W+enYQ4NFoZ7wEWzdqKq7q4v8VXKXcFDVuavTf46GFFmnmY9dNPJcN
QWYeFACXMzqu9ppPUykOuBuaZ/v7+ryEZC/iceU6OFx68J8KavNsENToi506dLQyKdKjHZVeqTzM
ZhNW+p8zl9Hd/kBiHFwyktKEsDuQLCts5jV0+vIAbrvgvEVz76ANDOPjqsQezMXGJYv3iYchd191
nvP2UZ6dXVkKRsTo32KfxZslsfn9biYkfn8EkeMEhob4ClS04NEURaqCb8Q2Nsjol51SGhY7ie6m
2cuoJuB6uUtFy+H6zI+t0xgL1B0iRTadqpM7UCmB032naVPlWsqwO/+NuECahm4NEAygtZDxnB2o
E3IpAdBCcvB3aL6ZT+hMUwWmwN23DQyznrox1gzjiHgKQ/Ad3dbDPmvtay1psX3G8uv8mvhg6GuC
HrsBthq65o0zyQo1j9UZkUKDr4O2Bk81Vp9MF3ofngfiemxM0PwNRH/IBihq5AgylrjZmjpL3akY
PD1XHv8bBvM0mrNhmS06KjoW6ATAR1rIn087wx1AxVKlTP42ukFOl5FAVSZrVNgA0WuXrI9mLyq/
ca1sg8BYmWRPfRPT8XtlnF01TdxeNj1ZXQUXlwiGsbK+Q12xoA9lqZjcWf3WosBuj6IqGBcFxDA6
amAgo/kUWqNQutoaXkB11LpJ/a1Cq2xpxO75785zaBgEA6kDXkGY0WG+e2olel9NCGmcMYcHqJf7
uYJEyZyth9aAZquh/lo6aC1EkXR/Hpln1Vtk5nZojNZoIp0GU060G7L+Ss0XUVKRfgnWXW8xmKth
XNMW49HAmI92qPlQ5dNcI4huzB0qd9cikkDuhY48hiGjUoauVbZuVRhKZJNJoxc6em9Ntz5GhxTt
EBLyCyD2BbVveTO+ieIo3v1HWwigp4g7/dPY2FjbVY7RCzyVpx5PiHU5NKP0RkrwpnfNjS2LLg2e
39viMWFbg4FIcyHAW3XrpiujO8POd8siBWbfBf/GRj6WRs/IxvMZmTrgIgSUhcEmQ39Zl/15AG6Z
YLsYxrcOpbHWeqPSjJuzb5+Xx+Kh2euu7VqBfdPfgi7OtwVWyTf8j0UxR26eqqYybBjl0F8V2UvT
iOIubmC9XRRztIicRLNZY1F9UL9CIBujd44378zvyT2Na2NfVHzke5GPJTHnzLDrWF0oIIi/wOTy
90SIKCwS7Bybgi77djVbBaVotI54Kd7LRJSx4SJg0BdMfnQ17xX5jcGli+WA5hQhuVM0ezuXL3TN
Cc+bHB8Cc1BQCtUwAUH/fQPRGsMamzRsgISKr7SYzTIGgVPnegTlA4I5Nqrdt5j8BUShKj5W4lrG
3ZB27kQ0tx8E5sx1B5gEQokUFXuHpWpJ7LFNiIQt6zvL7aQbRF7e7LxVjSC7KcJhjDpdjLlEsx1e
Ez0dccvlnVHVoyc72V6ec0FukO8XNqtiLbqLTaukLXdU1SNH/qLw0n2xi3zLy55Va08ui6AIRVNr
vDsfcqCKqlrg7cAtcmobwzi2dpOjftgot2o2uEn3c5kez9sfHwO5aNsy0OhiMO4nknpZzhNcUtEU
+XbzuoJqvu8qQYzE/VowMoxkowSLvqHTlVg5ZjY1lGA9DMo67pjkhzKColeDEa5xfTi/Ivq3Pt3y
6J8zTTSfgbGPMXdjgf4VMegFWEAWqEgx5SeYJuQhoEIBTizkBTG2xNwSS9GY9lQ5xKvs/LJTJ1d3
huD8IrhOe4vBfJe4yNAeK0XIFb8PuKlB4U9fVvTYxF9ViNfQXiQBIs8StojMiarqeCJLLNFyyDKG
qqcGCnopMDp4TC/tG4xz/A8TzNyKjwOqPpCLYTb8U5tgNpRDNswxhkGVKPbjaDJcqSOGV8zFvjAq
OWilJUyM8thK1tUipUfM3iWuOi4Cd/JugYzVYB5VwZAMRqkxmstYTYqxEkVbS0zzX45B1LlaEky3
hY8NeJeaQuPFM0E4hceEVwW0lyUJHX/9Oe5Fk+sc48IPwXwTFZ5H2pB5FxXDtLSZhh1ZJxs90VF9
G3WywLo4nxqEqmjLRDu5grPPuDObKA2pITzvRWvjD9VdqjZBS36cNyhOFAAQDGSA55EKTNCFbm+2
OF5BYwKQ7DAc6HBmF1hHMcsfL8w+wWG+HIhNVKVuKM6lMnr6rwpZs8iPduQFjab+esxBLYjWI8Gl
yt9CGxuIWhHYOZjz2ZT6ZEjpsnqW3T02Y/JcL/alaXTP5zdRBMMcSjlT28RqAdNPqzspuatqeE3U
ovl6jn/GHn6shjGIAfn6uulApDLU6cHq5otMSa4zIw5bIxOcNK5ZgNoGRBAKNO3ZsiSaGHtziBXk
k6Vh58TXhj24ThTOHRS2zccUantdHp7fRPotPp3tDSR9F24skdStpuWxjE2MvgxW4q7gIk9tSsG/
UyKRoBP3/G7AtFOwbNSVuu2wPkdHmmn4P9KuqzluHen+IlYxgsAr0wQFW7Iky3ph2bo2c8789d+B
7u56BsNvsL7rKj9NlZoNNBqNDudgZPfP8cjRxYQhS8Ai41wxWzD4tV4YKXPkMVRlwrgsuJQB5pYq
nRunUjDhTW0wDIKZVADeGSJAlYL7GmaBpesD+gBI8hIFcUdx81+DZ7jWi77vVOcflG6g339kimBV
1aSwAjPB0G/MHWX8uRZfWCTbpk2LR48MOooxSoqJ1fNt6gHqxIyl4ee3v1F7cOhS2wNhbmCqsga7
zTPMkU6RUiFgWBJErVqF6a0BV0szPa/ze5J8V+2nf2DhJyIEN6F3ljmGUb66Wta5Zv9GhqckTV27
ZICvy4L/TZjgLED9i2RUBX10GiuONtifa5W9qDV5arQo3dnxn0M987Y9E4O5QM0AFLhwpLqpU9HV
zgHHVcUxc91V5mqnLtImwU2bOJEj3Fjo0EIbhVFxJINU96rv7JW3CSo+kP9BOfdev6he6se+zN5l
YoXzTNNV7dQQYteKuha4ikL1hYLpB1ynkktryxECWxqQuCDbRuZVsEQ2Nk1ltD2Mvmgyp5jS0UEu
8HvDyjuE04kTDYrE22/Z/qlEwTDLMs86ZPMAShHH+zjPvtiz4XdR8+cRORga0If8gQROxK50eyjm
KNdhIZNh5wHQn3q36FpJ/8aWLzwVIpjHhLy/HcYQomRoETITp1IlqyWTIFiC1VsdYROcUtilP0aQ
T9flcrh+eGUiuDGe3IWYCC80JYcIar9m2s1MJK+vrYj+bCsEG+vbEXhv3LGWt/2t4a37eq8d0QXu
1nwCTPJo2To6IGHhyLAGnpYi5kk9qKOu5DCvqtwtxteC3ijFTVf9g+crvM9vMUIAkbBSL/K0xeNg
HI5j2iNYVjxjfug1GePR1rsPlAfAUUB8johMrPXFUZ6DHhWoXwZvBVF0P9KjQ53GHD/YzeN2165H
WnyuQwSc6k2OIdMwGZxqkM0x8oMpxEwgJALaIlEpQkMmOHkasmUhVOPPEOuJjJkzAQjXHJLdUj53
NqYNQ1kMuuEqIBHT4TrCGmB2C15+7sohtWYLgSHDBK1+YD0qEJPkDH/Usy/1+i1FOMSxVeqsTSFl
DubEMR9RAfikfJpfk9nTgJhc7NQvg2cfTW8JwmB2qYNRnteigP1mXunKXP/GaYTOILKmCK/QRCIY
1pKBnaRWsNsFGx11/mpYkuO4EW2fCRAWte1L1UD0iwMSkj2wa32d3bK1dPT4WGScj48GaGq67mI2
DuWZTGGJ5zFqdOBRIAIuQDSpgRFPNdxEY06a/7guSbZ8gr80SAwszAWSLNIP91GdUR9hvjQu4Ltw
aTO/d0nwmctgdaXZQ0z/arz2YEtkvvFgvhtg0sCElcSlyXQS/KdRGkPNwDkLiMTWKcavREarsnnO
THR74OmAUW+x+N4jAJijBDiMZlEf2uk1y8bAxtTF9a3ZNAIwglgcFQpMWYL/0OgEogeQ0YA1u/A0
61m318DSDqkiC+Q3YhoMOP1HkNhpFtuK1ccZHFVuhY4NQufBVJxsPhZTfMukw4gStcS2sqRkTNF6
qGWPDIhB91HZeb22r2yJn9rq/carBBR86C3TMIQorN88tVaZ0BFmACx3GyNALgOlmosX2J5+ArIV
EhsgAQkWPJ49dpAVETfVBM0yss4GWCBEX6wNMa4oG/mAgrwaQKWJYx04K/fjGkms/aNIc3G2TiQJ
zsKgRRKu3BrrtXfr2fJKDS0h2temaG9i5XNGcoeuqc+Uv67b5+YpOJEruI4mWZkJX4H1zY2fpdI4
FfALSW4H18XIFpL/fhJuVbOp13RA/qaq0OuoDIel7tH0VPtzLGN029QIo03UQHCPV63g6slqrFa0
8lSRrR5KQ3W0KgOslEShbSnwGmiHhWWKCLhWaqmNwp8QqvlNm16sCr3lyfv1Rbuc/oFvQiLWxIWI
0AN1g/NVy+dlQaP2EuFuBjmtkx1H8DxPHu+Lls1jXpZ2zmWJPVxzC9BHnULWv6r0YfyQvzeu4nJg
RKp7aH9g2l5OtHNp+YJgoT1lTesUJFpN5CxHjJwiP6rtMNSB3L5MxQ8XeHbGuCQgLSJew5IC2+V8
OfXRtK2QAbKA+xKmezElGAiY/PzJDjpn3St+uB99zWUv5Zrf6SA42v0XuI8Xtyi+AgybgDLG6xPj
moJ9anbYj3QGi8IIhuMwuVMKNzsqfuvrQZ+8/hc7yxdQVPtUoOBazJnkxFYhkEOM5IY37Mb9iAnp
tPLlIx2XNotiE6JlDmvJOVMvyk6a3tXNZL+au+zR2JMDwPkCM9D3/2DwSZAk+BSzJV3fD/ZrpZUZ
uPuSr+gFkjQ2Xp6KcxkiRU/M0joifd5j7SYfWOIEdaDOLXD/cDxbAKKZqrPEgBOVveguAlZBsKBc
ZdpKWbQQHKZG5i1lMRwSc2VI1k6UuKj49XstibRPobGGd3WpjBL/dvl+5R9g2nh88RaaC3IiNVKm
uV2y/uOwhEdkgIJkl99Yx/oYBdXXP/V0gjRBXTsGuzjgL1DbvUV8FGh7+pQdDJdDIsvudKlmQmQZ
Tl1TNzNkcQT9iN7UwbxPbpcgC3fRa4KC1nXd+KefHT+uGrw4YJ4IXLnIMB6Wa0gW2361jHZPlftR
tf1wir1VNyQxxMWVJAgSzjlI9TSj69hr1vwCc0ZpPdFMEo3JVBEcaMmGacWoyStFcVxP9mAkdlTy
aESy9juZHMEaLKuZy3S1X0ut8ma7ctsehay4cmJFJunqmqFdVZAUduawhHYBmJD1MyMwdlt1ol5i
3TIhgsHxKkacaxCSLIObGSgZ2J1v0sS7bmiXFcBTA4AyQpJx7So0SuiQMwfDS4laSBhgdsE8zJiO
HO9t6mbfkKjBDMrkRBIVuW39v0YO0UKkYjJlLcYRos3+Zc5BTpTIppy2XTGq0qj3GLjCDeHetDqQ
hLQxoKpwajmt/WCiANM7SBM76CD0si+hL3UVm174RKZwpJSFWfmc0df01jzGbo4oYTxogeZ1u2KH
4Ug/vmkOw9N6ByJJyWHeXNDfkk3BZuZxAYSUgQVVtNZZy8VZx28Sc7kIRLi5nIgQzGWKMOE3Yvjp
ww+aWNH1B/ncYLqjCpYbXYZxILpdEIthcAwvKdwmnIKWCUctztNGmfLwNb9VgdVV+JHP7tkbgh5U
pWX3iZC1u5AlrJ6hqFSL1PAVjKlOHQY0sfxSfepty2mSJ6t9lqyksFkX4oSVxEi91lRF+Koeu/vq
IfGn3qt/TV4IQIVpj5nd3SCjEZZJFM6boZA0bfXw1cpMZybfFOkDX/BZgkrABDiPlSvF7iqlDF9j
4PJG4d78JGWFE87WhQQh7u+6MGKjFb6mB0QXwO4xdvFeHv1u6YEqtGHwbiuViEViY64Mks3Kq0J7
fxjuVKAcZ8uv6/vPLffE+X1ocipDsOy+ykkVD8prZtSu3R/yunVMiuHwWNJ+t60L8sIcOMcGEuv5
nhRaubaTGn2LmzIdg1nX6CMeOmgK6moySkowImbXh1KA8aQW6GTwWhHfntpgKGUXaw/hnRYU+wYx
L4JgL30ETbYjB5/YsmfkeACMjAgJnKXCgR1Yo3RFwl7r1XJU9qwWkyQP9/G94iYh0YdmH14gQdHv
fPEUfYiZCn0an+50v/tuoanLvgdH5R17BJhAMDqA6LvTdhYw0PrneVd8KkBZuX4DavpOlU4gb2wl
cK/RT4txWjQHiVuJfl1g3MFBseSRmZ+q/C2XEaltrOiZBP77ScZlWsF/3K3hK8ZOuxHk6ausiHrh
Y40PqiGD8EZGTrJ8LqDB/I1uJOjnr5MxCNedYf1ITcOhCzlOtHVHIrHIjx0628EPgdTmfXJo0xRL
QgTBWr1WHXEGtwKqfQCOimP3/KMHSaAfY//0T+MvzIfmL3w4M3/gWZL4bmklF7OYkURSiev9+zP4
tXqysJ1doX484TP06kuDICQfxkOVJ+BibJ0q090opU5J8l1Jx+M6jRjvY0FCVSczgIhbm4ei+2rP
39O6doqmlEAnimWzvz8O/O4AqSeGhSGZ84/TKzqUSdETx7yLckeN3eKeBWjxMWtn0jzkxA66l4Mq
7vCHHpCvyYlY4XBFK7WnKYYt5MAUGpNvzDa9Sv+xRrbkGG8a3YkgwapbuKRWN6Bf2h1CACqSnA+0
oULYKa7ad46eyRzHhXNHsw8vxHHSJkBxWIJzZx1tlJ4NtpOCYAB9QE6ltf603uTs5foachcnmDde
2tgzTjOAjJ+whuXSaPZQYcXMtY0eR1ArgFEr9SwtShw7z9MvaveHMxfcWoBwSz76ElGe+MjlnJhy
oixjlSCf4HQ5wpb0vp+JRKnL/UJJQscgIFChAaMslk+RbotszSiIU6TgMyhTaz+MoCkk67Ej43Oi
0/2YZfvrC3nh+TB+BfMHEwfDKQXNwfkZsAZjSOYpJ06JasHKCreWXcSXW3UmQZy4GDmBXBRDq87S
n9MGA+Nxcpcq6jGhzb1Ks7+uK3RxWQDEGaDa8HgfF7HYOGWjScsmTWM5aU3viI1uFQralHJQcu+6
oI2VQwcn2hExjcoLG8ItHM0WLTHIazldqD8DZ/FgGDIEE5kIbjAnJpeRseXBsuXAf01ORtZgiPP3
62pcHlmQDPNpAWAkUooa97kMtHaUea3nlkPjSPUSI/TAUH4LLjuksFcM8v+hNACmEpSowA2Nnjac
onNpkUroNKSD7pBmugcfdQw2lGqnjFPjK72hSKR9DB+fuQlULHWYNuAMOa2byo3lZAGTyTCqBmw6
SJeTXX0wXWPPgXrw3y+D8nMZZA/svjque3prPFA8jtuHJTBc3dFvymf9PvISBTBUstz6xbYKXyV4
SfBhxzqLVdUZBrQUNC8FNSSKXxwCC10gmMwwKTq2AE8mLLNdj8MwtZrqVOvqZFn+qBV/4ZX3/fpm
XuqBijxm820EiOA6EMlOi6xQGMkhgbTvVVM4Opklelx4RAsgLWDUwKQvHC/mMs73r7HnhppF1TpI
F36ehy5Io6EG5SA5Ak32CYf6pmv0WRK0XC4eyqfgAGQgj0ZQIDYbK11msIQmGP9d3+bwGwEGXzLK
cmkXxw4AUijRAkUK8078ujzXbBmoUscEzbFTlO+NeHIq4Jnb3Y9hltFPirkgsIiDxANhM3C5wEmM
jMK5KNXEUHO9GBDlhg/0OB+S4/i139eYTuSoFO1dOjsyKMqNNTyVKRbImqZlmcllJtoBR9CNlpsh
WSQb9VE4Pz/e0AyDD+jvJAwDzsLxjto4juq0nBx08WPO4l3/XmD+pLrL7shf9tutcRxul9vlMD7r
X/PdhKWWmCdfuUv5qGjqmOpBmCaaZ2RwhFEu/5DsrZt+nx1IoN/I/MXlKUBGHINJPAGFrgUxGVQq
RqlNvNlnrcvkbggj+wUMcPEdyfrlc2sq6Q4Nk+ZnarYy/EERse/DdvAERLwKjhwenJzbjqksSA8p
MNNlN/gWp8tSnRHtY4aTvDEgyn1MS/jDrXLsH9R9egeWPSvxvOt+5vJ5DQsG6QPmzfCYBxOIcFhi
vRrQtUNGh9ytAR8xGh3bbX0+D12AoEOayeT5GnFfT+UJ+1pMRlZkBPIsByBOOC/RrsBboN7Jyh1i
FvpjfTHTAGoiVADNiyDCiMIcUTnWt/forloBMZr5xXMXqAxZYcfa2UcaTDf1eyFLmW75n1PBgopz
bpPRbiC4Nf+ebYgp+GrUJ1AIS3ZvyxVgpNxCgAkvfgEpF1mdhdWM4E7HZX1jYWiDx0XpPDUcK8nL
atNQ4LQt9HaC3xdV43Nz7Zpe0RIjxVFH3pvnTdGJ7fKcPtvlvnIgkrnVLdVOxfEL8iS8WIYi7jqC
m4LNpU9TIB1aqaOWsX/d/i/vWVAVn2gluLmyUFlXp9BqjrKbNe7fdPSgSFzZZcYZZwypFYRKiM04
wsq5Lt1idNqAEQqnWabhlpLI7h1ahR1wy4n1qIcVkOFzOvpGpzYBSvKab+P5fJ+UNXVXmki3clNp
FZS/HDQcY8HCrWXYcbU2E9YWA23z++xZwbCLjrafLjgW0ed0Hx+r/fV1vkwIYA3wdPi3TBHSuzSz
QjM1yORcJqxyCPL8IQB/QTKpc/D9AE1Tu+syt64QgmZ3vJU/GgEEix17vS/SEPc/1ekxzEsvtLMn
pSh2Wmr/okr/YAFMZcY4l2S/N5f3RK5guu3Q5DXteJDDgLwAyqMlljUlylQTzNZclWEtGqhWdib4
C4b5OCNIcWalvu2GmjMeVa+tGQH5NZe9avmFIDrw01UVrq1cmyYzjSDasBYnt36OoelY4yubcTx7
GcLEttmcnE9Bmgken7G3cD7HoDwkj8DY97XQtXy1QiMwqhrIBe9lyH/b+/fb0wlXYpOARmYsIDNd
v2bGY6f9uG6XUlcqXBBGshSZgYYfpw8m3whyb75J7kB26jSHAsCqspkP6SIK571hQ9otNgyy9ejD
7Ble5Pc39U3jVbh5gbW91z5LNJQsoS1UbcKKwh4INEShC+k/Dqx5tABB7+SO5nZP+o0CdszrMrcv
DPQ0wdUin2QLizpWeWqXNZRUljRYkodOJ75VfrkuZDOoIGAJwGgmRtXw9j135emo2MVa4gHfBtYX
+oD2IkDTxYHtg90H5RY08QbAVvbmbxK53FddnLoTuYIv07KlqhRARf7r9s2BOkw9SHX47RsFMpPZ
XMwTcYILs0m9qmoBcZn6plifuvmrasoIF7fN8kSI4MT0pWrBbgYh5S144QHjDErw0kb4ySH9Ircp
nf8Cw5mbwbWFFBzKMFdLrPENHNDJqwWmqzcOw+ABkhbVjh6mYEGAuOMIRPndJIsMN9+Lp+YjuBbb
zNjQfGxj62T3IWjX+U6ifX2XN26DF06LKfZFcg9KpQpHYwobNFHxhV4eRm/1pp0KbH2PIznPv4wj
6MQAbStDW9q8JjhRI0b4ORO64HPUsUiSskBomoYk8miY+6yddpZRfwMtaezktSVrPN/0Ob8lio3n
dUsymw3K6GgKQWP7gPlvliCVcf0kbp+M/+j18W4+iUuLplqp1UIvo36wIxWwR5Wjau//QAhmNlCH
RMe5RoQNi6ZwmtckRCkwKhoUdorRHUeT+A2dJ/+6qM1I4kSUsE9hW6SEdhBVW6gkofs17mOHkHdq
wkamH1X9RallucPNNfwtU7wdMrOztKyBzMrAnQdwhwh5oFU6UrxpEIRjbSPRhBkuwb+kVp2hN5rC
7I0lWLvslg31y/XV29TkRITgTcjajnW3QkQ32/dWSo8ZmiITorvXxWy7yhM5gt9o1CiPuwFy8ts2
iO7JEXPfAflrdAliBvVWXhf+fySi+o6VA2KaKSzemDR5maF0iIbT9qA+r/vKTXbRLUoNh/aBs9UN
soyPVKSwmMPa1XObfYg0AsMD2knAfVTv82J/7SLN9CBZ1u3t+62ksKyqPqFVrPpYVu1VR2xSuAxo
XATDHAOQZdFUfzvuwGbr/49yhfO9xJbddgWXmzg6sHXLAHl05g+gLugOBmjS+QLLEiIbylITrwC8
THjvuSGcdCNe7MVoNA6GGO8IUfZ1bu4rM/p1XbmNUweQO8w8wOnz+oBgOCmGR+aE1otT2oWm+yar
19o3o2hhsp5obg/nV/lHLgK9wQBGNEDSdx6LoRxqVUsSzXgbrLjNMQeWPEc7IKV23uirHue4sA7L
jWxGcOM5fy5XeM4niolCrA2sh85fgKMN4ho8fQ6jbwYgGftaSab3Nl4L5+KEkLMkaRHGFtTkiRf1
ezWiSYSC9gFDRwYyIo4i7fnbiHLPRQrRJosHtV51aEjfEjwm73mQi+joibnvzSsCpKD0sy/W4brh
iB37SNidS+WWdXK11oMdjfEKqelhBEANODO99yUgQfVJ9lbYVlBXQV7G3+mA8zoXRQi4I42MIiPj
54cWF9EjuC0wY2I6y7v6Ht+DkDNQbUleQJww+VvBE6nCCYy6NWqamE1OfBg9BXScCljaPrC0ZUt5
edaxlL8lidkWdWZKbXP9kGNFxNcBjs/JP1HPxHshdZ6BVVo+y87F5cE/lykcC1YxO7ZiyFQYGE01
xQU9rmQFZSKEo1CNrMgyvoDT9BilP9goY5jZuIPOlRAsfx2bqCgLKNHyMb8EHT28wXbwJrD4pWij
5AD5ErPnu37hxk72SjB7DI4xZDi4UjjfTL0vdc8AbVrm1r6a3obZ7byr3RCUN9NL2P8XLW+Xkfq5
yoLDHtFGFGU95GMYIXUMFr1XOQh/tYLslG7cWzWTNFBd+m1OuQR/jXl2Tmst3LprQYrZ1rPFqUF0
1nxumLVou2k1evNuUaI0eteSIiGSEOryRCAtAHw49M+gbQtNJucnXkkUayJRD8vscrfV3nO1dY1U
lnLclIIpFQBHAjYeddtzKWG2hjoAgRfHHhbqKnpj+eZSK77N9DW4bjeX2waF0MqCFjCMDl+wMHJO
dxsljgXNVU0GAar6Wq3xsKPo8XcSK+z2sz6S3XWhW1v3ET2AbRTVVbH1LbFn0FfVBYTOy25tDHeO
ikOkooisvl6XtHHLQj8eqPxLlHDWLRRPGAMbgGMrmPTX45/WkB3Drn1Gfu6YpMNd0qRfR9iso9qj
n2lxCaCdtpEofOlxzr9C8Ae1qSpU5atM5vSYEdsrZk3iADZFYCtRCgQOjCpa5lIlQ5ZbCJjS5eeI
dj6tl8G7b0ugFlD00CGC/Ni5VRpJpFTzDAkm3ncRil8KcqjXt2vL8DHzDeBAtFjxVtJzEUmez5Wq
Ybea8Gta3dmR7vSNzFXKhAgmkQ2hQhcF1ofBWsfWn5UqAjHcj+uabJ0r3uAE8FcGTC8RAFbVm6G0
a2N2ciBradp9bgOVVfnLXkHfvTL/urAtjdBUhXOM4uslDWI+1M2qTjAvUE0DAo0BUvSvZPp1XcjW
9p8K4Yf6JK7q0MtiUC5kDQtvoIU31X/aEA7IQrwo0NEBgju0QQinZKgMO1UNSJjjzrUwKNKbw0FH
wvcfKMKA6YuZWRM9AYKR9eAPMKYMnTBaEh412gelKus829oQ8JxRtPjgrGB69HytAP7bpmqLeTIj
zj7RZDlWIdjWgAhMvOu6XAoCuCuE2Ba6BHEoBUF5n/XxaGLJ9Mn6VKrDc1oAb7o1vvwDMbz8CBAb
eNMPSuWTvadrFHaYK1ucPs6P2jLvG4rcZpFLrvRNbU7ECNrYCVHshkFM27R/URNPWTo8kNSWtBXz
sFwIldCpwKfcMe4OExDsLFbBrany66fr49fETl+IEf8VDU1gZVmJ0AUPaPOPGwUtbNSJTH66TlZw
ieJxrntsVN0saGeO89WJMiI5QJf3KoQQmDVH+OFIYOdCaNx2S5ojbgh7ZB0w8nKc2y5otfkRjHmy
IHdzswAkgQZLEHUZ4oVTojBjFSl8NbFQMswtLwQfVDhIakCXXgcqMaAm8RF3Dm5yrlKdqBkZVpSU
Z1TwPrG6L25WQAFL7ufN1zEwTTloqkkvXQ/Sev2ozAZ/jAOxzQqSIwPLMXkfbg0gBClSnNENtYCh
Ch+EGBIPRzG9oUdrpDQgFnH0NnfKZQj4jMH1M7v5Oj2VIThsGkUdK2vIMFAr7281DzOUiR96GAv1
59xB1HXfulHQ7K/L3TBCqIYOc1xFqPCK3M1K3RvAPjJRlszeSvoz6emu1j6ROTz8Azk60IXRRokh
GzGItIZl1Rp4cifrZtdiILNsvkR16LIykjjZzc06kSQEDKNeWlGfQlJsxrc5kOKiWVaJvwwX8Kw3
oQTCVLSRidOg6pwwdeHZGX3pd/psPeaF5TdJG3Ra49mlDOtxM0lyKo+rfOKO6nZpaRvFs7MAJRB9
a8OUaKDOyMeY3tXVDFI1Mq7PEfpgHZN0Lyzr09yxw3EyvSxXSirZSzGnwcE6kYADxgkCdbDpir0t
UVRplExoI03VsAs61PQOrT1m7xUx0puMpKM3WEnpFssyeD3Ry/1Upuz5ukGJi/L3R+jcycCBXt7a
DB5tScwSzKtaB8ChEpi8SVuCnHidzX0xN6OTJqMJFD8terDWdZ5cArRgZ1J0TXZ2edLx5Ir6+1NQ
8gJlGPqiLw4Rz6d3FIgJztQTY5d1q3JQ1xhTpn2MxO7YR240ZYo7xmm/R/nHfClmVYavK1yT/Bt4
0YOicZJ7KDEYnzLW5SDhRdOrOkSuWRr3mGP/Ssj0KxwSdFQl9MmyaxnClHCtXEgVDls+GgmZS0jt
RmC0AHDq2FnlAXPUMv6EbUF436KNGO7K5r+fHIGwNpe5JEaDrrcs26mpmTkkjyrMf9mJf92yZKIE
T1xi0D/NTYhqzTKoi2HH8u5oaTJmJPEW+9fa/VaJe5kTlZoa7eqhjlJ0GOovQB1Ib7ta7x7bm6Fe
pkOZe0a26q6d6a1fw2gdNqmY4I8XsFoZTfR0XWnx6f331/CeW47eiWZtbl8nX2P2IQLjBSP6VK29
uCtfOnO9syp2n4eZT5ZxX7U58FhnPZhCy9MGlY+aStLePDwQzhGa035/gxA+LHM3NjNBobptCWCv
tV2hvGQ3JZaoHVh9H/VIMqKBXXm7rvvmhv9HLF4z56rXRtWmiQqxVYGaU9P7Whc6NbgerovZ0s4G
FziezEi+YRL0XIyJ0lraWwvOivYUAQX2pk0a5nX450xdOXsFRZ1Gj1dwLQOwSmLUwj3/sb2AgANL
Jt4el8SGehHlY9djJddC+9ojInVMrXwcyjpz0Ww5/tkd/Lc0Hc81TtuCV4gQ2mqTnigFP62ATbhl
tP+iY1BJspxih8PfQgCIDQJw8HOgZH6+nmEBwp6kgu+ZijZtMM5j1XeLplZfmJlVt5NlKN9JYVev
SlzNd5FZqo/m0tWfBqKikoERSNcOcVPoQ8HumpzJaHi3jApDU//5OsEzFpNZxX2Cr1smTHLMAKeI
2uc4khXENvf1RIyw0lZkWSvAQ7EINQZtAcPqrpHlKUOCmct5lmzrpk4ENQYMs6NVTqwmxouZJ8hx
Ns6g2m7ftn6iW16TyYoK22IYwSQCMBvQJn++sUXF1KbU0KLJe2HLZQ7KhPip/Ye82X/bD/A+/y1G
sJ96SspVoRAzZhGuzalPnKVk8LNj9XNWDFm2jAdponOzMWPOARlwIsQbTI31GvMFrHGIkd33/ewX
SiZrh9lcOeTYP7pvkNLgv5848WkE0eOoxOBNT632c0VNkJzpYe6RQZfFG5uGhwQQ8rXIMwBd41wU
kM31BkXRxkkGHeA4WvxVGbOX1LDeetJI7G5j6TCYisoBjzctjI2ey4qbtSnYivHqcSS9i3z0odeG
xr/unreFcHXwhsUGCRdgOlQfs3st2jq6z2s1w0ek/6MI4X7T1qEmAEjF9szrcMx6QFhrSSJjZdpQ
hHKUN7yQqYlrRrDrFF3nWh/T1ln0wSFh5LSlLYl4t0VgqItPASKdICgSAvNrnSY08ajdu2E/hfof
4ijys4nihYFqEegpDOCfn++4ok6DGuPR45TpY55xdnFks5TY+9MtxxQyWvRxRZloHxVvZERVDa7D
rHOU5LFJ301L1u7IDfP8zBPsAh6KPDgH+aDgyTAMp6tapKNuP2K0ZnqocRYR0EnU2JDy8azmCMbw
LqIaaK1DhQFUrp6ifc6UR2Yc2R+mFLEffILa5JUnFLqAoXO+H7USY7MM0iLE3zHrE3plAVovW61L
lwIhADrFyLaGlhVVuDIHNenU3mY4gcDepi6uBswMpHj75k4KyOjFm9c4loycXD6b8GqCpeEdiUQS
xJ4rphTpWtUUhhZ3Yeqw1pgCPG4xIsGinaZ1Gb9/HldFRkdxeYDAjIWRKPxHTumCZ9peLK2OTByg
YQTfYB6vaK8ARkjwx/aNWQ9ud7gRcIiEXZuLMiI0gpRlrj+HSfYEfCuZJkIuhFsGBw1AVgfgATB0
wcSzNDK0nKSdk/aNF+eFs7BXVha36/JtleHFbsqCZeAahZ+GXzjfrFpPp3EFSZSjkWK4tayQvOVh
ZboKHvm7gtqA10nSXnK6+CL9PsN8SFBDyp5YsEwO6yqyr+RKmlVDR97MsHON2HhYjF2j2rAS3QFO
jmMiv+DYKB5c37pzVS+kivwrZWwltJzJWxzdkLzagZzSiZFCCFniaTLwh3NjpEBPga8F0AQ2ksMu
ile5Xg6d0gLdAuHjxFxqrBqmZ6zi8EcaodDJ89yoscHIkB4S22/YRE29n7TZS0PdQdcfqOFah2Rv
SvOM1KBk+USVIAwz8RZA83m4aomWz0jcWnaMOnGnpf3nrFe1J8bqcX9dpXPHC2NAzxvGZJGRQF5d
R5Hq3B7R+gLKEANlQ2DtpMkPbTGH+mc+aTT/osfFQn5eF8drN/xPnljjhUiu+EmEx9q2r+Mpa/y6
tz8lnY3KpWunqVlSp5oHFJ8Cqwo56SydI1udXKXjDTR4PwNuAwM1bWRlg9tlg0l3oC9aAGDCuqRE
Da/pUPNKFuTv3ylJs1JBYGfUhu3bKL4kGAtlqQXKgTXRC/Ad1HmUtw8Da3v61HWTpmZuG4dAYkFB
Bt2VmktRQquYZ9B8TWO3ikmFEvQ4j1RNfdhHVRvu2JZlo3mLgmRVvMN8fah/LonZoS2ZqVMV1GTq
wLO8rDQDu180qXMQm9HsK0mdHlLS2jcLaL4rpyVKeiyRXD6CyJPclmrEXJMjMFjVUDxauT4MAHEE
/xQC/SK5mxFKPuqYGnHDtkluw8gqvXya2H3bsiZYS111aw2NHLQpY3fVrOoIsh3jkU5qd4vnz+Dr
Bil3ET7CTesqPDSAsQtiMo8gcgPjOMn19miCvnY/F7Zy6MDO6SdhW94qfTQHvWa0jp4y68YahwJs
qcpEfiq6lQUV+kg+WbpWHKPBIC4aYytfm2PtW2eo6R1MkH6b5ym7W+15DpCqUZ5X9FpOIN0Y0slL
CtO+b1lbvs6Nrb2lZZ97KioxvoLsMIAn6BiBtCdcvZAm4x3+bO+HnVV8mUaS/FDyqt6TOZmf4ram
gW6PxMWIe+NmBOw3pFDpl5H2HTjIFbAbjWtaFm67UPXN7O32uERIvHY3WZovtlNPY987y5KN340p
R1c504DOxMrecNqpjt2xObbc6KqBvhnLUDGkK5vIyxGRe22rVLvVoO0dSiHordTM7FNR1M2LNcO9
hnWb3DbmoiHl1/f3g6rBfcS9VvxSahVFwTiKMsjo+ps0V+rFI0rUuEShs6cqBDNIaEl1jCzHxRSn
tVODPRJQ+LP+hvnL+o6EQxuwLLS/LHlrgzMhzPetugB9eomB8xhXgGlt1xU07NrQu6QxjX28rua3
VYsGn9ql7oCro/X0xo69YZ6LO6VdNTezDViZ0Y5xoPwfRdexHLcOBL8IVcwkrgybtVqtsi8sS08G
EzLB9PWvdXOQJS+JMNPd0x2zrArmDAnlHXSxezki/nUUFGqvMSmlaMbDPK/xidJuNzdxtanf7Wiz
bWbVkoolLlzvL+9CjMk3X7qhmDevrlqBvKxa+/OtWYLWhyhG6x1fglHko99MCgMm1r/X6wTmYOlv
ftR9iMb9Q8n7CsFQNW3t9zYgY1naQ+eGs+jUqxr0j1nJf7+6koKYwBzoxiErakRbAILl+YIwPOAZ
8kXp7HPypMx5mhSwkZAwoapdgTi+ubLJak4JEm8folHlxEJYbfyBFfDRfCMNsC741BxlNMO3Jnz2
GoWJOJXqaqH+Uqzai25dzR+HoV0KZXk1p2Exc9/mi8DP9jbgG5H5kK59TdrgY5txE7sUcXxkJKwM
anucmvkhXACBBJP4G4XNW4TJYgwcsDVf02TL46YPj9rvnkbvN8gyEE806RBxJh7hU8F2raxlERLO
8k6Cno0a3hwkhe3+rD2sUK++i1jsA5KEu65vbbGK9iuLFlU0CgwMa5quhGUyaBrAe93KSSVrEr3X
flQuy9Sftg3QYu/i+aKm6YYF/mDDAD/QBKyAPXeMUJtxw+71T+MGJ8wNh1gY8/vY+PsMTz9H9RHi
DJlUSWIe7ZArzaop2YK8nTsP6sXV2JK6ZFV5iBMe9RgCwnSGaYseqeT54BEPKjH/v77ps9zqTOSr
L3aO9c2Oqai91UnWlB08rfJW1HGbq6FT+xRjK/AMC2tT+qEwV38NlxvvdIq5ejC+N+SN0EdN+uk3
ww2ZJmn2s5LmTDl9XPz6EUzSx0YJVjp6yhwG0veZZYcs3eCYpueHuTE3i3HeQlsj9+OiYDLtx0gX
wzPsosNaR1Xg9Y8MnY2K4cZb24o6iwhbHuVsTiDZ8VSUJ61cilbM38ALXAGSeI+pwJeOdZ8uWU5b
1MQgv/tLumb7bkBYLHPbxWzLa2jsgwrU07Cusmw9fLuBmEIvJCsSPiDeJzxri+RXzMq0LmuqhbDH
qWv3Pat/Fo3sQuTpdKXlECaBL6zotN64GdMyyDIYs5F+N/MWhusB//Wl81DHTUElJHnQW/zBZ/5n
2LC17JAbqZ8kttGohEO8VYilBH/UYVw/qJEH0cHtbfBKPx1YrprlFbwf3ibTXc6T7YepRJZRR6tJ
eT+TVxc4sWWRKBBguJSZWy/xxIMH3STPfjt8wAQLVv4JxnEWuABaDkxi1pjHDpGobPpDOg957TeH
WNnTsP4KyPpsqDIPyxHeePicxJwobgDkpfd9vnnNt9dsFS4OfN7la9s8SJy30VXKa69URQ/O2c7l
2OcJ5tD6YMZkvyPotxKwz4+epfJ7cC37jyWUn4PJBCVpgndjtrrAEgEIgK8osPguo82qaSKnTfWw
k2uX6c8Qrabq58bmEO7s2hjbC9GVBiukY9l9hGbz4DZlSgzDQVvhEgzeEYOspsxi7MNnZ43jDb9j
Vx9f1PtyH471IyZ1+QmNXwFrzX1H+0p1AdaxxBoLzD6M1oPsOdzQ++T3Nhqu8xjsIpgw4UZDoEtT
rp4ohk7c+zWpVAM5mcdvqUg0SjQ2lLFnTWED0xWTFQpfEIIv9Sddel0D66a0z+HaV1Ib3FruVyve
yRW4cVc424JdG3ZOn32qD1a2p1rIqm8ZdhGCqQIJJ5FugkPX2g6njbJL1GdR3qeQNAdD++5xWxA9
QVZAol2z9fk0mA/rkt2c0h2Mh1D3DPE3wlSKFvdnuoXvorU4/jGZmXmfvrfuhrl5DQn4CgpoDAhj
lU6w0KpFkc3rn7Hrdc40eVqTZMdt8kIlfLxScHRpCwf+gO2trKs16svIwZWfRFfRY4x8qPV/CAD9
YjFIMG9BXrlv4IOu0IPM0MelS3arXfqOXODr2MFfI26jXTja537279zigREs2ZC9pnL95AGI8KhI
ib1lA71s6DigTFPHLlMXjaIWue70j+2npzlqKjdGJaQBZb+F+dIFhywYq0F1Z5RkkDStEBy1Hnte
vOHT+zWU1nXwPq0TrAWH+pOt4rb525GwuKiD+YnT8NbAwSwP56Vo5uBP12XXeJB/4OAHt8hQTDkT
7S029Q+MHzB5ugZ/Mr9bCkwGlK0hNwEEIkSMwDHzQKNq/y/+cg9XvlwsnzGbS11HUZnF/BKH2+vW
mCNRFFEScrlKBgMiVErE/cfmCcvYf1Apij+AZV2A57ziuICGEmgmfgRdB1X0uFmmxlRUgDAYh90k
umKeeeHidUd5fKBR/Q+YyR7+xUneE1G0bgQfRvof7rVfmmKnY+bydfDEO6tXKIp48LjJ4ScOLPJ/
uTn0MoPbgyszzFvkMdeIArIdVoCfFGbDxJUgPskHv90vsxtyDT96S1CDRVGXL3F0Crqg2/WR92A6
WEF3UXYwhF7Xnu8bIs4dd7+P/Jls0x7xzads7UvJ5eesoaRct+m8ZebHs8ghalB3Ra18jqV3G5jh
Bzq0/ymCql6zSFaE0+c51ScZdvc47P6F2/zUb1ExqGaniTrXKBng1gX/jq9lzFCFJc9IRf3DfHVa
0ADUQh2wgY6macvVtgfHYJzTu7LvBPhD2+VOpnfusTLEbTasy35K/TqPeLIjJD6Oc1KF2lVRqv/w
OoEpZtLf1ziE1Mc/QyNYwbzwOg/mEISsVIHYRQydSxD1RbThTAeRaPIaWNXk2lKS9T1bf3+Sl8Ag
V2DR1EkBl69Kb/Mxdsj+WpL/Rl1X/tQeRuWgH3mluMjGwXvytvC+LMgjCUSf7lep3umaxrg9zDuU
G4fMbife8QEvRhb9uj2HYdwXsxmflBQPDvOquZwhTImnBA1GOJcAU3B84BG0bTHIl8ZGdx2muVeL
3DIDl+Isb2ZEeq80Jw1D6WT2MdICRCjLEF+D21u5rHQ9csipuco2PEaiRVCCvYZLWq5rWy41pu75
DzZCNYVhvkEa2gT60pEMbxvDUW23z1q1mxr3JKf+BhU0zJAfkGl3anj/HPOhkmLLCfHyhqqHX+NU
ZV4Shns33F6W6IPMf6X/rIZ5L4l6G8dsJ1GOuRYNNn2L1R/Pftmux8OLi3bGkEYQvbbuyPEhB/gB
tMsnpjfaZXgDhHkaW1WmOsvXQSMJ6CrnK5EvtMmwYtZyRk4WmwSEXt848/YIiDt6M4aL11cysUNN
+kfAG0POiX9B5ZNvuDXhX1hO9ifqPOgC2lxIVYbhjQgUD95wjWRSdMml8f46HVQoIBEOy57dvFyt
X1e9dqWxbeEBrG8m2Djqj2Goq5AFJ8373NEfNvF8TmzF1L016WUO1CMZ3+r6Nmw657a+toOtMvEm
Gwj8+FilLEGMc7tb4rUcIlMOBKmwpssZHHIH+Rna/mFcQXa4MRf+U4Q7uvdQVXJ+tOy4jnDSJeQM
H64dc98b7tMemXgjpJZ6nc6ehwuPIv2v7vcr/iwTWQFMdtcM6E3R2QGhqKTxTl34FI07EvI8ZFMZ
+ndJjn736tpP+LEUGZVVp5vdiuYHYatrsvNRXxP2H19VGW/TjkRHqa7+8BD1Jxi+FZmJyiEUPKda
ljQkxZL9meDohGzYfAVRANf6nWKvLHokQXYX4/vI93WEyTGzW9WnQY9pmwyQRJQdVw/3gYsWhB7Y
7yR54uh7bUz2boG2XMsrIo92MWuqpNWnbrp67XzSIRohnp5NlF6I6Fi+gMJ1cnxJV1qsyXvNMI5k
d1hjkxuv9WDfbPYVQupmkrZqO7iIrY07CRz/4cqrnr9SvR7rpH2KRfS8Mm9Xd+LdByskqa6adqtm
lA6khpQmc4jJJqcoASSxylzErmgEbg84ycDQBp3Dw6yPGxkryTFWPa9H4PENCKapWoKXycK8iL1k
888aiopHzyr+2LwI+pWbTG7MnbZsK2lPKlsnD6TdJ1F7th4wBIUjVM54H+LXGgmKNVfMcbMLM3WS
et6HyHIYvOyUxuYc4CXUDZxH2+g5zqbXDQ7Dm78cG8cQZdvlk3twC6+yur2EWM29Dp/IfGhqjDhp
9ZMEAGvCbhejIm8Hg8jFDUG78zlp/Ber3GnWfKcne/F1UhCk48W0AsXxH3oAP0+i5aYV/TvBjKpI
Q31rffV38OTd6AUAQPP7MdBpEjIUdO3ubRb/xWFwmAdkK/n1+BSZsTRriOK/ZWi4JCrUvv3XQDSX
1wEgEcj4XqSPL/ZqPZVrmDwEiInMsuGCX6N4GshDIzBY5z0AkTpYuN8INAuay5vxSBmh73NJCn0X
9F7V7KdVv9gwx2VWmDg++G651isyc2L/tTMtrph0H7WIC0+masS9DwOV0y8DafTGALFMiH+fylh9
9uJWs/bFielrqefCZs2BekueKFvhfkUD/S9cNhw6HxOIuaHuKqWToEwCdXY1Sl2syDlCBW2OkeIP
Aw0u4xrfMZu4EwMCW1RCUUmncBv+/Sbpko8g4KUNz3T7rbXTIh0SCJTtH7Z2uQXe35Afkmx3Qodq
SLY9NO2IsUHDMYcVm+CjgSpkiLqLkklFsRhC+tVBhNzh3DAj3fn4J2uN6FsX30eznAgJ8ib71tBU
hVv7QOcbvNtyLSGCFbth69cyHvCYW/SiS5uURjY7l2Z5J3BXIAJ3v4zL88TSkwiylwUIGCrx5zh8
632Ygvfw1JpouXhNFdHnDa10IPwqEYcQL3VTE+DUriByfpCTfhtSuRtEeAz8V0i3m9If9S0K3dnx
ALwTLXkd/WVJ8JJoAEwQB7W9OZAu/T3r+nPa0gfUF4cwUB8xprEWfAPMfDwG7MX0XkFpc+RTCEqL
5lGMqDs/n+lcqLTGOeqqOmXomESV9HrXOOx48R2oeE+yrmhaUMZJW4zps/FkZf1LMAZHIeV/vqjC
+tB7snT1V9cOQHu38UBn/wixaDVsQRkDMASZcICXRS5gYzEmdZkSV/L4YmGMW0x0Rq0oDhKrP+ne
I+ewesbc4cyJtj+kDst65hehxkufNJUYgVxg0DqLjwYvS7cSNwhSScI32u7bDrJKdmjwh4PC4D6L
880INFb/Yew893BehYAB0Iif6kB8+BSjxfX6AeuNPcteMYyIgTnvG6zpSQfw8nHYM/Wbp3GObttZ
E4fKezk60SPhC3sU8Prche7gLxkO9QB9cCuSj5GJK4JFLr0GwrbQ8b/aNscF82qVgZSutC6469X+
azSs7FavvyJnElQmumXQ9v91XvQWRuqeJvMzq/FJ13R+VHP3Aiu+exjya6boF1H+vbcTbo7l1TU7
Po07ml6Z555dco+SsWTiMUg/Btwjxn7GPiK7fF7W/nBkDFdbSNGcw1cgws66WpoByiQPGOMrYxvt
J/CNjA+H1fxzNS11QnKZtkVcA0NA2JibcfZ8ywkJl7OsUvw2ijGvigshI9BWfzV1sGPxp5vmQ5Jd
E3TWG260dsakWfpvxLPsEd0nIXfBxZs0usx6XXii3nMWnnqDU0sfFswqJr470YTspTYY732Mp+Zv
DXuVnnQYAsSqUd1hHKC0No4fkmRdrwGzwJEAT+GYossNi/iotq2MKdn182EeCWjiz7b/fdBuN23v
tIM8JeZ7dPzHRNNDwj5SWp/WwZ27pss7p3MPYdVrlu67/mtiwBy6oOia9MDRghPMgWD0bHnmzfay
+UhBTLD9ulMTiFsEg8m4eSG1f06SWzuid51+tvqRLrjLUDJJAHps3TE9HrrOFhEGlxIzlNvsDlkH
tDZ8ClA/90GQR+LBLs8pIyi2/9YmyVOovPn01mgYnk3PLZp2iQfbtqewA27RP2E55+2W5cPq5Rx8
XaDfeTAWJrvEI0L2HFqWtIzg8kMODvSPkIAA1p8hfImA+9TtcgaQkY8BvoH5EZ7Kk+2fkMsegO9F
bPzvGM9FzNOyizBMMbJq4GGh+hDhp9QcFy8+TOFNDDeevswgJ8UEcBM6bLiDWHoV8WssWeHgRT3V
+5TQP3OqSjf41QawXBk4iWs0tECceHzOpreA6+s6AezKkPzMa4DADVaePHjBjFnktbKomtto3rft
eCITWJauc8Bs592oszvy1B40h5OUzOS+HpqdSPojjKufhzE+BJ049Am514nc8wCGT42dHwwX95lz
DqObxsNgcLM3nsVZ50dFEwM/3PyKeNwvhIrOYEwPnRI97m+XFE0I9qgxMwI9Bfvuta7Wkb2D9r5j
HOWcAOsJCK1UwA7rwk6L5/+dVHrbAMsceAP19YCGknoIa7Btg0u8X1tY6cX/hskAw5PZ+D1583RU
GerkbmrGAtQ6ZMd0v/BA5JQ4lXug//YZsY9+iLo6AFQ9t4rtegOU2hh9h+QA4yK03Q6eadACumhA
YRYfoqU5bBB25HXvQYxI60PYm5dpVEE+zfRVRTOAFrHpgupht3C9t8Z8cD95jEZUHDZ5lDV6ta3B
G5EhNiRJ+i+RtSAUBH6AD0IKGRS/CkeLpAmX+DtQdrj3Wpy+8yULh32wBXEBsACdfH2sf1ckBJgS
Jaa4BiuU+bwDLWbm9e/QB5+KpkDzQEs++j3EsJMfXHS67rQLj5tk4w75j0E5dZzkfAzU0adNu3Ph
9EcltShnGY/n2cj/0LhlhVV4txDgjwWt7bvt9LVOl7tn0vip8cSp3cwzjTvUvvG85XNM0CN2YD5D
bUQJEA0uHwNsAbZ6pEDJwhiESsiTtVgEAuFsLkFnP6cewtgNVT3NBZ3dW1QDX3zt8aSxyIPAHLEY
4EHbqZH+8hfdGaXETF9MvIBNJW70wAUZwNgx844zZeqLxjUGz3jWqANpuviNpzwil805xW8Af7f2
q11Ck31LAtnyLhqTHhlkSzxeZigmHnSGZbUaSZE2NHsPiwfGohlH78POWV0GY4bmFK1FBdKlOYEF
lZ+Bi+pDO5mpYpggvyeurSU8+Ifl0lDJH/oWmfPoE7Z84LN9Io2fHBnZsHV5ipOfL3ghwJ4v3oZR
rKDjbaU7B90hKuUOxZTiJRzq7w6d7bFlaBipGMKbb6SEfwqgt4r4gS62RKXFOkwEjUA//8xUd4Wa
IQSSKS06I+pz4tvgshmcA9Cjox4b1rYazBDPOx5k4xGwkqjMyKfzEPstUKgMuaqLQ7fsAc1DOBzw
49U1T52/IALRkwPwF7gV9LspAAuSAhsTKO3w3Vwar10xjGLZrRPzniI1IS6vD/TzmoBwZBQOCVi/
QelNoUPJEA9F3PgIpgf3D0sRn8/7efkVKQoxoRlP7aGvE4MxNVpfKCT2RZQ06OWymnfFWrPgff1d
ovOAdjrqk7oQftfd6IBzDhOVOBAtruKmT8aT0qluweh0aPaZv65n5dvmyvvNecjAppghB+qR3iLt
86MHcLDiqmn2deDVX3USgon1TGxfmVjHE20bv2QKQfSImIMnnbcAhFi9AFSSlx1giMsvxgl/H00T
YgxWipG6GMHXrEnoSRCgu3C0xYWCIMY6J2AtzpJE4QMLYrtbGQS0mIVZKte1abUyx89z/9uVAHje
qU30VTihAhYYYnmLY/4n7ucU89zrtNexY8dWZlBqTJEpkjGdj20/9W/B6EZTNsKTgFdm0DoM5mgV
Awt6j2LZ/GvTSRQEBDluTYc+LkC5P3bjdFmlwx0/Mv954GI69OHEldnDfHzGDesCPfjvqwApuOXg
SJr5dbP+49iL+IQn3TcPlGDmExZUPgZNQZ41KmxEGTTLRC/KeD3B2/BloBgQw6EZzuEQeuNf6hEI
M18baBKYy+NBDAb1BeHT8K5hPBz95U24LXYXRds46iOL120Ai5QK/b6RrZY31RGTvmzUJPiHLc67
AZUO3sH0nqY8jP9BRBMvIF564oPSy7YxW08IFM36p34kAT3BVCSiKETqWOzWFFfjxRky/FJFbQ9V
dT5utCVZqXqIGkCvYb53+PQVpgZ+WIQggC9JWLr8t5EuQIcQSrqCg0rmxUMFXIeTbVmlVB+Nf4F1
OPMw2c3UuvTjBYVavmYj2W6tjDg9+UikkHAvp3JR714P4WudQ7QaxMB4ImoY1o+ZO6lyLSIKaA8I
XM0/YRM3A/fAmdO4H9huGoiyWeNZ7z+ssxQAsYHNzcpzlbaj/nSDFu4piaaFHknURea9rn1LjwOs
COp/KVb9+rjKelk/EFdkw1OXyHos7JgyU26RE/GBickk2IiqbUuX9MJ7kxQE3jmJ0FdUkL5ikMmu
NjI70B3YMKE3p/IzthqDOkOKIWHUAEvEKu48YSGjSVLESI+BH12t1iYsZx2lQ9VaV4eQqGQs3Qds
JZ9rILNPi/AQNC7I8q7bqgs224AXbyK4BhSc+ZR7R4y6gGXH85LCzvtakQzVgz94vfuHj6yTSmie
gqXrG++f85ybfgxMgDqIvic2mU/4HfmoI6Ml9TiQh3ob21fiuWmtZmAWeB0eZBAfGcVZD5SubTd9
hC7dQ/XdJZi6f5GhbP6zWbDo8yKi5Z5G1IX7VSVj90gTE8AnRwIGB+gXhsSshYIPC09z0a4+eOfA
sgn8LgBjZUsmWS0/o2kDH43BJ2h5Memq0QfnUikISbPQk3BQxTCXX0SOpeu5lixIn1kPIVppzeT9
jLJbx7tZg6Ddj5qG+jT34On+rb0EOrZhkloWOokJr3ObTnbBqV4PLfqzYCKFYs4Pd1FqUXebKVi7
c7YqHzOCkZNEfymeiXYnPUxZnomOTVyaZTPBPz3JFN65pvbiN4qk+vo7NP30kJrNzMhiQB4KuDXo
OWq5X7e2jUpt+CTucR8o2ZS6HRT5yeCPlL0l3rLA7JARAPtfcoTV6jPomq2+Nt7kfudUVd8cfNY5
UgGTgNbVbcM0/t3wt+QjRSDtL3W/TbUpiPN4XPgZXfU/aHgoskexC9tDlji2BIAJPdoaaJEGhdHa
dh4892iHGHVfI9OufXcKxPAHW9Il3tf1GKaXrE6z6QW2aomqmn50MJfuMFCj/sC5Oy1mgcHTXwpI
Wxi/BOl/g99Ytse3jWGcNUMkX0Z17f5ttbd8w+q0OczS9z+ENXTe2aAJDsvQzNGRmiw7bx2zpyAc
IEltmYZaqrMYzLxBxLkgJa4W2bUBQ3rFQRnfF6mDD9qCrJ43EGcQrU3N27SYcZ8wlKlD5mJZzXaF
p5BvNUC7oSGkKzInMYnYT212nTMorCytvTOGNmW2j9a+5Y9dz9VXZ7Pww8hfOoLYNP1RfuZ2Alvx
KcZo4T3Mevmn6QeFgtUAr4VBYY9SZUKbHE2400flRfXVR1CqPUr4YqO9d9nyrDxKIrQiWW0huwAJ
UDiIXdrcbzBhUoiW2W9IIJESFmZyoVAX1OHOLSYo2nq1V61dS2FlN2RPyaim7WUcjLyjTRE/Mwxj
xnKcoi6GY4jcLIRJfnjii20e4RqvHxufmIrU9UfE3CcqrzeVWl1YG0LArBXLRbTJHC7eF7bZvZ+4
t5hvkAPCXgcFCbUVH8Os4DF59xbwawlL3luauosRK4IIA+jv5JTeBgyRo5VcxAmx5H+5NWLnyS19
rePRfANxZniRw1y1ifwLSvmRCDSEhM7bLU1lc+7XbtvjHhSXuA7NH3QUDap8DZP2CPbQnSJl3NUA
pya95Vsnoz2rff9Nj8YejJrJDf7jnld4HaxTrmlfg+ZMZLgbI2fOUBF4kKBMR9iHDE8xsLkvWMbM
b1qvXN9Dr4+qOa4n/5iN2FBFuGj+ADkBBD4cSzEp40XT+0qC8DQmLnSFn3RQOkHnYsuGhfYdopIx
V3LEeLyET6RVIHCmze3xP/83CUV2HaVI7ckkANXkt0gQvd0JJZAUjGd6XBKLkyEzlwZAFlzooC7X
aIqIDyhqhcERLIzAOIQWCkU/rkkBQToCL9eJwvY8eo8NBq1SEcYPGMZoULfE4qYaIBZzqN8CDSzT
S+V2RiAru496a3+rP9groxcYh+Ds0QGNCSxnC8VDXixNEmHEkT5BcntBPQN5QJ3i8KLL9uZcBk1I
t8LbuvZ30hlWpksKg7IOIq86QtPmLxGUiUFz2zYw4v0UR5DKmcfI9HEuE54gyBpqjWWAChVKuwQC
uFQ/sDiLS+XS4Dy5+IYa5C8ZUBox8IxYkXwrVsfGKu6VKYIUBfwEB6ocU23oKzwfT7VDzRbOyT5T
XVaOQrCTnpBEwySERLYXhfFoUU8DBzANsQb2NGYUMJJGheedFrklu1gZSBgmt+DCAVKAEXqBhr6X
xYwdekXgcwoit0daIe4eiC2fFroNeEbYt6T/PdjBEx29se13yeLZnAfhGbRkUwQbDJVAPG2VgmtW
OWXtBx1HoJQoV6ssE7IYGv09gyxQIl0upI9eIptaEMT2zSVbWFiviYs1iJaKQj97XNIOk5/MG0t4
6I37tl/jM6kF2UMSML+mkRJ5R8aogkbirKYZxYbAlL/ucXw2VhUGN3Gh9BzAYDc4Ykhc7p2JD7oB
27FIKAo73t9Y04KTHF3ZYjQ9H6cO75lMYbUl/h9jDQq+IANfJfCA0zjYij4ahiNgdD+PoHgpfIZq
hPfDHioO0AXtdMloDMoLeDU4WHOBRB7cYh+HR6wqUgwclVHfdO/BBFVD9HtLs+2lWXpVRsN4lpw8
pwHYc5V+dCEgb5Dih6QGQARTwRuEXq8uAiaxzeoOkf9Hg7L9V5+AkMtIT09MagjgQj7dOtrNu8EF
YekZv6wXjshxKt5xzmL4vsXZ3PaxgNqhU/9zdB7LkSNJEP0imAEJfS2gtKQWlzSSTULrhPz6eTW3
3Z21niYLlchwf+4RzDZOih6paB/NApOa/22FPVIHSZJZ6CVMQ8XdEc7n7Lc3dCfMyPMFA5n9MFbu
jxT91UjmD2jc97puPtq+vYrWuyRxf0W12JTcg1eqTQ5OqWmvSWRcCxesfvTKmT0fHppQ/2q08jFu
dXPjLsbVGGZUsqSb/qqx8LamnaA2ToXOBinu9VwOxyzXmZi6dG+1ApmD2QaDKi/2U4Equ6rsNDpT
MK4gcHQeC09b4FpMezOrVF8rrShRF7rkEVWsw00w82NKKesNgWF41IGXX0u/W15ayxoeUys1N4M/
lOfa89W2ovvsNA0idrHLK1Ao7CzbW5dj2swPet3xpXRGI5lC3ykbODH3xYDMYcXJLJAmtdZRFQ5O
aSAI1UWcBI3enTvb3EYme9qWIQNGMCx1yaZGe1W6M7MmW+9CfpE/kW5j+7kt0+O4UJrJvAXpNy4H
pTdzkCUMnRWSzrpiBggduxeoNzy0zpzEgZG22ITKq1fM22Ln+9FxktX76GVZkACXvhUt3ge1WM2e
Ibhe97rTHrOCcZ6KyTCBYtkkfYEH014ye7JCWy3t3RuYb6wyt9ZSM8YNSs4uWmp0XUPtExlBfkx4
TR5NFDFjxHYuXX1Vsj19B9stGICKLwyo5dL3Eeda3YFFLEOgL56/n1FHDzrLfM5dxq+F36qx72Sc
YR919kvU+oL8G0apEPE1zvoLmuQI2ZPyvRtaUIcofrCWqdz6kZUHsmn4A50T8B/ztY76NTUjlD1Z
YED1yQxLPq7fvO+QwpfpafFN9g+bbgu1YrV7I48BTZS+du9SZ0XZFjxinfKeyy7cvtGZiDHXNgF8
OdY7ezJWk1T7TB+WlZ95n50afuqOaoKWu/IWFgP6J45+VRLfK/v2dV7v27zdsNY5O1mMD0uB/2I3
ObAWRz0CPPAOmjezjj6xqGK8n57QTPYyZrh5ftCa2aPwowNndNjH4ift6rd8QMrOu+XWs/ozqO2e
+39TfbhFbW2yyv41piRbz671U8Y8Qkvf6EE8cUDbfbMXubnJBqyl4Y6OyPE5krG/ZtKhV8JuDcpj
4vjNVkIGERgnXHuZv9a28WR4BfBY5gMtzvOJzpO3bOx2hWAUn3v9Z9SztVflAzhdE706kgMafIM9
qhG5X6XynZryo2sU2kEfOBjiO5wyWnl78lLckqnOH3jFHlU0zkGZqVPuaYfS5IJbzjVIQovhJjp5
yJMl9Dxqen0jGNz8LOY5mCfvqqfy1ZjHW59PO2HhcLP14IuGNmT7McNCyhFKswTcih4QSMGUWiEr
TlklM1JrVFQlpiy0UECtDE9+Cc+UGCQBGHKQ6pzYXWU5zAYhEPdlciMiO70jrQNX6vvSGyCBvm3O
TeZ1K1YNJWFWQobGwj0VrrGdYi0J25qFlAgn4P9Z9ooeeV9D2OGuFIsFkVL7ISGRNGAJxcFICyam
5YikVIMnz9cpHv4ScUcRK5hLsga0oI/MTbKer+wacAIxGg9Ljgtp50bYIAXDYExfLVJRmHbKgifu
f6Vfu9dZL/qVL4evuVSfWYFFI+xKCyLFFNo24oFKkweyLdtYUgWoj/5ToqfIGLb3Ow4uTIqr8iBx
ijFgI2TKZ6q4tiTd+8QUmXTpPye2WLWCO7RvWjnxahTNBttaW/WdgLzMm/Xg1vZm9AuaJXt18DS4
alMay1onynNUNWmyNrf+KvTZFWvOXurKYoHmiHcWl3+lSFlkZJ9rrHRCF2AVMop3/RwfGEGv9RRd
u4iLUIeanrrjpxfLx5ZJcb00yb+SG/pqHsp9uwwfYsnlamn8giPO6FdGGz1oQGKeVl66wT1Zwvib
opmVyr32BVm35xyEE7CtTZ4iKseZv55s6QY9G67buN5GTfsdeXDxA/tbq8VsH93F2s6e/2PGiU9V
wJRBeFhvjZ3ezDw7T9TPHrtEfSTJFK1YifmeopFhjDDDO9XyUd1X5JnS20n4+YdhHqdNX/QgEl53
UEVyGhkjHogAmWePyReN1w6EMx1VVc6EKTDOI4Q/H0SELpkN1eTbtjfzkKOJ30tp/tMF2Kyea9sY
0dIIsBWtYz7p/1K3+4iWEliyLp7ZTXCrzPldLwlf6HqLncb6KI3/X6D3yTYV+d6d0qNaymOVqS4g
D6DfosLfl5oSuHrkncqBO0c9+mjEA+2VOoLXemjAdLI6PaSj2lukCMO8qPOgc53HWFa8/YX3K7Px
iWl9y9F4lYY2kXeY/tgwhcXC6uZdZyO/8fM4YzEB3bVrMxt+eQ1fSryftZ9zNxwj/2IaHliW9uhE
Rh/mVfngqlJx+xk3/HjgLvLT5YJAApUnMNUqTtBxbwywn1qT7u7NpTg+1Y5yRH0l7cILGk2KsFjU
b9wkUWhMzafSxjVhmNc4KSDGxFWT/Sv3nLPbON99CqfIuVOtW3bY0BhRaqdylAV9pPFWyQK3tfaS
Le4QCRYM7sGLy3XSqO48dgtF+Co9Z7p5sCMBOjT+GJP5HpXMy7KTuAH8XUBu0iBCZ73jrSJoGcg5
ONGuhkqFrNulwbEAL8lmJMRaZM9pbD0M0ngQsu5WtUUIMTd4fInirtsqNVcxF7M7BF2UdrKPU0/h
GHP6WAVjX6ReY8vd4cFBt0X53ii8F1+rjlpr7VwFANCKvS1lmBUeV9/Y3rZ1Bs9WeLwaqlDkirDD
4nzgKLz7c8d6yZSvZLyfE2R1QmosXNCWDRoIsInyn8jfxSEeUxS2LfcNfdwllcCS9rVjxFUgqEzw
hB4EQrX2aXLse6xkRjpMf6rKcFYssNyXLW1U+jToe9IE26wfx4BXTHr2cu3Xcvp4pfXdM2pOs5o6
sZKac+yAUIfGJDgIQWd24Bzjia/A2jb1det8y7h+EKoOfTX95GZz1DzFV05cOlE8Dmi6vmJpglje
Ez9ao4qtp5KVenY3P7FUNjRzTrVU9J+2kHHgjslhtPrQLywg48p5mBtviyC1baoUcEIGWKhrLROr
BcRzxAFPqK1qqOH1Zo5WMyGR8OuzoRNyjSAar97nypveDTmqYJjsJ2X32073gjxp7vZ/383nSjWX
ZtFc7Gseu6YgqTD9kTBhJTPOcxCly0uZzm+zJ57sGlzA7uyjZfjadqzKx5mnKOgTbVexqE8h9pHi
sK9O4uKFFecuwqDxYgJCyvr0SvfbVvb7TJo+sC0eFhKJa99ydsKEX6vQhNGL9WKnkmLfFmjgqm03
onb+ZqPgK90dCkyv1NJ35QKQ1A4vXl7u0tE6oqWfsXp5SItL4pdhoZxtl9zXHkTOoYkbSWutBu4W
eYGtlTejt8q1jGA2/GS8+rM8KqPcp9I+mU01oLQBTCVO+2nDdgFgHsoIdT+fLihzHUwPe4F5YjUF
FFPG1WNZtq+1OdykoSLKdu4JJlmvmzHl8DDTbdFPQH4V1xbvxQYWqMXFXYZd7kEdVTngOQR6orHo
yExOrT7sZUJys/Gw0t0HU6Vh4mvrfopuXJwLfpXeQ1z3W03UQeTBctFFkN+Do7Dqpf2qTfcUWUKo
gFBzUBXTZfJx6ia5QbvNOcsgDxaTVzAH/zWLyF/qPjvYi/TH7Xio7iAJKKDfAddz05Ndfh5L4xhl
wz/2xnw6c3QyreJV04dHe5nm9eC5WmhE1X5xxyfT7jfdwAFhFe9a1oQI+WtiUNzRVYwVSOfGyjDN
XaEGkMB7JGtYz44FjEPKQffkzWyIRi51sssK5zLI8Wvxx2dkXCbi4liL4oCvc2iVFoyz96czxbEw
2bIoQ5DwUcNFOa4blIV70V197ZgAck30qQnrbxrUk0NwaGUOzhtCpR2YevK3JByRrWfgcos5DyOA
wlXZDOs7Ztd2EN0EpA+mspt1YVr7hl4vlgds5sXGkcwCEmu7WCddYA0fkS33iUoOMYdM0aAV2i6q
NaqFN0NFtdOXXpsHMcmA52OTaMsfCf2QSf9kcKNoabsYE/NKe+YdLh42QzIcUn3+w0e0yU2n58Qz
8HuAAqPv8U6PFRWEq1J7WYyPs3hy8vyNBh+u1V7oEJO8g+YCot/uFjvoRvlZNzo+1Xik43ojTAnr
OHXPLER5QKfDMEz7g7Xk67hAzxknRCkZAQZjgLDxltWcQS1ht+TYsz9EFnvkr++UwjMKyOLAr9In
S9yjD924ceVy8wfjdYzZ6Vku9S6atH9GWlJFHpWPvi5Pnk5BmmqiFztjAizmfKPiOnQWh4vc4Jy9
efmaHfvmZ4gkCBTAXHz7arij1TQuUG2GgRhRWgfXGPawhMwp5VaUCnNfMqbQrKC7SBOlUyOSl1zp
WeVnmY/LnFK7gMedjBzm9jlexFcdGd8RO0NmX22iiZVnUbVNHGha1S5o0rq1zfCjOs9YexO75PBt
06K65g79Hnw5T66be+s86kKVDj9xXTySVr2kROQIDjT7Scgwrdywm7rXShR7+ucp5pliHWSMpeU4
SLupb77bilKqqDF3hK50WCxyrKK76H158khdm+qROjJUwEXsY2c++qn9oBXJ5whF0/jYo6l3taP3
qWhDJetjQQDDvP+gjrWJxvrYFWyxaTzCcNqTTdhJq6edMURnEtIsssKnrwfrUbh6GFstl15P23Md
bki5+IqoHRyOUejZpoMIVsurwgc1Cnn0otpcj0X+l2Tes0NTQlgS1wjdIZ03wiMSylhQBlWFImbX
v0nMeg0IGmyekvubg9+CetsGU4p6KOT8RAaaMDhJgaTMiDlZ2AiNzH692rssPlbJ4kKuc8bkmfEw
Sv/oLvVv76YfZpkdaFXnO4jlanokB5s3vTfDuRluTX8GfFnNIOhjIj7SvsO1GFK8j6FYux45ZDLz
GIViHTMr+owD8GGptjxpRnfrjCoEfQUf6OWfPgKHTc1Br+E/CUn7nv3CF39dxG91pG9z4e0Si6fJ
Y5pKxi2KZEDYE8YzN1YyVQhmDLJF+i1MCLNahJ3pkbFzRjwJaRNa1MswGi0VmuUYX7rFtTfNhD4L
VuDgVzKwGdbAQ2vI6TrEFOT4juIeVrrVuYkSBd8h5mMzK3PrOV23aaoyfehqEpbEmn+GyKmBK8so
oFK2CXJdL79cMpZb8pJGmLciDXWonrNOXS8wF+oTLQ3vbRyVgVFEa90q/nKtOnDR23E4r93xe6rH
zzZxtkO5/LapEbioGVGxxSjet1g+JbgAUQk4CRKLnN+GW3PVGFdFKg5zxaaCBr8bJQ/N/ByrnC9n
RMnCJHYAYPuaVEWWcQEqc/Ao2XZbO683vqEuc0L8cmBKJnZoD9XadmceWP1W6vZa8n2XRX2+R+Rp
dQ57rtqm19/0/8fP4axidFerDOOsDDPSSmU2Ba4xdqGW5vsJBS01oZUi9VXrcjsO1FLYBDVJ2BTC
oecjeS5HxkEVpyc77Shscc58OcjymSvZvwuXYk3wg8KMDpFKjhHwtMfApf0Mo86hS+NKZJz5ZZ2S
Quxqi6AsowGA/c6b7EPimW9FZP34RnMu02aN9sE136nSEBUn+ynHqg9wnNNNO3XrTPibdBAgai2f
lxE6rrNhsA3ytgDMTU5UYofEnh7K6MbfakMlyt11tP601NgDRgVK9WcLgFFG/MU0+UpNc5Ag97hd
Fo5keu1pm+XoR4g/viNfU80BXHypxudq/PFTCHgXnbDLqQhB0WqKZzOZ3jNnCPryt0vc56hxdgS5
rsakXpxUbeQy/kZq2JgA4/aQrIee4DE2+eckE3xYAiXIDMM9g5A8OlW57Y1iZ6p8paEupKWRcanj
Ia77jyQ6l3qy7XmzdFP/41TqTC40zCPuCnjYwPuVHSylvnWhuO7FvovHQOG7B3ySfZ/128F74ecO
q2x+HEwcJWoe5v6rd+e14kFu+uTotfXFrYpjFTGhFclTuURnn63BagS0171Ttcxn8rK+SRF4hNSN
iqmy+Wi5+qmIKj7O0Txw47vqUbKePC9kPRRh1emJ2CuBtvRQ+7wvteEaWzPtD/YZSseAJ3XPk4XU
rS1H+kC+88hZRW0Fv5jsqBDhW6E/d7FxlMafvuR7sTjHnns1Lf9MalR/NNRb0A7DEegOn3wJfn1b
4xKabrggXfN53zs3bMynWBRn2XRneqGCupxv5Cswlw8+wom3EEy5e4tSbBM8gtlHhRtrE6NW27Zu
dzNb80W4zEl3odQb3e9SJT91Lkm92U6JGlDuC9s4ZX3xnXv1MwdTOOX9pvIj8qPdRqC65UjhXaJ/
3T3SXuZHI42f5mQm9oRk64z5u1Plb5BlRgAGdc4l3KjSnvyE7QgJH8y8bOqeN5hr4r/gq8ApdStu
JACN0ZECBaJJzgUbldmj2hpYJVlWHSsp93adhV7XI9bhI8X8NsvkxMdz4/E55dP8lzs5yxU1cgiN
/lrG8aNrtH8RAMRKWzo6FuJPwUUnyfunEX2eBMaO5MW8Gt3lWdq8t+goJM8p35q7nGd3zwbQTjb0
0FvdLhHAB6Sct7WtwycStUvQ40FkHvtOezCb6ZYTwEkt48H1PwdrIeNeBbqyX52EpXcT0Y0kY2ow
bU5XQoAUkvAPQ5+pX40q7FIiAGMXvzLM7NnFtCnaR9lnX3UKj10/jLrJd4NtBigonYl82s6hJinG
BbMviO0XuK6OHDdOHR9N8OzeO/SpwfjSyMvUAGcN3c41y5csNQ8zEYg54aXC6gANClUu5NxohTDx
g1v7pZHjtXW1GjZBeatB6hsM0sbQ/hGNCZBFyIglv5Nl3aZ0POnN2zDwRs0iPsTkpnf5gXDkjony
ounLbhmKy0AwzJ9NQshsfIetYOiAlMHgYWjwcwrrIy6/KULwQI01zMHPYFd0k9rNvsdD6M3uh2ve
obC4XzT1PfZhvZnGsG2FAqPXHnSx7Ju4fHUU+ysywnNQu1q5nsCaROM+uO20I8kF/bUnmWNzUkac
JzQQtMvfkhe0uSybljLKunS28cJlNj9W0ysvigMviT9J/YioNTqBX1hUAiUKGTgzQxBC8xv/xePF
xeAcpv6s1k4qXrNp2MalsUtNtXf6bKNRoGZMvCXwsz1uHwZRJ3YCxokdZoP3YCF/TBYufPuV1kuY
SJ8n2jtzf9nbVPBGkv16RfLFXWxldVpgwthaYLQ1olnDTZCSorCcsrVdG5sYUFoH2DVmxrx6cgOp
+y9K03+BQrZ5wQWZ9cZ0e5reUeT+Jo6QzpvxBtB2YhEX+C18TUczRmlaaw6+sE1csudDi5qpnSrL
f1MgtX1cEQdx/k0V2fp+CZGn96lGjJpAKDpyo60X+5Bl+Iytvo79mzZa72YC8uv1xDsJnLjaxhUs
36YKoor8DV5HSPQLlfiXqYD3d7k1OvNv6OWxRfLUtBePppFQ1OPNKuaDBRlRIbWVgloOONHL6A4n
5dQPbWqtY5Wd0griojL/3a2QZBK30TLeJqPclUa8FZW5Xboes57eAfqjnKnbU/dFSrCkW1WEix0d
2MF16OSXnLILLzhsPoop6pJLo/3gGwbgdbnmx34zreQR0fJDG6nkjFyENDIvCP7WOmf8b6Zi40Zd
IMcXVp4zklBvYC8QGGNKKsFaV3N9FE1CYQY1YHKwuHC0EWBdFdhApRkUXbRYmMJ9UKKo4IQW2DFJ
ar5OBUkhTGDMYx47+VGXhLX76x1taonxzIKvsPNMIxSYlS4CkGLCYNVKFNvSZsUyN9IerY0GpLPA
FejU2ZzPSfZF8dWKvtnA9P5MFwqXg8mU1ZeYGILGzggXIz0Qp/uMR39fIKJz/R2vRWe+V5rDnQ6k
IUf/SvT5VKVe4DrHQhMbu7v15DEs/R+tSJcut9bD7P5VRB1YWEzBDF4aDRZlC7VtfVtpw3+d1imd
DLOE5o7/+nqGjFaYoX8McWR1258kjTezdE/ORNNNp0CDGxSw+JxzG/fAvZn749Lk6kvzFbGsE4my
HSJvuRKceSrrDpL5ynPbbZbupR6HEA2c4HyzbHGcu3fV0vHVspuUvqxnfD1WByTTZcjNb6flvbz0
1YV78EcEZz3flxZRE04q1+IK6zT9V263N4stjg2tUbbn0qQhv50STs2OG+5FThX0Qx/4FGyiaKFP
xAWVQSl5xf5hUtlLkdph397l6oxmCHgXI4kOcxe/NfyrqTa8zkV9iviFjgLymkQ7RAuaBqdZ63qk
mh8j+V0nH7yZAuvu4Nkepr8F38Th0i/8vZZ+3tpFfP+lzm9TYnzGSO8rWqV/7UYHl3XvtRjk3eOI
65Sqv0qdTL0Qt8ZuPhLD+7T7V3RrfS1muZWpvins+A3V7TP2rlOZ/al5fimLbceLnWAFjR0fFJVt
BJNQnTzRGfahj+XJN7pQVsaXSvx/naSDyjiyMyBoc/mr6eaupInLdlux1RU9RQ59PIHPSoeQEDuv
toLiiOwUSa5jpTZfCJolj940y8/2/kimS+GtZ8PtNpGTPva27Lde7lUPqtaKEEdjDlm3F4PnCJ18
Zecd7dqz9qJWlHHQR7VWmXmEaJKCbwHbnGQJiVESGQwbS1Gf4TLXw4fTKmHS8ZG5ivx83kTHWaff
mnKvJpgMk/SIZs3Qut4XBPzXMmfYN3796Qo+t8K4q9miemSXdraR7vw10qgP/4UJ+P8ml3JyLern
ohdWpaOvaD17sEVzXian3zYW6meXqgLkaTrGvdbvbQ3yB3Wh2mj3QifVlPD7y3QbDSxvt8/zICrx
Jhwuk4OdbIAG+GMKTCywx+swe4/ekLgoqIXJLaxZS0G8MO6NZJXOpdh68XJyEA05ZInk9tWwHTrn
C9Se4rtS3Sg1KRjoIeY6N0IWLL+pNKWzgFL1xMo3BbHmAq9pJSLjJjL/YbDRrW1nl9XYW+lEcFo5
OOpe/+SV/a7W+Vegp9aJ2DheG06q3FPp9OWhkbhIIWknb5qGazrfEz69efLb/u5Zac85d8mlcUOs
7w5xSH2DLuIfDUGcCxQdUlRWeeGPhl3ndxpJM1n1tU0iRS3f2cR3pV3iab0UjLWjQW9K7BUYfVNL
BFC/UYa55+P5RzWVQ9ZS25dO/jBSBTW48wMSWbluXYquTJuwP4AHwmpWb2yRn9wKTQxH83mEabSz
6S3p0BomlQAIawpCzuv3RbL4mLA1d0Hf+W6HxbkVRYXkJdtqMwxuFNAmEy6cRAlFYb5ZHT2dC2sX
d/9kypkeMz4Hi5U/Gyr7ZffwOc159G312Av9Sfeqf9ZCSaEckcR8wyIuNtQ/jqnBy5fxniBBWLfW
p/TIW1g2qXc/xaBKGgs0uPg1EscAESSW0FVcCqoSNdkCIyxbh2QisQ3HX/YinmEHcjXtp6S51k58
BmX/t1iGODCRfvN7/TGKWg+WnLy1IW4gcp93Xau630jK9C49tQGdi+DcFlHb2TUCHzIXOdWTq5T8
RzDGYxzE6fhpqOWtI3k2LctXdo97N7LfNMKiIkjKS1VlZ8r2R2q6JAWLRUI/UL9ksJTRhvZEBX9A
q2FtTOlGpJROGBzIgcVXa5Wq6ktJ8US39qrki82nSBGVEtQJxKZp7HsTHXgE1McGhHsrLXo3WM7w
W8Cpr+eOeAuvyVe/7twVCBmEYFrRH6XytRKo1tlyLwkjcgZO/5uUEDbN6DZUtJHqchvatArYijS3
d10x/TL8j7u2EySv0uGBdeo7TG4mo2yvASZSqzaG3V3etHINXR4khE6ZA57XV25565r/QJgPamWc
uHlaGh5FPp9jtyDmblBJIgedW/fdzh+FcbLpWwqXchg5FASBXoZmN+WsNTNtg7GziQedF3NuH1M7
Uls518/VlH95PknWoja2uaqZ5CfulkN0MRuGN7OxVyNNKEHEJvE+zYaNI+XLMjtXVTo/Ze/zfqrC
PC9vQ1t/NgrssdJwIAswRFrUWfIqnmpoMipzSiscO3umZlZqYPvVsSnkBej+1E7imLbGzrR6F1X5
w7INfZPPzhO1cy+DB3MB9fPIZqqfrI+vc6/2Zeqe0xR1pwBy58ays2LjxsIJnX9dvk3q/qoM67Mr
ordlHF6NRrwh6XMF1c0jJulGVxrysv9PzIO5j8duCmeBwpukRr9bPAj4fNmasf6Lm0U3873hkYg2
4WbCmvZqrqKGNhdaCKcuog0g5UrDYSmtft/VcxSACn4wgJnEikj6sSbiq87wnfSUcxJD7DKNxWOa
3m+GC+SpLujoS1sejtRur2XmFRs2SgSJKPUwc3njaMAFupdeMqawlVsUbiBUAoBtW/79LfBOnQ6V
AHP7ISLi+Au9HbbqipXrspeHpIC7idqmCObKbNZtPO55Tq0Ac/6pER7MAzqqTUponQ08gJWc+Uor
Ej2kraM5unEQHbpUfHsdK3szAgAUD1F3lPvDWjal3MQ1uLMu4HbEdEyEeTW8+m/R0eVnlzvqoHF/
ymhp2ctoPnf886HD8ujMvaydeacNir+nTa2X2VCEejfSlpQaqyZFUtdKdZyptQwTu7uOJMRMmqAW
vvFwOFt6LxLMx+FYmE6xprqMjE7aXpgqcGU17zGtxD/D7OLQ6X3e3ik9/rW8y07YBDvl8I6uBs7Z
OVMcTiWVP2iuybq33cc45pyhLWKX+jyTHW6PBPYBl+JaOA3ruPM/Os1+c2mukYk8k1nauYn+4BfJ
wdYwGCotx8mtoHEZ6x47mRzHDgBhmBlSaycPc1U9uIVAzWkQgogVAUgln+x9f1gYtrUo+tYHuoUm
wYmFsg2DKfZcwDFhpz55Uh5dIrlbvpcFgugcsZSQH72487lzP6DT5EiwTIapMxNin4d0o1PrG8RR
p3adH+fwuFV7ivSB6bsGyhlcGDF7lO4NLtzdtbI+sUjmQQjL2Bil8+Knnk4gmr60RTk0EgpSLFVC
VeVQNnqoCisF/Gaud/Wlps9E/vk9zTxcywNI22yTGsi/RDpBGpt7BQICaG1z0oytxkmmHtt6ZHCO
XlMUnDp1PusJrd/K9HVW+hsLUCEw8+Jc5tkrDBUfTbuz6UyLwcZ6g8nIBBGIOfNBwJdZ7ZSrPS+e
uA2u9Uoj9MrG8vcW/X2mrSqrEjqFhXvW53nNFWQzttl6GfpwLixU7/ROrrsZHiPljk1Vv3Q05NUt
wUc71j9VPe57eEazcd+bcf5g87FObwpVqYNmvRQZ1aRWKoxdUqNW51XERa6YsUMMc1h7o6CqxK9P
g0nRReTel/9UH/gMlwFdeBVh8VH5pz9lMRfE2rFflqp76rgVWGW311zqO7pld5870yp51mLtQjj7
JY6ds/Q1Rnt1tGLzJNqrOyM+MeDcmwQCo66Ohkblw2BvSZEuqxrBNujoMqKbb2O109kpycolxfQV
sU8mbV9qWewwcQ99vjyWFQtPcS0JNoaDoyH2osQVCsmSa1Yfuy88U20wQqEKAmdIXfK22PO715Uj
WUH7z25opo0Yv3T0ViwJFfLZMt1bAY92dIRvbO6A9suQR9c5k8cYi7CnfWWeGYYi4JZevHh2/i+b
443Ui4tCQlD9F9tFzhbNUGnmvaEGXVXuQ6xit6hu1/dfmL+rpNa5xzEoWstJ5tVwb4n8rhBxQ01o
VzQ6UNn0DeQjyMvP2aXlajZebCz3RB9PVaMOrUueh8avFW31aFTlmkzYqer0b6mDyHi8hC1TPfeV
Q68yVY2UEEQjF1K/+0OAbgd7D1y5kr69EW4XVgvo2ZT/x9F5LDeObEH0iyoC3mxJgKAVRcq2NghZ
eG8KwNfPwewn3lNLZNWtvJkn7ZPgMK3JLePfeojG/DTL5Fy4ZUDpwLatiLYqrQGrJSxew3p404V1
zLHWxKN4A6QHZ9O8SgYWpFyH76rDeFAM2JXKDthj28ZeaCjc/cNsBr3JS7bsg1hHDGjTtxCHQ1eW
x9jtPcQSNNgamHwdLNIBP/jRqFT7NdVea+aPcLUbYZE/pDz/bQEmT0zPBu4+o/xUENLUGgMx5pxO
XSBmWDoBBxzMRbTPRz4pc8R/Lz0DI7lYIvSQ8t2uHl1u3CiKPMMAitB/VyRSGYFrTOxL8jb2xifi
DKLw1H8xNTyRHvUAIweE8+6d7fiVbT82uf1D8AKGx3ysR/HL2OoPVH4UqnOXIATHod8VlssfvPTM
cNoWHMPEdhffWoyDhXTIq5K5CZtTlP1pGaHsOcFXioKxZPJoWw27s1K+NLyjuMt3qjUGqpMeQ4Ok
li0eDUzDuWAfnI34NZWnsdRXNZgTArSEmuJYT5EioJyZMqhDee4Nhs1qdi492/yxUm7AOsmyGhkr
4+Vsc9KzN8+8JuUTzw8RjDnwkEqHErgwiC2d/OgbKzDEwqQolnfSIKi02l604kzk+SYxQUTkxljE
zrEH1XOPifg02/12Ttu3aMI4phQ8PsY/nXlga01YB5qm2Md1eFExkpEMO1VudWpdMK1h0fMMV02b
ncWQen0GxDgr1JISantvhure0eEzgtbvIfL2W7XNt2IiesYaBARXy6e5JFNaawJEUXmagFIC0O7f
o6p9i/OBI2diwjHtMhA51+JaaBBr6aFhMq9hJzYWHD2Ha9nWcbmraIyQmzMfXf21oGV1Y9nmVrpw
HYps1vw81rQTr9ZnUzVI4eM94+YhzJRtY/L8W3fBOF+NH0ZZPUqbVltyDoOjPWBR7TZaCWAvbtpb
nbgfc+FO2zENnxMLbk7NU8CNL/VKKifevuf4fkGQ9kLb3Kj2fOxG487YACpHcKyKjVvIhwoAIOE5
W4U6i/FSCnmiS+/EW92r2JXJGhyy9WXCEqkLqB94XxamuwpLXwYUw3lSiheoD3zLHF/A/SpbHvus
LhXcXXH2RvAGFBJiNvg14EUVr6VCqfbj0p0cq39yccKBB9LQsef2EVUnhQsU82KDzTUxT6HDWi63
rVtUd8TOatNj/5zj9FTGMx5M/kQoBkQCa/MtFDIn9dade9UGjxW/MKxu1V73R3X+pzLr4rrkZNNd
UjtjI+YDtsMgweS+KayYlIwJNCfu3VtEusTKxFudFneoyZJBU7slqgLcwfqe1eQwtuza7DDasuSW
jGI4P2Jp5QGlJP5QDyuZkZ3LpAZUSCbbwv4Fdc7pxSljcJvWWXYcSqYF7YO9pN+1KcLgj1oQ8E+y
bZgr56mBlDdUfHbalaltX0IzRbpuxXUBTrRx8aZ4YTxVnqINb6atX5cBZ05oG49u7fIQtwTTWRoe
TZbLA1Zdr1ednSsbzt+FV6H1pGjxU2GhtNVtB0fEAlc4KzUT2mR8WRM3M35kD/gHH+xFYRI22oRZ
sborjo4bW/1uUeh1R/pkUdmMElmaSJy3kNjmzHio09IJROjc87mMfEbRxzh3AmXAdsXK4CdqiJ6B
139uRebAW2jpIShiODSZcpVjcgtN8wEDfpDGCdMDHjCEtS4wMmaaoefdltSQXvoRYaSYXyrN/a3n
ircAolOHz6iK2d5GJj9ZBc0Lk7oZkSEGRleZNwvFdltlaCe2MWC5iJ/JiH3Heb5r09rva+NJK+wX
l0fGRoNArhvtHjbt1V6XtTwxOZ3zf65Qn2db/xoU52EWE6NleFpIlKGKEG6XBDSsenrUQhTt3gQa
nGoNEugoH5PBfGbFx+IgJilQWL/W9EDoAnJwS2ajtmP05TB9tybz1lT6JUzSA3FLr7RwGLIjMkaJ
ZZ+fQVHfxkTd5xzUUb8uNLqWhxu/HI1hOew48Ezh546xU6QFzQAK0DwvnEu4UEqP6qTneiFqYIdd
QBSf+T70YpPnBExhRbb/cIFMfLT+qUa4dTpnz87TCDQNwWiMonO8qFyIEWo2i5i3kqswUWNIfPOR
Hi6Ue+1uGxUfIIVHT8vsMjnLBRA/8FXr2hn9eWhwWbm0C1Rsw/Nh+m35LpdLiqdKVbg9lbdO5ypw
nbREh1fA8efLqv6zNSi6mSRxvBVy9CRXWIojOIzHi5PoZ0O6ezwPnmpANNLsx9AQfI8tDuKMPTn6
+jii0GAkTJC5E1QAnhHqPsRdFlfDztHvMdb+aIQAomlMrqGtv5K5vSKKpWdyY9XJ7dwfc9L3ROaP
pP1IGYYZ4Qi8dta33szBFEIgH1P9IJuUASB7hHfyi8WDS12E76OBJ5LwybLtk/ZtCLv7Er43yXzJ
0uktyuVdbdNyZ5M/3zmieEy7ydciHHWZzpTMvlsqyslqpwL1LAMRUzlbA1aoVuBJJzXghXO5ePNC
Rkpxb+1S+kRi/Mmw+UvJxC/m8Um3iOzVZcvmyIgx6XfFn24N9y5Sw6AJJ+YGbK+ErgrM0RjwEbUo
OBWLxYRq3aO5+VYSzn5UuRXTF1sbPNY7Uy/PkdN9RRreMdeptl1kFzw6+Pez5HbH/l8zqDlMSM3n
mb5XVLXYCLyMdVF8EPZiNGyYHvk83tC67/wmtrBQjsM6a+hsyJx+b6vuafXbyhJSt4UvxTV9zS0/
BEZYpR8OsmvObp98opHBIGnRP1hrmYYae7qQwdzVDwCsDy549zY27xgt1a1C1Jddu1B2KA2/DaYL
4egV82odDLq6N3BK9mb9MFrGpyO7CmZI9zlMh1IjoKLSDoyRfPIjeZ7M8WCZ1Vs+xysCBNP8TDlK
xmYfhRgjCtTg1G53TePslXpnRORotW81xBjIP8jcowA5W9GawKoAu85SYFSASTkYT5PEFN4XD1EI
Fi1tn1npYaKDxUuEVg3z2zjNt0U3n7DUBsLODnaErI9peuCj4ubzeZZMYWai/5LbxRksr0PI65Nj
fZfySVVaLIDrOJeag7vVZq5Y/uBEJUxRMZrGvlIunPz0szjtKGCbp/xAFB+gf6+MTYck+dJ8uqpW
bGmEWJG/HbdZXfKLYxutMcqCa9m4bEhZAUBWKzi7k7L7NTmE2Tlo/zQVCkYX3t0+euGxtu8X87rE
+kUQS4KUL7jOmasEoZytWo7v7foKxVrzZpVYfchT/UtGNBU1f6ppC9pYFbsae9zgFmMw+dV5onRp
ZAZJRMRponipIHekC/utmnP2Flnz1VW9LxPp5WHIRTsm9FSIimw7Ph0ogb6cYIGNxHrjBh9W/FVo
+AlT+qcbtn09F69qK9vIVhnwat/WU99M2HnMS88eGnuf2bswgFu2XRk3q1KnZxmRCKrT+ZzPub8Y
IU8wrtsWWqUitQvYhoMBBEaLc6KOGUTHsMlOvcASOBvMgTrVKYhgzmdDHGgwxhNeohqbyAB2Pl4t
3WUJoB9usiPNp2J072rNmRvFeH9pHxCPFJO4DAXtGbbU2SToV8n2OOhkB5QGi80PwjUMHuTsTP3g
VY4BS5DXgbB8n7T+u2yrlvQwOAkzEu/OZD0VtWTO6Ux/HvMd0V48ciVO9dQKXCbMDQFzXk2j/UPU
96VawtdC7b7nEAEMOeWoDd+tjuprZHGwsIoPCUNqI36KJLHo0NDkX1n+EwsJBMd5KnlulG4WFIt5
0uVTYXMpqdjEx4T3r+2qZ/6De9gzsONPebQU+THkzisBT6xDAEYCM5n4HCbKe5qp13GyL043/sWS
4XFMnepohuZz7dTfk0LyvF53XTq/3SgEpxDHp0KSqLTcvcPLYoDR37QsYqpe38Wl9por9S9x2mOm
P5jk+Uv3BBTovURE0Hr7J0zEQ8kvuZ2mo5Uab1PNod1mh1DjD2CjB4Eu7SLl0Y4QHURxSSSLVWbW
xek8WMh8AFGzktZTlheLDTodVgF9PYCvT3N8bfjXqVgbUwYmVxK5CPfgjdYTj8CjvdXxXKZVw4/+
kEOYnFkxVrhPC+yvS74nl0N2bNp15OplPB6kEF7U8STDwDyqHFlL49MO+Ewj+VFyyKk80xYicDkK
ctlVwKN7PpBtvx0i46ag15d56mPMktHnuCa0qheNWaTFo46sfG+oTOlhJPKBeVWm9LisjkFRBECx
qN6YovOQfJopG2C+Vg11BAitQy329lRw4TlBZZYXYzEujvFD6oK/fLrJSbHOOs8Vu9y09mvKosAy
8cdFP87ibiFSPc+59cnK3Yny1TQPJZKSlf3Y2bu+JU7u9Ohv2hfbZi+d+iBD0lCir3LllrvSiwvW
2f3ziNQ0cwFWwt5niYkqk/EOCYNM5/NeMkQp2qfFJUPvDj9aTLSQrQUS0iugiktZ1rs5/py7amfa
9m4COrv6uXG0gxco/A6RrzBYW9ruihvdTAjfzqhttYEMb1McBduIvG0PDev8akXsRiZikjiM1G21
6GmDc06xp6sY+XoXaQQgl2SpzsIOawoPAUajuvwqdXwMEbFL1KEo3GG7I3UaBa0YjpryzywxAiz6
poKNlOiYILt/Qj/DLuXPT9h/fJ5JvIwchiTFmTUP1QwFligo+Dto2ZzO3PCd2gUNPE1oqQ9D9VoI
wtFOSP14fO5aAwut/tPMXHtcK3WB+i54XbO1nZ+04ZzLp1LuFQJsrtwvwyGdGs8U0CrKEOmGa8fO
g3TM/Cr6dhAjMtAi5nKnvGKnCB4JKxDdOsIZeXBoebcwJbhx9OEo0Xku9T8DyvjsAmcWarkdtMGL
hggMqfpsFhWScetSrmBjbRrGH4NzM8J4pIy5T8co53o/74oGlX7SiOC2NB/w4oyIAdZHwCRn3XEe
zWLmtZSRHK1+2na+dtNFQNMxx/CkWcKfErHV4IolLGynuQ067l5DPvE4SPUvZ4rZY+0nhLhaGgxh
qi+tesODGp4M46xsyF2iaBd8sdncLqvo09FSUQ8HtEd2HY6PCk60pD5DqOwNucki2ItC9RxyRdVS
MFbY+6X/7F1UTtM9SHlLelht2JcyUujMS4jpS7NT+RY5XXHuyIIaD1EMra/hQa/29o1kNbUH1745
jsqzxndRTTxD7DhwkOQ/0wiKsfrWVgeauSEU3STjRfQ4dS9l9tAbGqUI65LiG6fSpmb346h+tG4I
HMNXe5xs5mvKKobooznle02yky/g/aaKlwzGZrLXFyZVEVW/6yLDXwDBatjFC4zwCiiziG0FACK+
Lt/GCCksI5K8YqLjOdAHGsJLagzss2LveBKtPHo1/lrat5rXT7SgyzFCTjG/3ZRlNgk1gaeqOThc
EDpmfanvVrFTLT5w0eXNuZ4/S/zSNVmuJfpzPsKaSGfyUPIURfd1sCeqXIKgAeADbU0gFJZvTx+J
AkP7yirFmnasopHJSMwFsg3ANEbNxV6Z4DC/UpBkQAstXoRmvSuo4cufrdYbMRpbHSjchCO/O5vR
r0HAT6eNrFu8UWB1cR8cbfH7aDqaOF+EQRg+K48VN0VfuBQTtAiMk9/SxNPqLucEcR3Ch5FOlofN
K+ql38Tc9cyf1PQxxB0qzXfDH8ukLS97oJIjmByxLRAsHJbVs7naean0W4qz4R74zqEyk/JvUP0I
AWjWmxsDWtWyPXbeY5dAc7ay3yqlda1qfwdhwhVUWPhPTY9Zj6B4Uaj3VaCmtiPmLRbHABkW+WVE
oOoruKP0g007yExHx41eXA2jkWmnjyzvYQeAq4GXkZD3qCZ7T6OcV6ANMPZ5esLTzdlRhhbPtz6U
oJOfjRr7HYmDsdws2lMOhLKlvBAeNel+22fMPMadvlXa/tFmkmTl8FaZDAUsQMs4ORTK1VEgNT73
5mM0XpCgNhpvYLFQSbN8TKyfBkNcsurfqBJ5wANI+qowk7du5myv4bFZ9ckcn0QqfAe/I1BBr0/s
o4V3ESQZryZPmu8KiQFcJ/CKNgVvNIQVo9oX1jugbzskddx6JbJmWf3rxVuHOURNOt8WC84ZcoJQ
eSMap5T1W8Z9ET3V8aupvCvWqQ0fRhkhTj7M0Jl74nk1Ky8vhcynzkfmVctmWYcUbHxneLLXfQbk
S7Z1z0U9swHIDt3o7jTqzcGq8RdjbUHZTm48D0tguPeKeiOdt2hFsE4jqT0a32ozEXJ9MFIYQAGV
NRd3+SdJruI38oGDeQlw6oH3N+pmaT7MWBqTF9s55OqTU70DKDUty5eAHC1nn4ZPFh9AMz0s6g5v
DpoDDg5HfacNE6ECMwlL1OPqM1zNvDLajxOcWyqvXhL3wWJ7TmrFHXJvGnZobGa60zHu6uw3E0K7
/T2kX8nEMerm57ihNsLvKIPhEyrJyYbS3pEzOtdcqLAh1rt6k4NVoFQPgc7cqel8d6tBQHCGJGbp
XF5O5LyjIkjKEvj+oD2GCRFl/LckaN2XRR9vSlVQ3IIiJ/rj0GbHRhJMqa903vBsf2ItfwSJ/1gA
q4krZTslyxZoD3pCvYlZdqqZ+1HgvLSZgCE7otbbnjFf2PqB01VpQODv0IHDTNqdSVUfSoHevjaA
qbpDR0XWIh6lcY6aZ9ldJ2KPOa2h5c7R8u8k5oMq+uo0CbJX0PxY4251TJZhrgfQbz9mEKv0pVm7
TMmCEiO9jT/eHTElpuq5L7I/hzhEZ1KKLZWjoL6mJabONc/qSd2XLMUkUniUn9taHseOnhSBCqc5
BMjnHspwQy5q2vK/c+iVH5qWPSWxQF8xBNXzz6Ir97EcXxcnuajdElgC9WxsOHUr/SuyifwC9FoK
c2MIwNXs1MmiQAEOOV9sGm9kuOBFSzXycr+RqB+H2VdRKfp/E4tdy90kGnl/GhbZmsyHvCE08hLW
zEuz18/NVZ8mWG+39bEMqGYfzqlPRQ+9kPulkJ80HuIxwdzclb6wx2NG31bUF2+OMm+lSgnlPu1G
jldJbfvw2KWgqPm2XoD6IZsVCjKf4nW4OtmOvhcCY79uBoMCH9X4HevTwpRtF5dl0QILTceZz0Kt
/bG5RsBhpKDsihADi+oxVbCsdg85KSZKCUINKOxRhLuKR2E262ccq3tZX8nDc6KAWutxQi14ARJT
PmEZ90ZKoJoe3S1THlVK3ca+eYFndjaxfKkIH9J+IQiZr0WVPHE17BamLm61K16NgQ0WA1moxfsM
7lcpH0mg/BjCfazqiRGxAEBCb94UbXUbWtfMhxVGCxMTFBEca6HHcHxnaUr+f0X/xIGewJNqjQOC
PVUgOAyyvwEFMu7eFSaIiSwTxjA3PhrivWRR04pvOZUHTfmxdBfKDHUMKBJtfRnrV/j3fLkZ843w
KBPrrLEVJkMbzBLsOfL66HBmIlYmcuva2q5cie4gsEv+s3hJQWHMu8bA2Tb0+2IiWt3GB5qnnlMj
vCf9ZaiXnRb9cAJh9SZbIfH8LbyqLCbvnHtGnE3DOBRwcobx1nNJKE9lax/47ivOt8IwWPTvXfta
mfzt8kPWvsSE4BPmzzQkstNEzyEu3xyvLX4IPzMlJvHhr1wZCDJmhILTy3SLuykHHt7mBsBT3+Vd
btU14upIi4LlNTqRKvmPpGasHdtI5SoSB7JJU41KiqnbqN/m+HWJKP6JeIvEvAuLR6rB+L/Q/YY/
M0zN69BjPViwzzvHjhdMQnwt0QkwZncCcvx5cj8kKDmO/KbkRDkknUiqe59Mb05feu0wljMP9Zuo
eJ6qIoBk6mOcskV/KWI8uwVPd1N/C/lVY/osyy/HvjlA+xoMC2V1ndgBuvlr1/zrtMXrLD7Z07tM
jx32qZq6NzYL/DTzL3ZxAgQmJ4i9X+9cJ233NCevby6mFpW7u5tab5ZYmKXcmLDR2L9uFRe0FLGr
ZO52NUzhfma1R1KUtkaieAstPtq+4NUVimqX4ibnqc9TCuCAU50ypw7q1gpCYvmKrlxwPT5zS4CJ
EyyFZ0xeyUEOup9l4XZoUFvidluSu1r3VIRHPN6hmHcv9mDeErDaKlYfx5z2BV/wihNogWi3CI3+
F+M4DvUexMoZN+FBCRm76uyVoNFTQgUgEN7tRJVtM7twX9B9IWLFtGLFbb8ZXcdPclIXfNtqrfPh
hvlEv0Go/1DbuOFywUzUhQfQ816P0yddCBFk6h488WEs3Jvifphpco0pQYik2NcmrPCWEVeHT8AN
PxsFb08FbKziFaQI9TQBIRUSO5y9JnKeUpuzMQG/EqYB0fAzKdSDRap6a+O1ui4hq1+1xMLC2EUz
8fto2UgcNq+FZqbpgt1UtOmdHAxhnv02sGXLAaDhmFwybXpZcFFlNqDorLlqhCqLIQ+MQf8UKcGe
8rU1l+c8/23LCGeWfJskfcSq/hARA2/09KTE0VXK7tCb7l80uW8xC9m2VvibrNfHI9w0P8ruXcFx
aSo/LEt+e3X0HEv1h1lS5FcfYeXDJWrwGTbs/F/LCi+hu6qjDkNbtwDxtpegzQYfu4XnGMVpHIeH
qm9e27lFdjpnBuRi/AG09m1NawdIXogROkt5dNCV4mp+ilHSdEMNbFu5DTSBLgyunTKi++p34jMB
rDUU7Pe6eBwtdvzukQMbc9Os+oDId5aUvsHYzHnylSX8jBy8IOJ+gRZcs5jQJSF6Q+eTjvaQ8nM4
jCj5WO4Hx7hk6hofvKjSHYkzaczIAO3EV0z8ie+V/W/But5rn0xAOY0KdvEz467NU+HFU/7Sc5jE
avoPEieHIOERJbI3CRA5i//JVHvDG4TA8dub7IftnIdkwlvMtI7D8go47/8HzzwRMlSzhzj0Mff+
Rvzq5aBsTS4xYuyAQpitbTMNWgJVFbyUqlRBxH+P+fNEbdloNTuN6JoMLfyJFAoYrK8c6zLN1bWt
ci9tLDKDJGur9rh0HVBMAyAlpRhT/zqSEyuV8EEuta+ipXInneEKe3aLvlbHjxqShlOIX6TMVzN7
Sd2fpHlJBQTT0KS7DLi1Kpl1O89YrnNtEljrQRNBnjOUz1rnPsswppsqKQG+7Qs8TxP5oMSJYc+t
V9nlrrHpR3HTPTeIJxcKAbPxnCTaMeuJ0MkbzoWDEb+shRy0SfKrTZjPMh/30TXJcY8P1Me074kC
OmCYKHbr4TOs4k90FsngN5mLaUe7RVmz15DmV95QOPIymsFSEAbWxFE6TA+DfjQTtq55DNDK5UXN
hGYk3V3XGQV49EPvNVXGptLZWdx0gjZEyuH+gN7zJav9PLeoJ1kSIuLHbMDPTmlQU0W+GRGGAYh2
GXKTSHzmu7UOZzPa4Y7pBhO6BZotNdVTcUP5umdhTzjAfrby9RBiwcn/Y4NbrTOPJrqe5lqBuij/
lHClyZggC4CxiJ5Xfopxj6rzTS8wLheDelPM/KgMw2+2dHCMxq+M/B7TNMyieMLDMBVggzM9szbj
MH9DDby50/Ag+Sm3xZLj1CDgudrhGejFsvIhgN4Uhblr7Xbml5Dlz9jfums5z+E1bqoXx6C1WzV8
ir656ovmKYd4RZFR/zHogBboneOIKEN8eZn+PMfRDwG3VxFnv1A/XpEhfqclZvZWOT0bCQomoVLO
txvm17RWv+Qw8SzQWQ5Vsxx8vZGklOXSwSnPzACI2mmGdx3yp67bAf+z2da83Ks8cE2yBsl0teK0
IwgifnQK3SiwSYIlmfyyDu8Frxev4xe7lUZVk+aI4KpkxosmOXxnSUgVgKcauDMtDuZqkdbLkP4b
/s30P9PdqLoDQSIOiKbT/uqM8FqU61hVRvlgE59Ht6QbDPe22I6V6mJGr58UFOtVFXrUILFtIUry
UTHNf1EyB04WPg5lvouW6ti3yj7WOH1L7dlhpFRLPdAm+4H4vu2pKsAaK8MYbtxbHfmerq2NIZu/
SoE4HmmvESxXcvMx8GjyoaYijnFbPncMvZtChw9BME+X8k1JMyg92fyiK8lL0RqWVw4WVzkMwgRK
Q6YOJ0KhUEx7TIt2UK6N4pkdXU0HK5FrA7FlX1op7ATNQiCK28Q7svNIe20yy7PVjkcWNnt41VWQ
FstbUhEDh2lPxM32xkhsMRfuHGe8yxzpMawxG5usGptHgmO+nrqPyoRoNOH+gJUeZtM/7CdUpHUo
MDh3kST12KafrX2l/OCS9+3NVHmQEq4kbK7YZ21aWDpqu4mq7HblR3HEoYe8SCR3Yi73yujBIijq
vmmtvTTYNqBRcJ81Nb/hoXhyoug2JvhKWs05VV3+FScIxx1NSwMSQLz8sQv5MBq6lOXgQXB+G03q
rCjZwWNqPlX68jRPrMoAa9AyYWVnEXLi0H7rWrrK/BW+0Tt209UZUTq7WkXxOubxRfbR58pQ0uV0
bpE/w0kcomqpd/ow7EINKaBh2Vsqfkc3mJ6oD7UW/aG7wt2aDqZiHDp8omQ+C09Oer3pekaKgkEn
HgRSoPKQqY6v0Qygp0iqUU1WAbNZzR1Lm23bOoeUbW0hpiP4qn0bdx6wFJyAPXMqmwQ8S2chyP7n
1kvjsIDQMlJM61Om5iFXzPZ11jKeX0nQQRKgIZBiDYtVbXkIZ/VI+8bOqXNw6lCSXNiNLIDY/CjZ
fdHCXVmDvxi/m4QeOrnHluBPNfk+bkA6Bje5k29BPIwt8y/2QzSMC97ygBqkQ+VoV8vsnwE9Haax
uNHi7JlMmhFVGoMqHvPmN8FPNprYvgnjBCtLOA7LmzPnV06nvZYMp0kBr8FKRlT265CJfVs92cu7
STpEGZ4VRexoG/hwxFpDaN+l9gid+CHSoQ+M6Umy7ZMpSUqeBbjut8ts3xo982OrgKRHEaSF82HB
EpQ69dGeZ7y+1dZ1zyuyilJoj6CP19ukC5gFSzcJNGEzHNL10Azc8Qa+PescJV/aKtWJ5qiTFsN1
07lf5UwvUQ9bjQVEHOu+PTNk8YUs4RqmLnszl58HwcS4LxFvJbZ7lfumsCJu0Q0QovlMUziuGMc+
DC+lo1PiBQaFm3Sw6kDRyDOEv8Xg7qbc2DW6CGhj2tNX4Zc2yWxDQzgik+6ihWeod+v7qOKmZObn
j/an19VnLjBeDbOD5/ai2PSGkAcEDhUu2T4K0aezmS93/cf8eGjVF60o95RSbDoL/0PsN3l2biG5
K9lnVr7WnboVs/FPn84zqcuIpJOZul6GzZ++o20pGaMbxEjMRFwva/ENEZrnBDp4iUE2UeiyZ/3S
d+QQUgAhlc5bEOkY9GKtAebK2+Gu4aZSVFjn+UQzfExcYtqqouDl1mImwOEMrcnRz07xz0FVp9cH
FbT0wSxE+U1d8kDhaaevaLK1GSSXaCUVcxrEwwoOxsSkW3babnXbtJJDnNDEDGWl/7bGFxW9d7Ce
VrlpcChopPUtMt0z/Rl7XRHbxY1PLbN/RW4kosorHL4b9ZRJ0+vw6pnLN12T20hRfzQ66glSIhuy
YWuotTR6kCJW4c1q9KVm8V01pV8m6ZmejEuxQMabuO/b8FC69I5GpLqTPzxWqaxv1th+i4iCKOky
EaSscwmmIE9RB3FyHOqLCWgRDDw4tR6MWPUm+8kALQSsgBoOGw/6tAuxaLlU+eCb39l8i+0MxlD9
OcRvhUPhNxqLiotXgwcRr5PLvOIDkMJHxlSDQB4IHJwAZ2Eoxygm3D1ytM7zB8eYxy1+JvN8VlhT
D8s10t9dxRfyDbop6z5YtUq0mzr7tUmnz9KyaaWsCVfrr+ps/XFCHkEmQ2tQLrKAnsTWSituqvyz
8KxEPGcgYpKlXv0NbndxSSrY85PCtFWtf9aq2pdz6OP59HPzOWRhLe+NiOjTuhQI4hZfrr4GZgst
Dtecpr5MonwNW+VL7RtC04ReME/yLx0IhirqWwmxQg4uMA9+WQBy9pPW/kmhfUPMmNOJ9VSMoEo7
A4cFylqa0cq0HDvy0WgyubjaaxssrmSZAzdCgOwE8RPO60LBVdXl+2VZtz7TqQRNP+tQP9iO96Sx
U724KPjMHHxSY9OSOWo96ioxCqvjywBTBmr+X2q42MCbo8M+hE96z0ewoEB6INFEcw0f9ddsIQPM
nzZh0S2bZI39vNJVw9cShZuYHjXeVFU2oBvyYIRE4BovXX7HviblhfnQwaIsTnW0T/pzisEXWMXi
7jNeOpheqXlv5kuNyy5K/V7ZI192/YHLWsLkuFpwVtx3rXmxlvdixEWHWXcx3gv912Q94hwt89Gu
VB/FhPMrybc9eihBL6k/Qn9cBIQuYF6fKiE7a0dulEUh2BEg2Sq3u03mP+frhw0AVw0jXbcWcE27
llNRJzRofhXze46C0v3CoFnSAC1AfcyGsz7SR+LzXVqR8923gU0P+CXru5l3oTW/wAygZOBpMYFZ
QazNT6FBfo15MyjY2CVWHMjodRoZQ+KLDazLhO795OhfU4rLwVPdB9x++87+wO1A4laDhla4wyHS
FtO383enfOm5MEU5+gnoMbZoJr7/KYiik14EgzgioFPw7VdpzYMwMOAAjs5MXdQz09fWiHHNCfwx
rLk/RHuzkr9qujUmSEvAawDhHpphYxSbJoc3uqm7H0F8vXuzisBWLoyGxfLt5KtxEs4SZJCRnrmz
LBEv62eK7NP/ODqv5dSxLYp+kaqUwysgkbPBwIvKHGzlnPX1PdRvt/qe7mODtPcKc46ZnFEJhAK+
le7e5aiQ7VT7BAF90U4D30KgG+q9aBl8QzsxTdhNk2So2ELQL7U1iTKxuVBbRy6edLAi1Ea3gKYI
woME6DK7Q1MwsoshhMCy6V3WEEvBHiDQSlCqAQyD5m6nOBr7P0Oy+1NOX2UUhxgqjnRNzZ9JvW4Y
+6FkB/yIkX+KnS1nTmMeY/leT5mSNzguI+4dhDhjt4e3mCc/4hSJMdgBW34Z0jYeCY9GASa2iD1/
GQfmPmm9tS6c2sTJJJwrnnpilMpdM3eBdc9KeDDWqekhMpNmiKOTNK6AymqZ6q9eJafQg86WbXwm
FTF/qGY+JLDUCWttbinevNPYUZyl/oFAqK7WjX8lwINXCxde+U67RYtzsl02BSY2uBfA1dujnt0w
53NdZkiVcU14rPmJ2EV6zdtTM7Z/5N8pYTwaJ+s/Gh38UocBhYmLAk8hzh37KpOXryo68aQYWGgs
5cjgOcyBnU3RJ05Ms6NRt3Uw+/DGZsQMMUT3bbncism3zE8X+eco+20AHFBtCCfUhSm8nsFPHF9e
h926rs5df8KQt8HEVahLliktl7jfotj/QPUMjJUClhhCP3PoHZavL0j08uRw7Lutwpdu0QBE1WSn
xcAZkD+AnCoBsAIxT+SzCjFNLZR/IIQEbwNNRxoPvXkTWpIeFqiM/KOACiyGZM6Lg022IOytgUSz
6gSy2dJ9NZwVJmASfUMZjfdesN3pWMPnnCd7jI8oMZcaJhGrWbQ/3vghFCXw/1ifmEJri5gpSFDE
aO4RCHQaqlXCpBda+vRkoRhYdNO5l98t9G2lRF0o/1Wyt/AHBG7oRjzqfbFn8/CFqaAdXorw3aGm
ydRfZVwj5ygDJzXslADywVyYVGGVt5eaNTSYCEUg8bUKD0hkniRvK2XXBPdTDaJp+Bemu1LeAb2j
YdgDVsyNfwMTd4MX2r/GnYNtlb/d14+mdfdiR8Bxyai0+4t4/4kEa64WrFNxpbPUbnYJkigKLUs5
oJqujG7CdkDgH9DG2Rqi2WE/GPeAWHOJk9BJW9AS8EM2qfYTV08jd1rvGIVPTXECl6YbntwVxxiG
wzL5GXgy1SX/VzYuSIw8u9jqzbWfsmxJFpG6Cf1di91OUFc9koVReoBcqC2WueCXSLsx1yDdjQZH
NXM1UR4cYRK/Eo0o4xhCIzXeU0iFtfhPxP1XbQdtT4Q6waHD8On8d02GAXcnqILMWg7yHPGZ31Gd
Y8wkrmCyn7+YievxHJdwRq9EKcn5px1NvBVko9D4X9tgWzQrEgDVkK6IUQYTqxZ6M8ffGJ8Ya7Xj
rlEX/rRW/hfWNePU+fjsCzRmK15Or50nis3YCnYqOmvdY1mOPLARjol3T/JH7jNbZmPTJuMBH3tR
YaNlbsgBbXkvX36L1lcaQzOYbqNtxK7UulnK1wiN0rAnsJPgw8EMnDi5lOPDYzFlCO1ODvyFF56n
nKEg47pp3xWtmbeI4vUQ7nVvZcZLsPtO2zzwziKafsZQ5sVPoPwkBZoOOrXK+67zJ4ZknCSQ0uOU
6S7aH7v31nK17L2HWH0LcrAxZXGO1Y/HzmLp3yu3CClnqfJbtHwg2Zf/YUleXcK+25gt5s5hVrW7
JHtTAi007WeMHirLVQRGyb/QdxeMSwB5HkswhjII8AJ0K1R1Vzv2uuywTdQhhSMXrb98aDZSPxnc
nl771NrW7sd+UcdYwnzGJyi9NfwGIJTq8Svl4MKECUiRU5nIpAIFFvvBjmQ1gwJCtj3w/Rl6ToMm
qkzRKGqA2A8QvUa0K3G26i6xLh9ZXWTCMdUcQUKBpdz0YJgZ6p6thfIwxH8hz2GM/S5VgAehwAW4
fPNNGx/szBTeBjIgUC9y+KUnqypaN/HJCm+qe8Q8hDojBvUj3fRqYdZbxOYWa6GW45JDkR2/iHjJ
9jh5A0hLpeak1qVpgNoofxJfDUMdAKFbubqKyB1T7QqoEc3tcuytWdH16qzW/vjw/PCokm+k6jbR
AVRUT/7eYNcQJokAyHIPbnJ2rZuonGttLUmHTj+V+XfSwe91vOShjuQX8/4RUk5GiMdxCGgBPQMN
ep7tBFgNJWEBJAKLXM4reVjkxi3NnxJFp2eJCxOQpcDMkQ2yTCQzUpSaOxhk1sw3Nm1N4ni5Dus/
of3pvTP0CgRWC9DdcPkbuDp2q9kofiK8kRiyCPCd89cM8VkNbNHaBdq32pB+REp5QKlElibatL+K
hTCgLx4nNFgF32K5Fqiks8o4RAMDXWh52VyYIqramyic2QFZ6XESurqMtqelwzmFaxaI2l4xVdDK
OH+WoUQJ9isi4ItfjQHsid3c+Ja6H4vtt68pS73emvm3zghFtMnAK3CS0YBREGLIYwSjgtYMe/CQ
wjLFf5Nhw8F7UiK+Do9uSHo2a2hwNUCk1KXPrTEyb77W/kP+BjKi6mwrSLbQZKia+B6/8oq9fP07
Jld4FHW8KZHHMe/xSWQJYfDnWH8/Q7js6r2pvzUuperUDW+W6nN/eKjD2nTt2KIM5Z5gjSoM98Bn
nUPDOe8ESB2MlUzIYgQHrgx53fRbEZV+qGxRIlj9XwrCAHF9RawEqzRXEPcBCRpMqxGSLeh1QNAO
FoiRVcHsP2CzLqG9R5PplQcBUfMg4gMb5o1yR1EW+Kspi6JnRp0Rzp1Ne54ypzfA09qtBslx9Zsn
PRP6V3QUDRqcLvpLyveI31MyYM/ADmHRyyy5EYAWt0ya9mp+ksAl+zrVAo/FyNxkUcufHiCklsCo
CV8dc5VCXhacTjCTNQC84SosvswGD1i+lXJuzY4KRl0bnE/dNy6CgQis8ZuxABzVDc8ea89UOftM
7IqVXrx0yHsWs14YQk9Jwr8y/S9oJ9GqDjeByIuRMizKl2XxE4WkOR0G1Rk7/OvtE4/CJC/DuGrD
CfZIfqrqHfEWTLf7eQHky6WKr1M4pZ8MrX4T7homoKWDUGM28BhUAAKj6JC5fyF1nxTFjqE6Rn5S
0EaByebY0PmXNbvzONshZuP7Y4/+XYcgRm8Eqw4NklrlbqZPmaYWyZ5ffBnSn5yfKgvqez6bYqiz
AnPLvEJKLn+7zDuwIrDlI8klOetkt1j8L5a6Kf+Z/NCBG55gXGiUR4yZnKFPoqTVIFuwvgxEOJKY
GnIOyxg4TwxenOSD0lil5p10eOaFOh99UN6U/l8CStJ4oynAcXU2n7DLdM8p4kM5/noFlQBh8uY8
SF8xota8vns+1zc/BU2/NXbUj95C4ApfSP61aplvYHpx2kvOE1AuCkQgjYb7ceNpSBkCSHQLvfpT
KzK91pL8qDAQaxYqwuqQGov+gA9xPik4JZj7kDI9rnogYY227TkaXVoERhZesg3gKYzdRxrJhl4I
wy4kx4gOB8YljPwu+A19Htm/LP2XI2Mhi2sdqb/m+PL/aSgkZGEdKy+cXI6WhAQWLTu+tnJ6rL+R
fJrCRcgx8xrcKCyS62vYvloERaqFwgt/9H4YjiRjEZSsYUsyXLLcHBG5MxxljhVJ/GN9Egt7V9gU
AnmHV9qQlk11OR6aENNZTNw5/F7NXzVFvrRCwmHBjuh4O+gOJOlXJ/KLP4NHjf01yt2jjjsNF7M5
LHUPS9hdYQidGqqtc9zzV3GOglWzxleMM6vMP6q/baVd17gLkaokiBcBRuTEb/ckjov8QlG0jUDn
jXtoek23tfKT6G1dFhruXbugnqu7hy4wb7vFEOi0wUl9mi42tT8qqigTeZxO2FQdXYsPQXNAK/z2
k2EcZN4D72/vIXIFiyrf6UcaKAn6ynSZi85hGybtBEOZ9eJL0n/DnEaYNc1ca+9G/im1LyVcQwqc
680m57WUQQBetfEAEt4KmfDuJdYCrkoZMn3FCnfv1Wh/wuCHUA0fH7DSOlrmIDuDO8QrzyLZ6O9d
DJBgLfoc67ZkznPD6ZK91s/ZJ1cM+rQ1l/io4zkBL4IYMOIw5ekYsjX9KhbAwVo01UUzh1nRv0bu
Jz49kYM62gOFrlDIRixk9SstHrEqEYN1uWWstiF21YHniHpuZvmEsZwRpzLR1ZPtGBxc4dvPnkLr
MElTo6ufYJRKX23MCuIqimgdl8QQAIc0UK+WquOqJ1M9tJINhimIz9VwYS3WBhjI698IgV2L23KY
vE0ckGEbEJ+yohLX5ENU7Yb6V8qjVcntDstrMZIcmv1MB2CU4J4PGOgV92zyojPCVIpp6Eljm7wM
/51L0UbP3yYjVuClrKAoJTLjlNK8YAQjPJGtOhcUcozSEcxd0TDvWyXdPmzIACe2gYw2IhhRGjc/
4BZQlq3D5Pf/ou0mmV8+tkGV8fUiwZdZceZaHE06CmqYWw0Xd5vRq4d3VcHMdJjo8h1fj+9joZ35
UxDGP+K+URbtifRVkpWVnSrh2HJME5/SctAMO5l0YNICTI3jfiPrZMRtAm1D+mX3AdXT5L+jDEUG
OB6UDXSN8MBRI6ACju4DWwn/Mw4fA2FAQzGZFDtZQZTak8LEzrNhmcory1O5rLKTQYcZah+PWbUY
4hi8D9Epqq5duqokJJErVzmnFkoIXOKZMhNC0EncghFaV7gNaICyRdujNiU8sUbcgN2sxGv523gP
bbxqXstPD3tgavGYaghgrcRKJITB2wNYCRi/4wSzxnYv3dkuRbx8zWZCzaJiofPBoKqj2mWpkCaO
+jvtKxQzcCZ4ZjuiB4J98hXpeCTnarRlkdCBJOd0bh5atYdc749rUuty8x43G4DWKJigUhV0ykkP
MV2ZiSfcXzwX5oldZVPvYE4NxGEpzaEV/gzlENwFF1cNVqcSaQzr0BByQszaPK+4aw4AuQhFsHGg
0ViZFdfdbEIlmgoRybPsi+RZAHHBPJLY5UwdHnmmqAwINwKEEm/MEtycgUETkcr0Byr5nifXTJyc
fTgc7Fp46j05QUvfpM8ADj/w0IwLwr9SBAbck+DcBA/x9m+hkTO/9SofNW7PPWNLOpkeuL2vbmTi
QoKf/aMq17xfDuwJMAaqDK6xLKGeQikoEkqR8V6gTJoN+9D8Ip6EGmJBwqpa3FDwEOJRxa8MWxQA
oQoof+SMMR0IQPKlYqHsVugQDg0t68GLnLo9wwShmtmTGZvzAqUX9nRCrwHWpg1hLy05gb/OeX38
Yecbr1D58dXvavzXCxere8v5ijlugyKbzabVABpXDXatnBHlS5Kvfu0yYJqzBmDgh/jWqYqtrmk4
MUDTHVW2ZFqwSTHzYvbRSAQ2sS4b8tViBx7kawYYJKyChOEf/KO8EqcQAHTLePeXUbARR+XaoJCU
pAnZXs4w2cxkaZsAsIk/GZ5c0aHUltCPb4yrgfinU4eV/09s90V9yNgAusWvgvu3ZUBKEy6yQVYQ
Ci899d65M8rWRP3wcS0bXifd/AdkIhxxAXc56vEzlwhe/VHads0tbLDB8wWg7QMtUj+rn6g8Bcmh
j47p+FYROChsunIsKxuf4Yqx1YrzYGEY5TYO2Qmhdmm3FToVRh8KNsNTrl5Mk9KsXMnaJq9sF2hI
zTa3XXn5qfXfLWTgYoRm2bQ2uKylCWo97T5atMK50Zqkb4u7EE0WADBSu5hgwL5Og6+asN44+VP7
bSHu/JhPy3oWw7oOTDT1mPiPYv6ostyGuIGKXjS5MdYB71zWrUhsB6VyisJlj3AkluBZEPTJj2DF
BwGOIJ2PujYJS6Ydiy+DhIFGO6qfUMpQcJ7FdtOOJCUm24TYLjfnjdtFbCjEdTKSecN11MvnTjrR
z+XRKcDJxRh9rtNByQcFPUJkG5FCTFQ3F6wv/NxYtcDgZVTh3MmjLXAk5pg7iCOkYvKhgiT1PeOU
QZqZFH9yZyNOk+nABw75pqpsEqZnNQ6gkBgf1Z+joq6J10r43egQCDjP0QVH3xRNIntb9/9b3ub9
axQ2fRLXBbdYNU3/c9ZklXZOtEUtmlu//0kAPLRQhjNqyQalX4W6+9b2XzA6HIskF1WcR5oNHRXO
4Uds35r2lRhnHeUq0jfqJWZj5TekSqU4sSJpJxjanH10QwIpuRqjHiwIdV8mEYMK9BaVC3TS3+Np
WkXEAutB8uOWOy2+xrCmGDOXnH9Ui0/0K7jJA9Az2MhMYumoh6oV0+4WojTXhfen4760fBzRHuOz
Pak0RKgY47tiWBG7W6n9Uz/GcJR0R5ftKsHDwKfyC+d2gFwZR8sQ1fFwpvhTGLaoX3q5qyKe9qXe
ssY/6uVKUjpc03adymvII7Scjhdi6kPGnZXRygIKWY3lF7okqAVDoCy4EXtS/8KK668McNRylg/z
MP2pw+1UiPgJ9XonzVJ504WvMF2GtIGcPiTdDOqd4ExtUrtt+PEqyjZNXYso4dbkbVaAABRz1z8I
A9KUuaXt2A+57duMTxBrNAPOU3iNzKOU31neIZZV9WMnQutCM0aPwVewtZJT2V7kjFw7h/VRHiu2
2Z4YcCvmlo/YDS6mdikRvvqYX8d6Y4gnQTy03PqIf9jdmEzr5OhfJ2GoQC2GetzL950HPTuEstoc
9eoQMWSXqmPQ7AeIXi2DBsKmxOlMIqSVIdp0x87qYM2YWTepZhB8AKuTSBzTnrKWM3SD2sHeo4y+
JZinkf6PRSWaMYII14QbOlgqWBwSUUX+7TYzAWvc62aP5x5wFUuYRw40G9TUTNX4as+CcrIMvGmM
oDL1pLdnLT57VAmyfFUfhXYbux8CjWRSKOlhsosff02LWRdrpvpRvaVb2372DiR3lWrAjvPvor/7
6aUjGY9IQ50Gcl0X18HlCbdzixC6DkvybPQxNxDqSzPMklpAQYwKqju5DLRTe2xYZKItiNcu01fz
HElbYdh3FgfarVJVZyJRllAgY4r+T2gydpGcOP2NRWVfa8y9GP+jiN+FypRR09nSCJgfl6Wr0jqb
GTrIzKkoDwsV7OPfNFaRhxV7YWxPMZ8DZ0d8MrpLKC0G8RSox1zawQajmAvJ62W5kihIGomBqOeh
8kQZ7SqLooXo85uYTsLQl5KmQR2uMtLJefSl/JssThCs68rfpdTWPuiCsgpmqvula7Y5zit0kFXw
sDh1huGspR886lrnjMjd2I6iqpfzI2v/IvMRl9+TjGihpUuNxPlccW1M7p1DKr1hNOC99BrQQ/v2
M0rDzNLHjZqTQj55f+/8k1UFCaGC/qCjm0hRS+D5xgNvMskOnuhTeP4hc5ruzbe2Il8Qt4UPhiP8
y6cjire8DH+T7MWHyl449V41YzhQKuakJcghEiY7+XfI2MhyE6EfVdB2iiybbzrdqCuz7WLFgHOJ
ycPG4A1TmaadQYYaA8cVfijhhycz6pckkhh4jYuVpV8EBpalvC2KpchLV+FbzeQVPr4IA2RIOEY0
jUJ3o/tLIQI7miHRXMlWRYSucYEaexC4/Rg8e0ASmrZYKR3t083I/ymVTnrAR2S+0TOK6H5426Ba
KOofO4ci2ZopUgdEGrypWwZXVgjH9YluhH4NMG7K3C8jFmJjsQ7BmxbJqLUZrpITQ0y3eDH4RSAE
S9axaRhOt+RtcRO2NrsH+e5X9dayXlJ8m1BmsQTb1wznw8H3jzn9tpBYzMoK2MqNXYrHoGwWff7b
IBiQFoqxDoEejygZUBYSZzwXxnuo38P+BNTFKp0Ukkx1r0PKx+zs1wxho02gQlzNXyLriZT8Db2u
dzWWw1DblcYmzwPWStcyIjVXoWERrwa74/Cu+F94qU2RJfuhEqKFIR7zEf3UBWmAVeJ6Pbma00x9
hnwCI0rFuxODr56jydTpP3pbzYclO0EToFhGV4T0lpb3OzDuMtO4AVIiqQJDZxvht+gdLGw3RfFb
kgDDJ8CcwN3CF+Df0k0OHqCVDfUnQ7hsDu1+FYQXH59c0j4M9jMuchf9bqJVREaMnZILNqLYiV6C
d5aLg1rczf4cDU5urrtDmOxpYECEdIEzcj9lfylaqixa42dkytklC3k8JzVleWOLOHhgJ0cb1ltx
tZJv6M4UfTXqyzq7qL2dSDT7dq+wKqgYPCO1zNqfBEWKl14JRMXVfk71I2sqRpUtK45N2kO/XXj9
GaKC3K/V5qtrXjJUcv9Hjg5uvFKYXHvFrdMspsXjnIvC1tRqraunXv8SAUGI1k8WYUy4RAnFRG9r
A+NrPC9zlZRQyrXyb6C4zc1bnB8iEh76tdJ/Enc1mVO0QV9IwWrofy28dwmCUP4G/DbaIe3hm3E2
k6Ej45WOvDfKC7IWeh2B0ZLyV7AQfncXJUbyTrok7h+lWqf+GyVsYFyiqb1ZAixw1UNPYc0HHIZ/
ZftGXxWl62nO6SX7HsAIUyPfcPKe/huPKX7RNj6m5pfYnV0+2wQhv4oc30bLynaHDU+7JnoWD4xL
Rq22r1nNhcyUSyj3GOFfNa2pj/WhJaNWAAfix6cApT8oVTV7mGCLExumn9ktUdw34cXwtlj/gvwt
GP80ltgIBln1qxzXVbD0yZsP5mq4ktXrMFI41ugHvtQAy6/TPHNiGuRTj464RlkiTjdbQwKS03nn
Amg2Rjnlo0R4rFCzMgBHP0KD2MTXyt+3DUeItRDdKzMM1SgIS70kqHNy7F9OEqxwO/bVqa3dhZUe
Bl3Buv+HFmpZdTkqrmreqNYK6PqiZdQ/RhdzkqlXL3XyS72UYhrbkhQXMb52Ve7wT9nccxMStMnP
TyvLsmY2UIArFDARVVTCT1OL4pWA2n6XlgQKMix7etGzo+QogpNgsEUl2DGDEMjg0ad3zqVneZE9
lsL36hqHaJLJieAlpefk8lMbRxB3Tf8ShGzFFUAxL3Ko1EuaZigjpfsrM0Uy5rVy0Eee71Wpw6Rw
hncwrmSfEn98wVQR2Nt3/VvVbz50JSIKyOqamcZREHZmf5+SUYZl0NqC5gxAuHGLqNcx2zIjHdRV
xS+i/Au6fy3IkinvO+62nfpMwrU0PFz4I5W69yQivU80QgI+qQ5bEMox854hpCyOkxE7+aueRdrP
SxRgLLDk5qqgDsl5BGm64sAe9b2qHwZlExmPhBDnbIWmG7mCcmNG66Zguxe4NyhiycOYGejKR95L
cwpWvadsSQ1u+9G0R55XPQWAxc4KBopgYC5gKvAdlV+qwRDuZ4xBQLh/SrITta2KMAFLdIuK0L/h
C1P6u6xs05halEcgsKdmuiyBdO81XoxId8zp6/wo2a6a5nHVFidl7F8UrGAyhUtPhROxWBy8S19c
80ijgP0xk6OUEVk7jVmXUbNBYoIBOAGI3HibXnlJHQDDZKG/RYTNcFbq4RhiYMzih5++Q+usZRv1
4dVzC0AlE2SAbCpuWsYBUoLeGZGhzOdJYVn2/gxsgqdfxHoCZ6HTirmg6Yxdedu1/qaFHRdy1pJC
IyFInNT1k2ex9ppFI64GxRGAmmX3DL3loJ41fAEhqn85tZN0K+DQgtygzuW3LK8k2rjYPUbIf1Ph
SN+YoNQWJlbZv6JZsPMeUuoCRHysGo4WFLKObFOSUgn/fsBgMl61f45HkdgvCJvouMAskTXVdIlj
Du3cG7ejuJPaTyFciB4O5B0fKwrsZlji+piVP8K0/2jRzjL4Y7TZ8CCY2Na0YGEW/xLX1jsqHO9X
6O1O/TA8jl1HA+KgSPRcdDi+9C8vrJmO5KZhAKE+Inle+MwVbjFXBPJzBxOBtFdToGC3QUFDk98N
4bsFsxB7F7M6YRVjEKm1XwCJK+8eGQYDThqIZtWjbJA6SA044Txr4fFfRiY4nYG2gJu7VX6M6po2
/Ojxvo324ME63OOxu1GKP1yduvg2h4VKbC4uL7lxJIHE7dHlm/z0zRE2Y9veWzi0vfXVU5YJ8iuQ
86UenwfMdjWqXJ8fhWSIecRoS5qQe5NckT2mFeLoWYjeMgtTW5Rvtbua+FCGrY6PgVlmhW6xoXrN
dmnvWBoWj+Qow5UxVmq5IeGME3xrRFtfPbA3wsf3LsgMGxXWxES6jNKJDlBX91mz70jITjZRvhB0
28P/K27xG6rZq2KQGZk3X7uazR9gh9w49dkVeSKHQZHsuJLLkNfYHkrK51NT8O+waYXwQ7gtsNdF
VaxSf1fwnldJsvDli4q2HKjgdBHl/mqor2l9Ra8OlXNXFOv6h2uVc0hQXll99ny6mlksgVxeoA1J
jEvbnxnimyOk+ksi77miuqcuo9r7BkM1L66smFlpsMIMuMOyOc4yk0TLyXJerxA9qSSwyJc2u0qv
JLrUTTuvv1M2nSKfKtEfT8nkbm2IOBQjWyKfi+MYlX0QXFEQZfy+jHLYj6PvNa8avdkU8FAh1I5w
tMqoy2PIR6mlbLHf8WA/9Z1oLdPi2CCbD7yr26xdaZEa27iuT2DLFgETo8ADiQhEmMCvBh23zGJ4
iV27UBlIjc6kyx/upeEhtb7gZxZjyh4nKm0upLyxg1trtldAqQtGM+nIdi08wLyFPee2v7AfqpIo
lADdIGFayl4Yz1oDYCy5iM25B7TpbrX4HQE9ifvfTDtFOXc0o6TSMRHQQOAlvbRkIdqeIv/pDo8a
CTsH0iPwf0sVkam5BW6XE01s9Ysit5YCpZ/wpEQwp6sSmy+I1ITCRWSxQymIpz5DYoMhlo130n55
3Tq++wGaWFUFUnZGfURzLCCZRR/WA3lFbVNq3wPsjhZlr2X99ulmZIthup9OfMjyYHvg4PXmSaM8
5DA1TeQlEKJ8tBgqQ6g44FwNN4JmtzcdCClebn+DS4ihbR4vuNxzKHYofiWm+Sb5unY3vhnXa+1H
QlHRE7TNpHUXSZtU3xWUh71266LtIKx6viB5gA4msQHJtDXHzKhF5yhlDC7Nefdgwyv8dn793RHt
V9cUtAYkqKuq7HPWVeVZGPcgjeY01RhLOAVT39HBt8BUItfbFe2Wz2ASS6t2CJu4yvc8cil7Q8Y+
mfGbUGYxRYBuVOlcId27Mo59fFBJ5WrCnKObuByIxvLPYMBBYfxeo5hL9nI+M6i8BtSwSBOKJQ+4
Gh40ce3R+xNCSVMOQaGYMfOp9Jd0C8J/6LoF0Q61ueg9lPJZhL8q9GORANpxWgDK9T0vNhYA1/xL
5kbG4F9v1f7ElwxVQbUOE+2kY19PtDgNf8EILmE6XH5yBVznVkYwArncWukVek7EgqsWHBbcQ3Hr
aoTqoUbDi4IaitOe+cIkuUD3z/mS8x7EPdKD9o5FZVFG10gfHb0lGqSvb7L+xszmjBqOJDiw3lxQ
Lyo6aDWrZ4MAgb9HysafTWWV7T9/HfPyICETus8eBmIGwpJOhZnPM6DVLUHoxNw0mrhU5WtSPkKh
XGv1HX92GTzdVOPOQm1qnFvj2QS4OJlJKe11YB4bU0Y3rrQckQtI4aGp/kgxtCtEdTKFASrB3htW
SqiixfZPBUnlJR+/xeAQOqlfzQVAFTnCRJXyLNJeUbJuslNZ7j2sBwEoYiVMbzH2fwsDXiE5gnuK
0T8qiR1QgFtwdgZiuWNZZ640yZsZtaj3Hp46kZbzDqgc2fYLv5ZnKmyVpiXy0CnYu4kkw6IjbaEh
YQtzRvdvIEfN/7EgwrEqZGNb7WoCtOLqmpAn4XEqmprTe07IzBb676xj3YjjAWYSmTnoV0z20GOo
s8diMYT5ryP6Fq4n/cOKDKl1OxJJ5domyQkFE4yw5gyjx8HbNFc7dBSMWRTCr6wiWg7qJ9B1yg4Z
/Qu6xcEpB1Yl+ojzhYnLAndlypZPHQJUi7j8sU4xQu3hKOj4YC2qHxkYKaR1HqE9NjI7RN6V9t+k
xKzG8NIH7FW5OCL0PxgMEFdjHZO1uSxhzSf7TDWaL/igR2RmG1WxEGDG6Furt+TCPCiraMa6IgzX
CYkng+VUkzH/5g2/jXnGYIXD8uyWnINsbuGTqenZEp6C+5OYO1iL8364te45lp5q8SwB59EdjIc0
PfjhS5bPOUmVHi9cya039KwgWa5QjkApGGBk+Zw/zAwLOeHK/cY3PQ+lLzG+qvVrDB+Sta9Yow3m
XUStw8ozZNWtFe7cA/M5k5lTy5yPPvcW4ZDsDxm5jKN5SPpi6TP1Cqr95MHPRVRc5W8UmtdhUsn6
RDAmwT8rp2aEUZjSVUNMmJXSUSRtxjx3cTPruukGA+0BojOqj76Zb8kXtfxHiFheVtAdCuQx+fwX
qA3aJFzFzAxbfGJkv80TBo0y6j4d+0WuKcBFpi+0u4v4+q2We0bO7F4QbPYKMLlZRes1E0z6lkJd
keDAhSEhF//XlqzIqtrjxFZ2WVewuC3+akBzBk8FqDIuagjqSgDCqrCLplyB7LYDhIp9S1ETuEgz
V1q570KVlLboKpX/QiIcY+KHyvK7qD1yfy5kg2j1qus3bpofAzXCq2PORJZThULz2g42qdOMc17Z
9KNPH0bV2IOlcxek7MJ1C8Xq1FYBbgkYYMibXNb4ImqgsHX7lyjhodKkXwE1k9/9L1CZN8wuBfNL
0Y+EFYCj4YKBGaIpNcLTHi91s4hRIzA11S1sdA7Xnl/jvmPxEQKOkoMPzgjAmtRMPvr0taptZTYH
SFJd9ewaD7PdqSHHbbdUq3hbPGRqm5FFcobxtTa0uRe9jPZ/sxa53QLonj353AUSwrZS4BgTzRKF
TkDl1gn+zKXpGYEDWBWmxO6aRFwQq4Rpmm6yLxzJPFIp/lhr7ipp6g3Pqn4KOoudMXA8SHrd0kJD
0ybzRP2XZZ9RjHD/jzAInZLNcpW/UTMehPDhoz4XniYlHfVZaToNGl/0n4GHsIil6Foqecy2eQ0S
SNmINUFJ8l70fkT21TkqFXHOkO6UK9px0JJ7yqqORkRNNw2s+xg53igRGhrtNF+dQhDmIppAE9uO
kf0z8sFp+j8wMxHmiBKBGuMY9voTVV45COqyFTemrmyj1MBw1VG5K3zZEx0McAA1mVlCrOwvkv6P
TLYReQ8Ae/wvVf1W0N2QYsuqfgO4RWF02HfXUJ4wrLNaYfimEeC7+o+j89htHImi6BcRKMYit1ag
giVZkvOGaKdizvnr53CAWTQw3W23TFa9cO+5isVdiPdnzUtAok/4LacnCmRDe4tdjESMQFxUMWn/
UlbQHsRLkcTAxqi1YOUucU5MAILsMRuePSPBmEdpjhDFWBc8TQ0/BD16r1yuE6LNhxyhrAstdBun
X4ifVXfry6tVAe/j35yuXOQAWOQeWokdHq22xcaceeTa1OHqrwfvHTlBnJtrk42or4IXVwMaaKwF
57fm9ltQ2w8xwy04KiHLCo6sxF3nkKjCfaLvQ9sBe/w6BojPoHSytWId82PxrFf4EQrZbG0skqRx
8pUmiP1M/sbk7jl0nwOf1h31a82vqmBniScxHbP6MP5lIPvcSVtVyEWWXpYtm948kVWJ+oOsq8ci
R4P+NM9IOtirBUhqzjRNcb/TMQz1DP7GiKlBe06GH8uugBFjHDhKg8Bone/2uyjZSy/cspSKddjW
DLWsbAQTtwYhiRlK2vJBYZ5KxbyRbu8nOvUUmcEZnEHUlM1mgqUfYA9YSCK9vUP+liENVKLYS+Ml
Qro/psV6+VsyhilFi48pvrdQApVftaepO2gu86R99pJrb536WjwG/Fch6DI3dXDIYGY1oGHmZy3a
IuVU7H5MHoErPh23vMkI7SRY85oMR31ZAYLVMgFdGVg5JuRIBO9dMXeeAtQqBfuPiXF0Qsebq+o8
J8tCF55pM4ktaqhtiO0+xXtAft2/iSag7bt966U41Zk16Qxjw3TPO0UOp82ksnpSRecjukx5NBR5
ekemuJPlL4EEAOSIoRqA6FwwLYXmNiesQ2xJ8/KSfTpunPQpJTJRPdJAkOqwCJExiit3h3KCPdPQ
EbjqoslkhjmubQb3LWDN5670Yb7YiQ+xCdvIxAKm3E3G1jDRbbxqON3vRnUpjFWJtycnQiaIE7g9
d67QbkYV8cXX6Zv4Q7B9VWI7smhhB4zvBWWGR9xzY34VuEjL9uJ0+zq/t2gCxt+GWruuuIyaN9Lb
HugWyRpI7SUu47tnwj7WM7cFMR1tcUpZ5Dcc2EL+jxedzI9ZXJqGPYXhG8p7pJtmQmdxVsyhb1nR
uqpnH7067gZz1FDIvBq0QEn8NsX9tqivKmWLpPYloVoJ21lovZkI/NGmcrgoA9v+wFUyMtXB69re
BGtni3xiPkCDD8wiqJPNeMa4+KXs/2YQtw2McBzvZOKc+3HT2vcKkX/rvrqipvx+StRjG50kdaCh
eRTYj6F58donW7JeEUcvfx1lup7opJ3yw9ShrArStTG34oSsCvCKqdou4JUxPWXmtTb/QtYSmv5a
LjT74eBhebSzf1aXMYPLEXCfyGcm6zo26cT4HQ2xV+W/rCSlDS4D5dLZFdeUSDbs29FbkeyILmIK
g5B3N8XlgSmdHjwV6CFS7FSa/PE4JCaaybq5193WBC2MAwSYOYobyGIgHJ9jue0atc7D5F4Q3KY/
jdEpnD8QDUTeMlFv7ZowMmutJDGl3ns3XZV9rqjC4chv53wHjwUzk2nj0EOquij0AnzrGSHybzMz
jo4Xj5k6XmpFmGqy0Zx2i3qzh0QQMQUPcopjvFuozHQDyQcsa+NPB08TDy7uTV8v91HIdl6pg4ie
wuE7QfVvlAYlRey7NhsE7a3lINextDpq8XIiBVgY1Gw+uvgiUgrfLU6zfR+d5+Dm1neZIFHJUf2A
Bi0uDMwgJ6PwpJ1tWXF/KWuZI8FNR+LxGxnrlFyk4M0ZTn2OdAhBkO0BFUOpHls37d3znLWnPmJy
OyveFUtbodMij82xsG2uKhZ+OVuKcJfJg4S8W+jGUWkssG0aC97t+OrqzwnIBkg621abCXVut2kD
uKvWmSEDmUSAJxnM6mbtV3HNiu3HpRHCpf8gES3ws05aPKh84DWuEswM3ElobjfAdhw0qs6HBcIn
GveBc6iCt3E8WpX2y/78njc5q2gHnz2XCMkPgiBUxVFAmtrOcQPOFwhgBTJ4jX+0gV9b7MPkR48+
OlZoo5z23XDI64EmtN+Srun3BnsJavkI38XAYLAkdKLIoHJ3WfMZaxHmJ2+dRk+l50IctCXSdCZU
utPvXMPbL09v+dkwGyCiHK1yyXRsfhEujbfoiafO3mZ2w0byr0NYU2LhyVDBWDn1BlKMNEDxVnq/
bn+Kx44tISY2PWSF420Qd/6LGMMFevjYmujKFAO+APpv3Z/mdkJZApSfiXiHsULZBJYBpwk8bipz
bI6D83+3SvgfvZgKnLWkH+wI0dLyGnE9PppmbPwK/Ylj4FPn5u3Z81J2JVbznsNNwh8w7l1y0Azd
AkuAo2Pk25idh9Sq/XJ+dZjzUi6r5xlZjEcckG7AuqZERN4YM8c3DVxwPGmp2RwQwKxl4+yiGSYS
dLuqleill9nISzSD6g7lRtnkh+L/Nvp1Le72GG5IJKSVfx15/A2mgz25cKSftc4vBAZgHdEpTwg/
j9nWZPnwhwmOcVoT3MMgW5ejs52KFPuJnAiSNj9tHK0pmyj3rhXMZFN/wGqacXgkKO4DBR8Tp087
Mn8EcWwi+I9cXm25px2jOmftinEl4GPGDLeSLUdRU79raNJqrOFdcJDdF/eWQvxSYGBIc+LapHiN
2H8BRsNVITczie9ozQOCazWrvOazSZJ09YazNpva78qB7j8W0AwK7EmECiKKTKJgrbX/JgFowzIf
FW9n7i7qYUXaPb5BO6MzxPTAI1tVwzZsmc+zq4i5znsemqLGI672LTP0of2XdU8kBV1IEF+Rgf0g
MX17yKzsejrnzusCWRDeY4qOYJgDTLvdyk0RurUJvCePgAkLqYfywrPDdkNW3/zGa1eYezF/9gWG
TuZTdbZtiaLziukFowFrnXyhGW8ihEaBzsgSJ3JSe0c3OwoQZk7l+V0aXaqeWVumfbr1ZDz0QGvl
v5D1qMKLmTHAis2VCbZWixHV58U2wZTu9Tsnf+xRVIzZ3oy7tcurLOadQrc9FScN6YjH8M4A5ZwP
3yWd+4TGRu9xegMI5zLn325tOuMCf2871xh8SWKQEJ/rFPx1cW9hvQfLxzvyJRKU6faEgGPqkI+f
SwTpRJY/xJ44xCIjSCZe5UZ2SGemK2hF0U8V3Qsfw55wOzhXXCaoC0xd+Vr2SO4N4zVY5mU1Y4lZ
qJzdOkr1x6oOL/WE+webTAep03HanT4w/bVzSt76iUTInbHYeY30lslxV2IQsRA1FixujfbmcD16
Os1uT3dfhSX5YhqJ9H/ZlE4PdddfopD4SzhynvBo4Xy4RWuvydZ0Fr5mUiXRiQbsi6it+o71WEgl
ab8EWAuDhlM0cvu1XpmP9P/PSci03oXscOqgU1NErT3ED3lXrkzaVA1LQUb8zdRBr4Xr5phgYVt3
rZlw2zFcAV7qYFybprbX6Hw7DpBXc/A7w/saaFIDnuXY0v9mdmPcHWxbrZVr2Gt25phvVgILd2HS
HpjJe2yXryFNps5it80MZhb9tsWKg/Lyoe9/JQy/uaJwDitoEcz1lXPRh3g9IvtOEepAcd4uzmzm
eFtTDew+qR90v80OXeFs7PhZMtbXiFxMpx87gs5rfk8Vuo9/tguOpoN6bcYnD1WzJtOX0Rk/Ju2E
sG800D66KVFuUCR7PxflK6kiyNqHASejpb6LKTn2ylv0seu8LJ8d+dwWNmScBjh2oSBhwPhpr179
It2TNAvkW59eTf7ViOdQwepu3WvZDlcbsXfAld1wD5to7brXBo0VgSgJvOvsZZDyGClvl5kNsgBO
tWy6hJr3M1UR9DykySOSmDrEuXjvPMyaBXUvcCeSgA0buaSxWKnuRa8x27YPUSt3QxywSUfZUIGP
I+kB8y7K/BanXkTbY/3Aa10VMa3rImrgeoRFbdkxHe67Yb4nTKeM5KuTjNpj+5cwWbonHbANy06F
qS9qdslEeF4bkr8a0z9cdJ77rgO+gLujUP9mxLyB6iY2NDX+ctBIYXkzciw3mr1GMYKfP8+/mZWP
FeGQ2U/tud9etEi4CG3Rh7XFMpFVAftab1MwXJuwsA0NimocaE6nETRy6WTNz3qnofY1eXlMxhTF
kN/SJdwzoFwjWK8fXkuOyqrnDL6wxhSs30LzDla+8h5Lm8qlfvFwB8V0L+HR7BDGEAhQWMyfP2Ls
4aYKiCChD2b7HXWKddjJk8tWe9EXDaief6fqq7bAqqqnLEEMPGAF5rxeojGKCVR1Bx6EMCCdSd0o
t7DuafdjOl8gGlXkbgbDvGvwMWYEVHC61z3b2gy/msO9HGRgPYNoN7PNDpflLw9Gw8+sBusnIvES
YAroDAFZfUDYa+3iHDx2JR/nKD7ALCRXbHm5CfMG/XrJGsI/Ao7KGE29hWNPeWDOuEo81W/1RWKL
KIc9u/nbmN0DjtHKqzdz4X70yZgxzpI+lR/JbwlLVuidZJ45sKbRqHr2dQwZFjD4nSWqIB5GA6Ps
GN4atuv8QZ7LL2/U91ELC5znmokshvmDC4GoboGci3eLvrAx1gNqb7siLDuHnXOvySJpsBqWGJGq
tod9KR/K/Gu2cbUy3m1MD7cbwWhls3XwLsgMwr57iHEg6qyHxqza1niiRVbvJzumZY02Govt0jim
0zVQ7bEhPzmrxcnEnmEV6SqzT0Ga7SIy0aHzfZp9e8hcEwhGRxbqIVmC5+xbKQxWgehSGdAYffan
sVVMhMbNAxE9W6KEjw3vWWUj8kKOZOCIGRg7Rom1G1S+r3v08+bkZ0gmyY3ZJNR7DpJGw438soGs
VVefUy/fUmdCpPVdMIHUgdfKwFjF7UdGjl5ss37msEq99kY++dpk693VBmvP+QzQ7SFiQFEJWAhD
cV5U8QmQvYKBA8i6G8QPgnCeXZsmuWWb2OprLlNSgs2j4XZbsAJ18TQa3ZI78rOEJY/Us7W4jXH3
pFPz5LOkqGv92nP2xG8/WGn10oYDfcUb3j3wq+lGUrUUVbXRrX4/UZx4bQA57XWRmmlUhS75igbV
XY9tLSnVfnCmoyVcv+xzv1q6Hph1lPOkxJAh4PJ2sCMnjjgGs54n4p1uC1WK2MYIC8UQPUfqVWX6
xfaQATPTaydSlq4pWoCK+jCbboEgKgcPFT7XvaeBO+PsmjjQYlx/eWC8Gths2U9EHWGf7MsMsl9J
89vmSbEN/meG2huKXl703rdKFBYBeblzcYkZbFn1xuUVK7V/XfZkOTHgaLZUBJoOEWAQnIGTOFcN
48A6+xuTeVvSLLV6cPTCyHfT/DLU+aECzuDycSsOiBLMUV6/ozilG2hvfPgxGikL0VzfzTereOwt
ShA3YndNUaVBIXMbasXcO7cqOAUyucjOXacjfRsRiBVmV7Y9cVL7Y2VuYyIKUyPeWohWvURsDV0e
VARGjTZYMBDQuUkwwUthnADOFs2zRSHhvcQR9tHAQUJElkNJ01Pzbf6wzHGNaDXgw2+QbbFCXI1V
cRlwaiqAPHlAYgNbw8BiNUBRLNlu7B2WB2U5ohXEv0+7LqQgsqTw8+bgomdNMVmVMLNs3O5APiAd
+wFcGkfCY8nfQhrUqE646hkVcT/lZXJ0SaaStTpRSKKoC84RZherzzdhxL5KUzt9krumLTcldTmw
feS6za0NtJca923LVmDEAD0zKpkyzuKg27DoH3pmISKEM6dvAvgpIh94h9nKbkz+D7FgK2mmu9Bi
rjIEh5K8I8eB1MQ35VhYyV6dlgwHpJ98BonOO4LvrkRH7mJGtb6D6pMIwSB+05k45EqsPVAMOXAp
r9hRGflRML95DvlW4cDdma0VVm/b/KoBhYVs8wfxnOXrRKDzg0/YW9VqmCkOA+dptjVGBETT2MB/
UHAsWhE5MeTKwXGZwIi9YdsxeA169dESrZlk6BqzmlcBqTNsiAD4R42wArnBzpoRsqeUYvh1rDg9
2o73Y1pfSUFVrbS7ZzqnQR/9wRwxp+ubidJ/DLVnzSOYom1PbfDXTT9ZtG65HGO11Ef6UXoaDLTP
xn6JZ2+jxO/g/Gp2cBP0F8u8vqn+TGdYKWQSYyqYx5qHyqXPSesNCL61idNEMCfI+Kca5tWATT5m
bI5pJxOOCGy8GjtcqG5A9jp0cQ0EYvZ9WH+sCrAm0qR63tEMPTuhhyEM6y5T4sZL6eSDddIArXCH
+V0id+oxjXZ6dJpwwpTh6Icag83KOuhmuy/T8GizVx3rF6s5dyObH8EYMAgsHNmsUbE7OJCG8Fid
ceDtdKEh3fCusALhbGOupBRH0bDLrP5RsTt2EzwLEcZZw8VMlJOREuwlWg9dIBntcv5Q2mzqtP43
T+NeMllx+8p3ZjRpsuO64NOeyFYAhAAQ/XHqq1fppofYna/KYIYmo72FDbyAwtwL5pVzdOzRTYuJ
bFUHJIOT+LCY/XF8U+70TNHHhFRsEg9irYkUwirgQER2jn4hxYHuHjxYMwLzu8KC2QXkZxQ1mMWR
QZBClcpyFkGykeiA75vb5Jw7euaUWF4R5H8N5PSHIjaviiVfR3hJw6QznSs/L8VTgsSh84zVmHxH
6oUtuS817BKQHZuqRv277B5gzfQONDnzWPO7tQbrKDgx1pzHlpWLxRkxIPIdRigroY6kPDk3ZfTM
S3+e5vDNtRPuCcPJV6P+qjOVN6pXhk07WQBfRRBVsqPKEGtp1U9B6A/pzTvgvb9T6cPg3oaI/ML2
g06Q6lU9UOhjLEJmehlCSm3TQRGTgzLCU4vLKIV4H8tjoX9Xal9zN/LMHe3JfdaJX68BRGcjn8AS
Z0iXEMzzsffGnzZhYI+9LSGfJSSXUleckiB8J+oW1/5sy8gv2AxPBc7WkcWS/rBE4jSS2wg9XxhX
P/lIfqdD05U26XbCdyAYUvch9QjHjwtMTnf+BsZH2qROAVyEGtJBGel3oS8UT1pqoHG2dUeWi6c0
WRmg5tuO7hQtgY0+OBY/NoIvJQRWywprB/xVy3waRe0vU9jccDqfgNvFjQW2TsG+eB7bN4G3NoIH
FEwHvaLeFVz2JewWNpuPIW9qVdmvpIO8IOK8Bi3eHCdbDu0Iml70SKPzJGNYeCz+WnMtKVQ1gntY
kT3ogrmVwcggZ7gZhKYvNP00ch5HE5jIQf5F+bLC5S+zsUBYrJ2BZXwoZgIjwr7aRt8OeWfStmNW
3CqP+VI47WPWrx4m3izOD8piM9fW7JqzVUs8WIPjQHOqfaaTzofHdBrorUP5beTDa81xk2kGBZeF
/s2Ur2mFwJH6ukjUwnphAVYdTXXL4Zzkqn9KZ2vjNuG7AuroFulxzJpbz8ZATOleq3nalgyICr2M
mbzw19wb+a+ax1NYSwZC5QrI/qYYeFVbYqfg8RnjtBnY/huLQUi6b1ZI4zqWhxxQRJUiTzG93za1
IzSrHbAdeSOGMMLTpgfZa81xQxwBgvJofrQSsH58hoUShH/lm3LwTh1eMTH3zyGF9zzhm0rA/5RA
8ootr8xejgrfQjv7ZNVTsDP91h2xFeZra1HB6Qr/QcoD4TTo5YxavMX1FaOZlzj7cijQq1MSpnp6
IcnhyRq+yvR16OdjZXE+VvajZwrunq8l0MUGyldaa33E8gfaWbTecR6nvSwrYHKevhlaxkohln3V
e+QFoFMULVSi7NxCWfBSD9sDZXNV3Y0cQUse+YKYvSZBGuEyP227oykdrhBFmklHoUbTYKNYDfr8
uZycnSMQ/DoAiCr7EGavIkCKsiSJEIfQSe9egEuqhgkPwbLoq7EgMpFCwaVMe5sYp2F2XlXd7hrT
PPeR65vsHO08XOmiPFRy3Fp1e8zaAhkQEjNGln9VkB2HiudwuQSHBu9wurUItjInFiLS2Q5l/Tok
/1T2NbfATapiC+SbY4gtU95vzVkdMjHso2R+Cspy46F7ZgvE5DtZWTO2L5zN5vxoMgMLOrnhYkbf
lME2IupS/2w9wtS9tQudtBLybDTsSRKx65CrZOkpCrhMVE+G7w8PBYYeEvSgGI8zLRR0RuLcuYPt
s4rBVEJz75W9HzxYiixhCoghlS7R5jA2nBKDM3a4uez8B/JZwijyDfKWMEtYcukaFpcrrOn8koUl
KxEWgCGJtqIYcJd5J5A0bV9cA8SD3LX3qenWQ46dwFbsRih9a4BBs/aV0ZUayDAtVT2moevHsfOt
BjQbotnp1syBuHHj+9KDxKJ5p99ijZCybOtQknyWKONGxN6zGA5lVCMx/lUtinyJV3ORIrRoX/Sy
v2QCe4ouLqZ0fbsucXKNh9EGu5+EpEGw/dakfqq9YB+YcmP3zU3THYxzkDuYqMpJYUg7O9pZzK7f
6WDtPnK936QlhylKxZSJYa9jqS12qkEJS8ltV/VXNnzWSKRz75/NaLsr5mdvZr0tC58AOZKc0/Qz
4UYOowlTzhgew4EBbdx+OU54L1m/r1Onw+ITsIC39GGxISUYoIX9KvuLW+Yn5SWrMbvLxVKPKdGN
HkWVHjIcwj0bICAITNh414aB89G5L6STHM5fEu+K6j2d46NsrxYEmSiZTpg9/ApPg+eMlzSesXTi
BEA0bloDpu9mFY+UfwtYYHA/SiQDZjc8T1N2lINxN4jaEqp8tUJmZKOzadEDPUwCniBQV2dADUlh
GdjZ4vifb2E4A9PIbrqs0DKWv1oVsOwbmBPF33pTUP4NPHRdZ4PNicd3VHYkIinmQk3kMuyw6oAo
qsCPI8KUSLSUwCuKMvEFWpS5OldTfjV1cq5Qn+Rx9uQZcAjkKVER+KomIwIv0ShGrMcy+lG5pJtF
1BeypansdMsE7zDikOwLQC6V/hZmTDGnZlEbA8GAeGslRMGz2rDHn85img6tbiOC7iAmh+lP6SeT
whAPCLw1TlWDX8gr1sGgDHQ0VGmzdwrz/mYhAY452jTRnpXrXMskOksxbY3E3g15x/3Z4bCQRNhc
7OJlDp60iXJmlJfW1bH+4yLIymtcmMcpbPYu7q0ZjXFjaE+aK7FKMhgm7tLsu0sCcboO4fJ7s7ef
FLJGE7D1MnMmfyHRsGDSTWl1d1KQlaOFFggkD2I0F3V2TEaxqvt3L219ZXNFQo8bZL1qSUaMOIb4
eiyZEHGH6XExolelgOxr+NTnC+Jb5+hSftJle1uzzxqX9aAUTz1p52CkogygJDlB9khnuOjVueRj
Ez2vYDCJVmKcKfBCe9Vki5Yc7ZwZM15sMbNzgOtqX4mfieAIg71aGou9BwUlAVgMf4YEb3PfGdOu
0vgrMwOTBfozG/5FIAH2TiHor+EaSlddi6b7Q4S3ayL7JayihukCvRimXPSpAwpHqL2dUby6S7R3
jFizQ0YVL30w7qXWGy5UfmgtMJfZHmcXH+u/lD6tWdwuGnuNVLc+Da197IPgWSuaX46Sy1Tb5yku
/iyJKihHmynoFZ0ZglTC3rQgJr53PYNBj8GwsqNvzLghQKmCtpUz97YbmbzQ3VexCLCbDPujETjH
LikB7Lo4F8MqfGGQvFaFwpsFLPiBO+2hKzEORZ+9/l5P96qc/T5I2NMRljoU+yW+iZ7ywTTDrZTT
b6tqTj1K1aquiPWEiq7nVMfcJz0kdEjkaGAaesCZNIMkzvZ6mT7X8s0weWJqigfTkgCV4SMFUJkk
EpGxIaV2oHPVXLbhUe3eEg1QnhEfes6qCbaDHNTRSs1zRugOmCYLNTvfeQSIr1fVx1Qar5ZHJDbt
vpbJfdpaIEhgVwa67WeutmOAuaLG3tlQqWJX+BqFMOO97WAMz3FuLOs9HAwYujhxtbQ5RPHEAsNh
2JSvW8U+M23vDQu+bcibnw/DduIoVUgPpsY6NwDxW1n869rhoDu02pm9ntPylMHNM1n+5tpfUDwn
xOExnsWnjUnHyIn6nRH4EH1E88XAEDe/hdpTa8E24ubMYxydZfzckeVjFwWBrfkhCYedW30N1Pld
M6/6/u5Q29Ct4CxH+NYmtxL/Fp5UQDSvbjG+FzNaoIHYc/tO1/tR4OmLdMM3sSZracm0p4F7jLtH
wZXkvtYWoAIdVh89qhYpWbwIP9YDoM7AIhPMaR8bVd6SeLg7uX7TcqjDswmUBNyjcJ7HdPhnq25X
TjsXe2RVa+uyowa0SeDQgo+ycVYzu1mXgYMYMHsypoonHVnCxE+61Zk2pD+R5hKNtPgERPRDGPmt
n/Cfd7r7MpT9ZwO37CFsFkC6foTFSauk4BrNuXlDOHuTMZJ4bcTRZ1Oi6OjVStMBX+Xi3hKfFQ7p
lA8www9b6CPMtxkPTlU+NU5y0Ek4MmTwDQH+kUU83F918zCHdBY/zXy4VqZ8qkwiV8g1MhBVoxC5
cjGMTLKYaGkoX6PsktnFTWeuF0+NxqQ88K26ONo5iZ8l7WGBNBqZia15n7WJtlqIZ63VT66Jg21Q
LSFHkW+iiZlN62zlrq/C2G88pETIdeyBSis2noH4QzKCTcbE5jwKJpu5w+HQhew+REQNAfPGaOp7
XFlbXbgvRUVj0ybjtu4UNaKFqoy8lcz+9FAE4O36jShPiCC5Ol3oYKKdcD/DXM9i3aZWQMKiNALf
AwDVaske6iKxpG9DG6E2ov0r2he9UU+W198HmlAGmqAXDcBwY4GMHXIan73fAGlqGdzRC18yhCAi
CZliNo8eP+pSy+aH0SMUz1UF3WHq6227cahpm1i7MrUgJrCHLYwVcBreioaeGWN4T4MfGT2QJcq+
xOZQbOOQnmV4o9f8pUPFJ4TCrCoZjlUQ81HIM3lkRi+t14p1RYrvMh2bH6Nn92mQo1LNqzFFSa7G
R4Ndpwa/mA+HZjnbT+G4dXJvIywbj6HchJ5LODWwCiizOu0KIun1DAFA64y1g/dHQnm1kKo4jLu6
SN6HPu3XmbtEg6FVKb33wgQXSNnhNA37p/ofN6yzykJ33+kV/QVO8Wj0YvzrC5KatngBaTdK3PsU
zW7pnHHiEYAb4CcrAGP8NR2MrPw9b0tKNvOxtqZjUzrHspnPZZZesz7xgwzumFFb+8h8DmEBmS1C
WIfBBRJ0i23saqoNBArScHZMRp6a0FwVy5zRK08svH/TEgyuBLtVRKTDZXN3QsmJxj6Lz1UIQj0n
ACDVXPZUCF8Lzs7N3Fh3yTkbBgWyyhLPKJZkDHdZDKGqQA0dy/qo1e21L5ozYXfbklICaJT5XqbI
Jcq4Y0OvJauidvHjOvA1jE3RV/SpZn53BqatQ3lhKnbG74JRQH+tjU6gyeJYlx29UxE79JLZv9Z0
SjIuXPa1ojrYWv9WTPmXFw/rOXeOrRndGHEzUwLPQsokcF+1xf3+3Xus7duKQMaG1xCzNr+QEBFs
Wbwb5XxQXfKbq4xAM+2YoE23S4dHIbpaPdJ//ifLCyZSbRNsdcmoKFNHm5IodpElVhoLiJDhe4Mv
kQOSmBEDqttMXnCTsHASWNJUSEnrUooVuLL1KvjqsvwRff+uJsdAmchhjfBXJMNTaQD+LbTZ1xMU
zN5kPYeu8a+3wWfGyLkmyrSwl6gUqaRBjU818xiypOTseA9jx6QzhxWT2128dsW8H8yBGGpMZXbD
osGDT4yfJ8CqVrX52QjKkzNmf4nsyfsGH1uocpMYLeF+drXNByLGtPiQEU3MdVMcqFNxNSD90N19
Tk/j1B8p2sBmVpdawLeWkLCYb+kpyfWpt7Jk/FwlwifslwIf2rNFYnfV1M+sDjcGDG8ClnAlheIp
Y5c4W91a05EH6c7ZENSXxYSlxKj2fHiIyLTNsDijkq7ZMl46DrNxDiLkMhSsdd6fDGHei4gDP8tP
YeJts1z8JRq6ngo1kOsQtG40Cld4ufWgGSK5wSuqs1ujRhlcdEQSjSrTLAMRW3q1EZY9TOxDM8mi
jWkeAkS89/P8PErIgY3SMOILdztTXY8IpfQ4OkrJOiph8yf0CkHxeI/q9hx7d91I90r0xyiyvskM
2xROfCwFF3IlTkbL6tskzEqijwNOqcpgNbrlR+iFz5WaUKXZj4nHnn5ioU70LZoTAAWIw638PZPz
8/JRFQPwN1FseQ2wx2LtYW2VMLpUasRoq/7qANBCqRWXTusvISZLzeOKiM2TDcU57mc/Dj06GAPT
S/jXF+C2Dcs0MfiN1GxoccLiPGr2c8MeS+tYlhg4C0cX8ggaiociTZl1u/RJvYEegUIL9JpxnHTh
mx2KoYkQOIubJGztazclXFPAUkZxI6j3Ie/tNXvznZOS1Ead/JAT15nrHcB0qhgU5H2nvwUeAn32
ycRUe3jtcCtBGs6c+ixsBhsFZrfApr8dqdMxXROn2NrrsMSMMkXZYyMwQrc26ry2xwiZLwLYJjzM
rnzJYkLtsGguHidEKvsGh08t9PdKH587Z1GuFIEvvHnTD/2ndDS+duhLGZ5TeLvoFvV1jasLXs9N
61i+N451z4Nq187wt3R1cLrmOvO5FzaqlAwYdGiFSDS+XRv0VTTdbdOl7jJyFnvpS1cycnU8Srbh
knoNJ2B+7ejVHMBwZpDfOxU/Cyc8TN38ks0aiyj8N2Vyz8AmFBbwC1bXbGEYKYOtEwDviZzDzgmA
AevIoPaEE9LgwpJBn9XfbOz+dF1bVy1U92LnxvbGHNKTTXC04QHNE5336dKDaBzyYWd7EOBQaY7D
d+O+cWa860F3110GxASE2Prdmp1VVNCFD9qtA4o0UZraTn11cTA5ufHuTN5TyMgtIxi8oktBAbA3
6iuYWewT9ca0XhLwKVw9cKpYF6ENNCbtPI+IKXqemDKTLxHLIwdrimNVv0i03kL5H2Fnths5km3Z
XynU8yWaNM6Nvv0gn11yl+Sa9UJoiOA8mRnHr+/F6oebFRXIABIJZEamKHeSZnbO2XvtDN/mkzuI
e1w6P2xW4jp9YFp9bjP34I5w/dM3t+D9RA5Su+y8LeRgZ7ixSvQvaaWuLXs8EWSIu/TJsQomnCn6
stzrbjJ/iXlBJR6n5AmQXhaaNNsdRKD19NlGTIDwttrQWgxMgUyA78aJh8r3VmP9bLgK111BLQ0u
rhWHXkSH2Piu4QNqXe8nDyi66BSHVSgQs+LualhtffDU1q9jzlcUT89pjzqaLqkFiKUuSFHGXDo6
NLbqhJwRgpsmdvFuxlEXltCJ4IXkFSAMUNHLrGF+SzPkHpH3w7VYKysAVjmoQEIFAaMHDm4w80NS
DQ943PNhInq6u6lzUOM6PGF4PEeD926zLTSDeA3a6krCcRiC7GmyHBLbvwZZP/kxgOtBw8pEDsys
yKr6nYHPyU9vrLnHgYSVzA5RQORFTc+0ONaWQYsqXOhim4ZgrKAgEMQjHGbMTpkJMsKQ5t7wOlCL
jDJSwkLHCBLUzEkVLvVtJlGjuUF6P8Tq7MZISK3OJSG5I56TGTwzGFQtO5Gq6xR3re98zcuwxfNu
8W1wPvtsR+87D/TtXC9tahQGReKGVER4nVr6KcPwNSFunn1izlPDuW8CyTR9WkeQIWzGJDCmFbNX
G2+QbtNv1VRIJbnlYTedSd3YjsjV6PYfJqTXOiU5gUfE1MELqPhXQ5KLhS+sRt5ZuuEq7EGqVor9
opy8m7lHa6sr5oq0C3IaxuskgwDndA0RAAMRf80IYjovU9bCCtwN3HbD+CziCdlhGO39qdubqb4O
TRZlYZAeXc7jrTEWoI4Up7Tyywg886ZqmJZ5A0bgukIrmsf84D5U5A022DZMNb9q077IQh2aDves
4HAr1U8MG5ekYcRKv52QpxAdTyF7IhjqEClLv8MOil+qED+cCbPa5BvvEjU8xz+vvFoejIAaB7UD
koURkEjV09i0bHoHLJGXuVJEBvo3CErwHiTprVxwYlbL9Msczk7fXOyONjstAbAO+noYoYYMpTiy
01CjTAioB48ZwyDyM8AxH3gE2Pa5nD+NurkVVXBpMprybcvvjPLvPiubGxFXe6ch3NpX946bHA2y
1F2dPytwDAM2opKYNWQB4ZtLJ0xyXFeDAewrpUYOHKjAhedhM8N1T67fEtNgwXuzNd971kIGmMzm
MBcI0A2/RpJvn1KzfAjj9iNEIT/4JoYIGz8dCC4PeBdRWp5NdnCRUmBYxTcI4vWc/wwUt9QIjsDJ
LuNQfdA5uCMEYp8VbMx99gUPyd52voPUDKgf8yPa2uwlIUOKtHAPGRv31RB+OACaXSgFEoOW7zbf
nmO9dvl8pAt5747NLtbJYxPM21CMJKoa9LriPsCaFh/zwuQ0ZOBSB09FkMgqyvSj26oH2y1v2xoA
JSdVFCmEFqMay2ai2DEEjGg9QrbOXDjvWR+v28J9yCSq54lTwgQSKssHVHWoUkeL3LyA3EMLe2gg
2keRhk+FgEwdNOGjY9pPxDv8GGhzjCqAmgopwk8OADxuvKmHYRZ0R+mah5EXPy7Km7iRJ8ZSm8DE
4+ob5yEKVoGF89zU+yiFeZexdnOoxo5KCe05r4UD6ERPBKOxwDdRSfPZxcSN3s7yUmh4GZZpG/ph
1JDHbkT7vE6uhZnfTsJ6ySui4ZS1JfoAGtWCQgThavt0gD0kBk0vz2GHSRV0YGpl68G/tWAhjvR+
XLGEMJjyvgvrHdv9Nhm9g7SPg+taQEYK5+RZ0Nqq5I7o6GnVk1Olq24rxoI8LTqaqFKtCf2Zi/p2
GCV5ElO2nWyX8Bm1GYv2xs4ZefMxSWhN7roCjmVkmxuMnznxXfAtxbhUDRVjhMboluqrAIDV3c4D
CJhFHVDJ7sVr3Y9p0C826p7Jym6kAlkcegnCI5NTE9nILtXfWkyQ+3JjPvbSurjZfKgsUncmC6WN
yiURme5X3wVnLbvH0QK/qirzbaoiF5IeMKIBRalX4/UKVc5S2qD0HtN6r6p5K2sGtSIt99Rh9O2k
N6/LJHnSgcDlxtIuYDNE41M2FU+2IkOE+TyLT2AshBlWJ0sh5hsyijAYv7cpx/CtNYTbmdXHMxy2
fRBONCLqTY2h4EpZ+Wcde1//auuL+TW1CYqNZ+NnHHqPjRmqTW3gJSX38hAU4zW5fKc8nT8CM0LV
MgdPQYk5XcvkSKDqbpycZ7Y6XE8jWLM68V+6YHpv5vieph7+P0SfCZUZMsruAa5RBLQ0WndVNUKe
h3BkYlGu7ebieOWTUfbs39P4bmm/2C/Z8l6LrDGWLJ1DsFTRGSIOPdK9glHMjIWmbZmX2BHNBnXc
wqmr5lUjoo12hse6zLCJZ1Ahes2EyamwDialfeH0uyTKNQ+l5zKhRbik7Ot0CF76CTNjlOfDEqLG
SqatB6k0tyyBGtbE1cnLg7NTDO6KowOhHOPAWGLCEQNEs2xbME1clv4rje3Wti5JWMmbIQAnzpW/
Bpspbht4z17PJNIaOKlqavorI6yfS2gT4QA7QI18AaZhyK1FDmuYF0QfD/rbKDFeD3hdQPGArAm6
9hM9yGNqTs7aaEd4jeJi9MN7lTWovSwqaydO9vGQ0zaqrmWCwCJFzz6TRljedlH75TgcVnKBxzus
h5Oy3DcezU/Os4oRTwsEiV+N4oH7OQYTXgMXnGCT0ueDefCYOp1/dhG945QqDDb6AvCZn0Xox1Lw
TaLwYTV3Zm8Ot6WVcEofo4QpIQ3ztASMUlW7ir5umuY/e6ByBsldJW9l5ZMQBBLTbBgl+bCdA5K3
T3H9TMbjxg3Co+o/JX2KiBYtxtk04knJ3sHVM1fKGEe+A5O5j0nhDisq1ZmF1qBO7zrFuKbiMYnj
bdVgVi7qk9lNHz5ZZ7nfgJLvmMjdhpZ5HtWwNbv61sjwqaA0irlh/JyHUOk7s3WvYOI3alqp3rqf
pv7a8wd40h8wstbmItJgXD0L/8OJyxuCgncN9veeFIEBie3aJVfiqBKr3LWo5sgX1Z9StT84/uLl
s0lf6XGObboUKqVKVHUcW49BKOilIOza6xHf5l1vISVxFCAyukdIHcCIy8abjr4uskvrtQ1W4Rr1
VUFSaXyXz4BwAffrhr4s8QMeMbHdgukYWVY0/hSP0jIxw4tZRbh9a/GznJlu5VA8JAwUcFa4i6aL
jbgMTRZDVL7Sm5G6JTg3i7j+nTXHLHclaBn56g3rrj3r+WzpRWhCueDuM2LOc/RIKwB6fbbzC2MD
s3SV9Q/A+xNm5oK5Sfs0+wdXvdrBoa0JWCjrTSCrdVR/1IDpM2MrQGWPZD758R6s5NrKy02kIAGE
ayTCA6Zfsnw6/y4Y7jv0COod/yVTEeY7V83wjP2UVmOqt5DQmu4EvMqugbnvZwZvS0jGQvnnGULa
uhe4ARiSJtWDPTEqRY+65CGcy35HeY67N0f/UcUvMdzryEN5fRnVJuggnkHpmUEqQO6pC9yxCDbT
M8fDgsredk9T85HiokqikMLypwFmkugAGj8/YlxDfV+uMpR0np3e0sTklaW+Zxn1meiFPL52nK0y
yUDcYGPQvLuGPhcI/Dy8hSnXTDEEAD9Bt0Z7F8DmR88UixxCfWNLuMT1oQ35PuBMvyf2URsvzOQJ
/zKia/sei+iaOTWddlJWGdKvhL8rYZs6Cfxf7H/xoQZeDu0mfZk8bz9KJGdX4p3bY7VEHQebGmkl
xRqq9+uRHrjDlskwj5qqTm+XMX/bPjdkBCTMoJkn1oTz1pwGicUA6c5U7VBUm9RBh8TphBIbHwu7
Tb+0mFcVel6zfIbebPEuEE4WyLckOfIYd3pHj4SMM7c/jv0Wdc+VZFaWXBmcjKrmx/LdquumunGt
BZtVN29VdrD1nYIH0mHUSOllrdqRQUiz8qtTX9wl1rhCbWX9kLRugRwI+5Y4C7P7HGfUHWc13Of2
1hE7NzbJIttRUlxZ3z7lukf71/L3tdz2KHayZZ6DGDk/+9UFR1sIOpDiNYHwWhFtofjRLznKBZ0e
l4k8NlWEspX73OrL1P5ocmwj44+GfIOAMiKks0OImOQW5s1BZ2dqMIkBIQqRGADNB3JZVVcOnRaq
GwQm5XU2DRcL4mKdGkePEgAvDNsgNoTrgN9ofmiL6ypENEqBACao5XNAIvBxBnsv2OZn5yIDaAbP
CsOjsWnCg9EdpP7qittZXWb7GqMHQlDeipiz2gWsE8EJJd01o11bE2twBGV0ho5YPAqiJoB6MCqk
T4TFxwdj8YGNQSXPnH+Xjve8H5xNGq/HGmn3fta7Meb80qPDvhoa8wo7CvUoyvbdIsFivlF47A08
fVVKBxmholgLRdf+Au3BhlPef0TZg+dfl5bAmejsqwWO4VT4XbpNwIxSnfvszSiK3bzg963uikgO
VDFC/cvAugTwUmeXxqmB+NSGJ7k8fnROvLVV/7TN+7S+mOMbbsgSbyqaA7BrOxZ14jzy5CNv9639
RAfQZSEZHZ4lYAD5Hf+09nycLjWSRso1TBz5yUxhwcqbMiJpfW0yQGqoib0+2IYK3cnGQktqfLh9
9FCKXefyAzDzTQ4oa04d+OsYMV2l03li/ETRtVEJcrkeMHrzgLN23Zp4LRzGRSmpUj5pjTt3fIM5
sgUNsArwucUuBxiPyvFOuvd1uonDXQZuYRb39njo6W/MSyabeorQw+pZsn/uPWMZb7yx8Sb5RxJs
2xGSYPOsnOcaKZfxWOYLNwI3w6oMmqs29ih6P+Gepf02A/Hp6WuPPWZhlxEgi7LB3sPyIKlGGBsB
CUyAg6BSnFKAKpD4g72uz6l4SekcCCgyeXFmAIaW5GjMUEvN244NeezItHLWvf4CDOro6zE5MarO
a/RIm25A6p4yhllpntDyPkFhzfYowm853iTTt7I/gKO2qHBreir5eFPUl2EQaGj32eJ5HY/tBFYv
OY+dvI+bm2aYV2S37fIMbD7Uxeik05c4+Q5xL4zZW8xrxbLVg5Uwm5tO7MAK9MkTyh3nNnPvyLMJ
+eTgfsJ6a+EkjPl+pP1iWz9NTjLzOrRfKVgd+Nji2hxvYUiiLijH7VTghrkb0P4NLEe8YoRYTvmL
iGkMkvE23vkVZ1q+kfzQUkSRH1IoWDUvctkw6PHSBb3Keb7raMsZ7+ASKpTsG8Q407kdniwa7+6n
gRUr6UgofYB1f2XLBVNQgGZowvtY3VXT1u32SQSiDlKw/aoIamIULgWaTuTi7hE/SylvJFo/A9Qf
2NFO7wtMyOUcsqwfE+tau1/SePeNQ0/wRUaSneswY9lY7woPjImOUR2s9NsCGNOV94Z69g2b+hZE
jcvmga+FKWvFW+EQkZnogyIJ1jDCl3wiVgMsZjbvfQ9ANO1Yjs5JvLac56yGOHCUgdoM9nNhCGRk
h8p71equIZXEfK0Q00QU45KYNdRnPaE500J+uBmRO+KLrwRZLRc3zdc2HEsvOhq8vFCBKM3WNhtM
0Z0jgfqJthZLS7kVodypCmQ9T1x6WUQUPJ4itrEg7BdqVAexkYYfRvRmQLyMqwGkcXlsqcBF8kaQ
Wl0cfdCbWXbJwqfGQq9lPol+aVDRp01CwlXuTWAODMwhFeyZGLHwvrtmATbLRq9/kunjWL764XMn
GQDtbcZvAQuZO7DvDu8uPfMSyD4mDqqdhkPlySsapEbdmvi3rQ7kCtkhKwP8yummm3rmLs1O58w9
t2YYH5Q9bSd6tBHnda97rXkO5bgHzr6bVbkbqrPjYBO2z0Hl7pUB7tveaweJDlj5bO/4rwtZP4NT
h1JM+q9Wnm4QKq4Uuld8tzOxiUHNdLL7soKzi9kFITrtJfTxmHnZ//BCSfAGAM+64MGIP7TAm4Xl
MkxhbYx4fSUoQjzWi+zJG559iE1D4u9F3V5qK3mPyMYJWsHDs1jKUDGhGLAQhwcBcUdMfaO6xgkv
rlQXnphnEmQxHo3WeNA9LfEQ30axODNSLz1AuNglZMxZKRpicCiwd9/Q5lL6lZBAzQqQbR25rN3u
2mWKYRL4nrD1FEOxkd5iPyPkavTM5lTLWsChjFCuhPkjShCQu2CfSlOsUj/c60VIVCXJA+pkJqSo
OuwUr2vo7yaIDDjM1bXpgp8bF8KBwWh41Ub2zo38XRFERJdF2Q+UXJem5gEKdBEfOrd9nFpEbSH9
37vOVdFBJBCApzgkur4Zy7WRds1LplusWRMcdmSsE2etsEs/xxBjCZIpUCxTeDOE/mG0m4V0OGOl
dnkDbIc3uiEpQrlzAve9cw9xZdz5fpzvo7Jrj52PPG1SFZJR1zzVrfcSWNYInIhHbigbGmqxZ7GK
QyqHLaDOAb/uVT54L4QiM070B2frjW70jKCBEYKtgaWOTF9hHdKt8Y9zCb8fRSTnuXk8hwbWnLKx
qb5NcTfUTndtGnG78h2CpvwBw7wnrDMtXeqp+VTgaghtyWljmK5TDnpFKbDFBLd2SNsw4Wi1EhLn
NCPEfYNpWGfmh23jl+zYP5AIUKE2K1MKb122jGRq5hylwysr0m6gZQ9HpAPv5xGTAlAgr6djFQDk
nNyvwECRDhaTbVbjCletvRuFa+9lLPdjuoQQZUfX9UEOhSMmCofP05b9ebTzl5TGCa7e4DBT7ExI
8SerZVqHB2xa+IZstYpZeB2AmJTdklqQM45q4DGankdiBQkEWKEC7CkTePgoyX6iuyX/l7zWzr0I
MjeNDOZyqoGVVeSpTUjH3Y7mSf2WOsGlR+WXYDZYq77f6cb/Uc35V9wyCeF3Y3YzwjlRxseYYORz
GAdU2vzQejGCG98ii38ktvFUu4BPQo72tnEqSPjqUAUoIUHb1afMSQ864Y4b5bkMEiAaCbmTrHGz
fdAc7AsneEamg8gxrE5MsgSzdLw7ujzgLdz2PmV5EO8zQMBphnOaDDbHU9g31dH21c42zedyQBWJ
0AeZWbrOJAhHjVVi9nCReNWZ4hj2m5fdl5Ks8lw/pop6SYXQVGALGooCRrwXkaGBoFj4znXk22QD
Wz5cArHrg2kwf0CfGbFiuKpyh0/TTh3vI84RoH5bfdd2TNGA/NsmGViFScTjgHUBZqdtFDmDh6ru
Kw5dtVdXudjG0qnZSbTRzgCV2J4ZwiZ2UzDKUiHQJJoZRKqQjOhzfMTVFyeNIW6TOnDB/+oyAlK4
sqsqdEiSVDA02E992aB6JVle0s5iS6sLml9zucitpeC2XYG2k4QbY4yVDsPLmSn055RS6Pw00VgS
1+DPShAV5Rh91L9G/L9LayC04s6/tL1fQuUqs4LpFCrfqOPQYJRTE7wlkYdkgSaYn7S31Lo9xNA6
UDlrgw9uahnpdNwqZ507hqbgByNK0aCZQNATmWeLdhBdJcG+UveMIq+HvOyrYt36pTtw9Ig56J+U
Tcg3UDa/t5uV8mLyKIYkdI5uPmQlu9DARGKtAruEOodXLiGdGBltRUmaI1ws3lVIQ3laVWZS0x7L
ESpFn5HL9KHcYJtz6NynpAqzM5VdWnT+Oi7GSBE75EYIccF6xMQC1Ek0uy2SwH6w9wAma+oBP2pI
0lj5AfO/kgcPISf0BB2CfG2msf45t8IS7zbKKuA6AU835b0UCHDByrWJW5OZ6qoheu4AnQSPcRXE
DfTHyKO/NntjVlJ2RYbL4copaq/7CZ+/JnBDdaKHnF3qIAfHUlWN9aBrKekHm3lbDE+5RpqELi6x
8Ot3CPK/wxyAKEmeKtHiR2yJdgRU3Gdd92LRfRI7i+dqNhYNYwuwK+jzSmQbEKATiYzSyTsKeWcs
zeBzzjzRZZw5rBrebGlElWkdi8gMyp9FNZiBszZ7n1OCE7SjyBnUCEkn1+Qh9xZJv9EQ1+ZYVhWc
8m7QwSOq+9hHNapnLwh3yZQXoU3jRLsQvV0nqENQvaE9jbcDuxwK50qznQ2pHY3bok0EEfSMz0aX
DuPgK3t4HGKPadZV4o5B9Kr7LMVcF2g5pd+pH2TYThV7a/floZ7EVMbqoQ9Tb0yLb1WF0mKApmJO
hxs/wbqRDATbM4z08UbSJRR9nyukGUxGU7HXFdbx4egLoyYxa0oyn8lxZ3gpsMUS8kouIMXboU0G
jKmEZWy7sKnHZxfrBrbZzMlyT28Qj9Z0W/NeeUxjLR0xbRLTOOcSzXdVRD2MoVj3SKQV0xhEiF5j
JRt+NxnsRTu3zFW0Z9jXrgUzcD9mccRdDtoYFRX0na6S1KO4e2pOjFrLHnyeRHDPAMgX4fRcBipW
xnWluqwaN8oY4kCdTNstSm/dJbFUeHIKe2F/RlPhNB990MVzCtVJtc6b4JdGz2qZZmnSHIYjmDtr
XraYHggKAt0HG5HKVDwoEUUF+FUrd5riPlSNqdyNgQeg+2nR2O/KB4s0wqT+MXl4uYneEFHJnDQx
04p2gk7SoPhwIie3TnGeOC0t3tqtEIENLVZnQDdW7eDnnwy/DJfYXuV1z1E+5GLa5XIQ4YgmpE2Q
GHNi6PXNIKMePTVPNCCEbBTo4XmPsnmLZoFwvkBwJx9Hu6+pabGZ8dF9VLaMDmMV8yyUaRa3rwiC
nIrDGVrA/hQhdEFqpvMtVBf/MTZd0pBGh7HnfWImZFZMs18xgOsFQGQWUURK4RQuZ8ykowGIUKy8
rroAgTuKuqD/IZzCJdbTJ1h2fJnU2BDKG+pJUCV1cyutn7zW8XziE/JAZHOcp/cAHWvnxnatpW0A
aIQdPDOzOd8lRWrZN+4o2ddb1nEshZlHQdRqiqwNDcYgOxlOsLQCpQyNm54h7HyAZqwBF/I/Tw+z
TosLNzrNrtNQuv2nb4lxPph1WgDjSiy8SUDNveh+orPgI33QVrW3564MYYjoKux2TlyYANIKgwrX
n8sUuGKjE4+G65gF7QUZgAHQMKgrM6UbNsu236OBDDUY2gyPEK54Jh3PSlcKC6nRgNTY0DF1krWj
5RyY7CQ44d7DuaF9yoNs02QQNsJuWhLTnP303bIcMDulcSofkACXtBKnyCAoKhZ50L4Oykk5TnOP
DJohMp4HrJFFFCFYiat4SBkcIUvYlyNR5rjF69lGLhyLRUrn65oTDcltbpFxhWiui/6YA6KJLOJb
e1pkcJxjFTGSL0xvPPkhzewjr0bjMbzoJYZdzthI+DheTe70ZbQ9ge9xaDxLRHro8bKsm/1rw6ly
Rk1BXhUZlKRwjJEvj+ME0x78Aqi2TZxGLQPRBtyPbRjTxmF2B7gyhuYXFDNlYx1OTZogEAniEK5I
SwJFPfpOpAhRdwz4rKVMuxQ9SN0XkIcKRqG70QoYd5cua9nWJnTL3wU4N4zPkXeHNtzApHynKwIB
b4ykxnVvl+wW6yBOEWsGVQOz0odXEd0YocOY3DSDLvkKMYR3zF+SPtq1Riyma/RXvXoiNSTHxyXz
CogersURSZQtIpYQg/35bspLB8qSReYn3as6r3CdNSIn1zrR3zYP9Emotra+k0pJjlrSFSXdG9vt
zA4+U1CX29Yx8X0ZGaIS5nLUYac5hDBwp3oVWNfNYAysGjyz7aGy29a5buM5amhzxJaefkSRZEKZ
2vNET6bSMUPmwOCNkpFWCApz7UgSQTSHWcOZq+wpkWWln3hV62w1KPZvkBhWN5xZt6fsiG4iQmI5
uuN8ozXvuDX6TbxW2sfhiiOle6ykA8QnD/JRkL0TwB4bAy8la5AREBG4XVLz7BlwXN3mOIwDOa8l
A6nkhulop/EG1oDKESiiw/FyNx2OtstR8Wp0HT85mVXLnGagZ9lvZM8Qf+tEpvmd5TaTF0k2s3Nn
RVEe3ls0Wlnv5hZUnd8UmnR2IrCSjTZL6X/MqcgxeFT+0N/ThS3CXen4PqJV39esTTIPELDNpp6g
ePIJwGii+vDXg5vJdJ8qMY8f0Th66bYVUoC4n/Kck1uoxVfiyf67D2vNTpvY4P+tqQ/Bt1SDdebD
ZLeOcJKW5CeW+rWhBwYnk4+sjrQ1aWTIMYacbnoOZoiG4WzQn3M0uOEJjT7JQElIUK9AoHXlDzNu
2ML00f1N9Einq9CrXdQa2m5xk9XNECwdUi87O345uqsG/jOpndrTn7lyHBLf6EX0JKoFZUE3yMrC
XdB2yM8MpuLWRaRiRJbg5aFzmdOZMatloZK6zeGt3Iomyt6whsBRsXUWA6FvywkBhyAxxkUm/t56
crr3owB/VZTMQHwn5JUgl2eXLY7KSqOAaGsClGKfgPW2hrwdYaP9rJXIi9Uo6oq/T/30jQreZ9KM
yj7fZnjw3kwRuR+hNeLRZ7JMtG7eDikukpiFCgKB6D7hjwUwM8oE7ehEJ+l1Yq56AYTYfqVFQ56O
21QJ9jmZ1ijKsBPC0neyDoQO4k6yeR0vgWVgjGMKmH9wJTlqvgArCTThQYLgJKVOY6ADgARcbjm0
Q8o0XNspaE8GsBcNORjTemKV4QeroYSKY+e63FcqrOk0so5Pm6os4IFxIiNSJm0pbK5iaQo2JCPA
rFgncxVvKo6Z4VUqQhemPL4Jc4OVE5zqlKQMZtSQkT3vAX/A1OibVU8jT+rH0UAhtSlLv0Q6almu
sWU194KbrA/NYZW5cRUektjV3/Ms+4qEb2xlOAwnl9qI58pgp3aQnhoJsgWYVNWxKQMfHjQcXRBx
Q+4lF44wDtiaordBAdeCdOXYcWGyIHDySaXME5CDmBA54bgmTdLt1Bdm+wRKqdJbTR2Wv/JAVuoW
O1GVrkPHWCQryVjKfWAMhvzw6oG41GBSQ/Iuuw6PrAUzPP0uYth+27qzkOmANptERTQGZK78LoSR
xjM/I9F1Ao4rPaYVK/faYA9edSqeQzRXOftW4/U3mtnVcBgjs86+2D4LHpJ5gkiD0q1POL1xIjCi
mz71kBJAhPHrnsOhhJJGWwceYE+bbKFwW9N8Nzpk7fICzdMI9VZxlu89VzT3gfR9m0SBcETKHrYd
OvQcsdy4quEcMZyRZWJyxPahR/OgJ2rPCbFPv5sooi2ROZ1TLra4uTv6UWYQ5OuR4kBDBvoEbWiJ
EapvDHuNuIR2XuGanX3bTIU77prAKS6WDCfv4tgaMSx46/iDA+EsNz2zDWdf9I4XPzGhWHIJqtyK
ubN5vJxL6GPntJBLpx7SXY+YDgpkJ70XFVIu3TZQmytIy0ldnlGx0hpNMUQeZDFaDa+5T9vc7Vz4
uX1b5vl1O0hf71JkKcPeHKs8QeAbl1jQ4mXhmru6Al82+0swQjHmdbgqpD1Em4ZNLnnx0QGGWPac
kgltboRN94QaRXF6j/Fy0I+x6g4KNxsh23oTYxbXjs2I87+iNMVc2aDVxKm1ZgVlvvvV+g+OWmiR
3YpykbNYwMfAe5VjpZLLSd9FnpEUqBW0pp8vW+pbBuNmPV6HFa2bOX9ueY87NFtFgkYOzUPojKt/
/uN//d//8zX+7/hHfVcXU1xX/6i68g5bjlb//U/L+ec/mv//rw/f//1Pj7wp/nLQVbh0uQLLdvnz
r49LWsXLf/1fmKD8quVgfQUmdmtu/H16n+/01bwCtH4trsODffX3VxTWH67o/fsVRe5WQAm54vhl
fDHZthhaVUSGo55Zxxt9hVZxFR6zPXUVhik8ExSl5nX7Ylz//S/yp0/u//vvUbVx5aXLJ6dWvkJF
euW4p7+/wvLd/ed3G/iu5Xmm5wS/fLet19PkmLiCFxGE1dJwlQzMmu4P36i1fGN/d51fvtE0LBLT
6rgO3gK8aBva0k+oiPt9v2pv9AcW/q08Fbt6//cfz1q+ob+77i/f4NgYcYFsDA/lZlxD2N5iSkYy
Vu+ogdfzBsXXienTYu/Z+es/XFv87tq+QLHJ4cg1nV+urWgg2tNEKgfj+PV4yDfot1f5qjyAKLnv
/vBJw99dDDOc49tc0hXLn//lJRFlO0emTUULn/Sgdvlu2Dpbuct2f/hQv30k/+c6tvnv1+knVTZS
cR3stpvwNXuTb+nGWHVboix3plrLXbD5wyV/+z3+5ZLL2/qXj1ZxlIyc8F+XhPOyRpf+iU5mJbbl
lq7K299f7bcvRAB7lnmA54XWLxdTWINo0ywXC77cGQVoTlv5/e+v8a8f8h9P5V8usnziv3wi04nq
Mii4CO3u/XQi+XkFhHlP336V/Wn1/O1a9pdr2f9+LeBE49DX0XLDqC6+7b2xsXfFhen4OvrTtX73
cHimKUJLsFBDgP/3a1VV3zPwDqhmT8UjLUHGc+UG+OxKA/c6WBuS6rZ//IC/u2N/vegvr5kOKtOn
IsGQtxo2HEiDn868ohG99dbBLb4dd5Wvs6c/rmi/eyo9k5eN8kOYtvfLC1f2rVU1EuHgsCKWd5Ws
Zr5ZOvo70lH27uEPT8zv1s+/XM3/5bVzCgj3juJq0WkBylwlb2Jj7+sdees309ZiG7oicwLd3Z9u
6Z8u/Mv7EBdNyXmeC9u3WEy3jH2yNZjLq+x5Rtm+KdcMY3bVU/KHdWa5ab++IZ5lumGIUhX96S83
NXdEQwsdpkc43xnjV+GAm0VtWgcU2P3VH77c5RX4u4sF//7Y1tLqI8PkYhzFihVtyV20ts7i1t25
R70yr9Uf1urfviZ/+XC/PDpMQyAbW7ySOBdogL80lvrT3vPbl+J/LvEfzwt9IidC8fL/SDuv5raV
rGv/IlQhh1uCWcmSbDncoByOQQAEiZx+/fe0ZuaYauFjz5z3xjeq8mI3du/evcNaiwHqhQ3doKto
x4z29FT+RIXNcxbjUnw61Z2ngpWsxfIzMheG2EloWZqYuDGhA5m0juKLzTm1C/PwJAcK946WRx3L
q51FsctXDCM8HV661Xl5WEUrBZg4W1fMw5M8KOWvIwSDeGs4qXbH5zz8SRvWuvik2jxj1qVcfDRh
NxfXAkrbWVGOrGq018WORo/QXzbjlqfRzlol65Om2EaFHXria17gBX4xTWkKXmzFq4L8x5lmTsXm
ibNzbfOkK2GAwelfm9csl8My/cp98JyiS8K7glKqsRhCJDtWIzxT4SF4UbkvlT1KbsSe6BjwRFTE
jMBHuh2+x+30eCoh9FAsU2WQkguh/cUWg139ot1Pa29dbqLbw320IFegvGVnPfKFlUje4zBoZUoV
EZoC/VlDnbjP62VLMpVZivvrq5q3D0aVeB1YDtHqW/sobbLiyLHS7OR8cWEKONkKAGP++3i2ZxgW
DGby88OoRrMjISmiVsS6b6oH46bbxht4Fdf0GdyY2/5zcHt9UfPb9wdSMshodKEKS3kRVBqKg/Qe
Mewf9kc6d2PFpT2/fX+QJOOz0Ge0m4N4W43Rujg3dE91y+uLmX3fuMYfDMnu4rpv9cLD7gp6Lfbw
NoQ5SsxP8V82HYALxOIX9NbtrXTJ8KjqjlaCS5YIm1577APAjQef7sJ4BfHXmkTfNzoX4YYov9BF
TIusvRaRidJbzm6vqQc6xmOYpi99SGaUY9sQcZ++N0M3RDjh3qUpcT2sRMRHOqIigfJFsd+zocIF
qPRNqXhOwzEFVKv30YbnJBOxT+7tOVn0t803GJS0pTLAnbXYC0zpG5OVrXNSd9zlwaK6NZaHn8nq
QFBtbep6pa+pFNzUP+ptG15fq/h67zz3Baz0dQfNh+eoA7Zbi5Co25LI3fwXL8rZW+8PTiCFtvQ3
aEGugWPTS7WwlvEeyrdbax+Hw506oDVnXY5pW7al+w4BpvQFGUWElz4BDi6Cdf04bOvVuNJhE92S
FuMZ1rxYv52wCgM+JD3cW/+BJvo7qCkV2zt/21/8EOmzwvVd+PXpdX+t9SFsP8UruieezTVETgwJ
KOBUy5a+ZjPmFh0KoMGwVtIpkdRf0+TXdYuZzdS5fy+JR9nbC4P0eqNr4kiK5MDpK5rpaypdbKqD
zNYyW2rLplfdvPPm85/v6epSyJlN//mefYjKBO+w4zrfVFtvY62yB6XLm73nL1Yofs1FyJRV3dAH
wnrgQNlWz8MC5vl9u0v3wU71xeaPved5ge74Ppowb6EMrTta51F4VxQcxJhUd2d4qyKbFDs4h+N7
Ppl5AxU7L5BwtLKi9/dMe/hEQ3lu09ZgIMoG07T2dN085hx2YLg2xWDXoOdIAmrttPHMhHzYCXnD
fFpWKBL+nxBcyf6iI41Tbi/IxupiM8DXf2iVj8W57bpYhSvZW5wOMF+PYIiMIoS/IYo60JVPDDXc
5DuUUULCzS5FsIMpBsWnmkscmTopcBNWHoewzHprE1WA2F1/1sVTJNl2z/QyhNkODo/P/0UyR/gf
yf+DZXuEfh6vcF/CotTt0fU30hC5aFfiYNEIkzxCeAL54eGHsbHX5tb3GPdiHmmVP6geyXP+8Q2+
MKeLo+a0nlUW7SSOGkXlbpmS0CGgMEIYJVGpWgYfrxvPzIc1Dd0IcCW2bzFa+xYvgX8rJRUBXhf/
dPxoNWpPXtT8One5Iuk+lw0Hik51xwpcCNmkpUH7VbSVhZ5Y15Uo1nlPVFN+6boYGLay3cm0tn5w
/FoZx69+goRsmn48ZscvSAUstUO7aX37vre7v64vf+Z0miKOwqjcwPdNybMdEL2vypbl09q47vvo
W1SUP69DvJqnbFK00VNRNKn1mYG07gGKKI22WXH3jivj1iBjBtulLUo5KwZootDaKRBnVwWQBdNH
oLuedFon/RBYnV8LI+6W0y1KNPAzLJ3H5OP0Yt6e16cNfFnXMWchLeJRj+5PolPJjlooGBBCB1Jn
jtXrP5nMRF5HmLtnTZzA3xCSJ6Vx6JB4lIDJPUIWuGs+JIQOxQpROzYSpcR/ktcxDQdGZE/3OZRy
OslAkpreChR06u571nvMKRX0xwxbxbpE7PXOPkhzOkBZXOXSuqLYK4O8YXLciZfora+S7XFJWpWi
SbcalzAHNKtpla76H6rHxEx0ZMIQ/x9gU7o4AnqGqVMDXCAjA50M9FUFc0ZRZyWKK0qFJBmkrh8P
nteClBYQJ+k0l6Tmr2Ngrq9v5VwJ882KpOM8dIVvjA0t6X1Y3Wq35kakydKld8+oL30otBAsLO4q
fUtX37LfGrtSUbucdacXWypdH27SHIvUZaGtoy+hJQq7U7aczC8HVVgx71UukCSvok9xDtU6SPXK
IJCuN9wUH9zlEHp7WHDthfJBJvbuipm+PjEubia/LluzJKvFi4XIndmstf+rwEB5scBiC4mq6rwL
u78GKPb6AjCzEFqcClbYfelXUDcL2BDVx81xyfTpx35t7aGcZxhjpS4gzbqzi92V3kupcYwaiNx5
fU4fvJLWIWiPrtvqvDu7gJA85sFCecATy3t10kt6np5JfC709cLdFpuD4vadX5BFWB14Hpe9fDIs
Y7RqDJLp0aJY0On+VFbVR8WShHW//2KeabqBY0C+IR1zD6ldNxU2edhNa2ddb3Kk27jp3MVhm8GO
sHBUiPO+8w+itCwd6eEiYl2cgmgDB89N/w3u6WKbb7pQX+dfx9vh5bwckRhUuJrZQI0Kzd9rlU46
Hba9Npz/jXxaJvsjg3EhZFCraoNSu6ryZqr2Vnzgi9NgtSUd4B1408O0RsEzXiSrbsv4gHFDP2BY
L8tbpNzDdI+8xl/VnRPCzKLOyqh+hXD0F7/CZmggyid+BTPt5qK9J/8UTmQu0T0Ph3t14mL+4viz
y5IPaEd9qh1xRU36iRmKXz7TfpH5SWG3s1bk27bucs/bjiOh6C0kRnQVIqdU0LQwLQ9fUCtvH5N9
sGKC6NHaG6vm0YL8a60q86uQJT/jn9O0P40gx2f9/ljAWXY2Ibg5OctqbNaZdt5cX+qsG+Dda5te
YJvB6wV68f3aPJnOp5gY/GQhLOUaCNmN4XWIeccWEOaTo3R8XY6piylFMVLnuSYuCga/p23zWZwM
fWn9BUleEdLxorh2ZzFNHTiXmRro0CRn6o71SFM0zzZxG0KefSIdIiLsGq6oHQX45fhZFT0ZIjyS
vd0lphS3oZ3LEIIDpr1pdvkezlaSk4dt/vBP2k/gx/p7dXKgZuS17Z3T1xfEt36FugzF6Hjh3NfL
YIMi5V+qu342jroElBx5ZqVWElkAolD6s1n3N/rG3CdbUQSPb6ebaDk+MBlT0fxC5wutid+MDwoj
mnM0PF4s37R1QxzNt44mRb0B/qXXDyoSDgh+bXLeMMhA7LtN8qy6HmfdOS0NvsEjmI6716z/xcHo
A4gJck3cj6jQfRQZjuQbHDhDaO0PSImE3u76AucOImqsDBHrVDLMV3d/gWcfbLubIN9dlCez3sEP
SahoBe3DdZTZKNFyXZ63sP36JH7fbqOvtYwnNjCmwfdXi8l/1Kumg7s52Hq8zhkXWLldHH0oz1DD
pEjXL3mpNnBZ9W20bc8VjJVufVJdnXNO/eJHyQmr9OhOQRTzoxADWcJotPZhU2QAZUX8Q0DJPBqD
Y4eV6sDOwwaBHdi659q2ZNRMSbs0wh7I0+rPLYICZxp1mAFSxHVzH5Zcwt8oUkTiZK2WxWdQbK3g
nDRefdfR1Pmk+LCqxYjzc2E/DNwHmnEAxr1DW2/b37VumD4PFPfCXoTkf3l/jT+8X9dRZ9fmYUh0
TRs2seRbUCvqHB+RCm7/4XTjmzRIm+ejagPnbdZnDy2GSAPywBIKndcjKj/cid+1n3G8qMN4Vd2g
I704Q60fqosx4nqXHbl1AShd/2dokm0IEEUCkwRN8K2rX5pjtoTD9Pr2zX4z1kMWyGF+Xe4iPLYp
3eWHFPU/hKiQbnHLj9ygCvubByHdTFbLdvTX3b0wjBq+hM4V9qdB+q/11ZZRHI3xWstUAM0aA0fp
P0Di7xdARt0bU24BlBWHzdRot7V7fr6+YfOmcIEhmQKBUGG5HRj1Kt7Co7j3nmASXUC7szvsnR2N
+tcBZy3hAk+yBAae3BqvyOahAWw2w64c9kdetseoVUQsc0i2JcIV34cQQc4ztxWM/LY38PqD3C2z
dRTjoluv/VEWlWJNcwZBXGQbjucE5Jek0GhsO6dzIu5y6FkWSFSgeozKcumur2/dXF3c5CqzLPKc
CCDIaSzbPZ3jKnNwDl/yF4SFaZ2AvKl8TFbusv9ZVss2WUwvwQuyRWtV/Ddni66p03Bs87yl8/it
LTIEEjh+yUBhDiuffmjvEC9TPKBnqxCXGNI+HqOqhZAfDNFxadNrmezjjbPx14dH1U2lWo50a6Ni
UAfM+/OORpTHql8MuNX+ydf6s2OO5MpPvsMIaAmEyJSN+hYGbySWjutoCRnJbfp9XKaQCG+a++ZO
1bSt2kk5TQCdVI5/ZSctaizjql4wiPNBdJdVd8rQWXwV2bdffDXHfGsZk6HVnu7w4LEfM+bVvrh7
jWp7Sas4AmB77fH4lH08Ph1XyKArTrjiIzrSDT1CAMPAvFglQkxld4Mm0vVvOHewL5cmOWAx0Fyk
AUuLx3LrDswMRRmUOJ4CZjY0vsSRnDAX2cSAFQuJ7+3fUPJu0SBfa/BA03ASL53l9VWptk1ywZ2d
xM05Bc1GxGBCBP6cKoJi1b5JzqJMEgguckw/ddNFZCOng7kbP64vYw6EoQQnoMTMa0KuL/MUPaHs
h393YRw4aTC/JHoYIaH3D2AYfxCDdJ7lyuVyhJa1ynJ5tgx9eYcmGdph5ZdzbK6uw8zW7jwXUlXd
JnaxfGnPzlky1FNAnczeVLtg7dy06MkuIdUjKhuXw2a8gZRCnW+afYhe4kpOt8oLO0NtWODm9/Bs
wDqd76dtt/VWFeAw49/HpPP7LSxHH9ybf1YDuvwBkit2h0MOfzY/wLKYo7a9pYvUYZyp6r5zVu+x
uz6f0PdJ0L51U4gZ+Mg/AOPZ/ifXKp5Np1Bd0OL/kF2h5zIlY4r+fSOQznHX5oWRD/gLnriwIG5P
a3eX7A5IHYb22r5Bek3lOeZX9QdROsumexzOKK4R5DyQnX1qn+gbWAYrWM2iBYTvNMCqbs5ZZ3W5
SMlQSx9ObOsE5OkWBbClc3NYo8S76Jf1h2aj+mqzaadLNMk8x6pCpsoETdtGj4evBS2wYoH9V/LA
IfqXh33+WXES5y60S0jJILuB+da2eIUUeeDspoMZaQjTB8bho2USBhvnBc/JXATH8c6vFQ7n9ZHy
/7ciU+52so28QIMF/G59/Jg8R2Gx5F7YD7fDrUi6FSsvDd1dF7o/UW7b+oQTZw4psxsr5LvwuRRr
7CfFnphXLZvE1dvToyXepNslv0lMpUB9GzrI9ZCNDxhLgd1elbuZ9e1/HyRTFz/n4uWjR4WXDeIg
ORBqtK3Q4TSWjDYotlqY6rWdlnxCCyPVURP9EkFTZhsnP6ULqJI2LoSOy/z11WD+UmykiPquQYoD
fbEyOMWbPu+A1Pf1dzFgQJPnrntExWupQLruGkz5kQ9Rfd2fdJDMDeRrJFDbp3oT81SY9s13hJ8y
Zeus6qtJzghyLt/shDPSEAl2nPS+a7pd3BiKTmsVjOSATs4ps3ThgJr4x2QSvuQ+4zzK4uh1Z053
wtsvdcILTKa4GEVTSf8NNtqI4iEqu2v/BgJ09JBDxRdTIUqOJ4OxveQsEGp8Mfei2b+6mTbuwmTi
Ml2Rr9tcxxOf450pilvKZyTR4Un5doF2DScGkhNUfvrPbTMujOCzo21ss1Sta9Z5XABJNm8c88A6
nwEyHqyf1a7dHNbROj1Ssjyt/lkS0rtAky/hXB8qvQfNZigd/QVaYaGwVoWFs6frAkWydb9ltCuF
U2kRo5MZp3BuF6quPBWEZOfFCaa10wmIYwW/Iep8trW9bgHzt+vFKiQbzw7nQ4pwnAj+hmV9Lzo5
8jtqu7t+Z39OeHuobFxlc5KJl3FsOk0M4CBoYmAkplK2jDKUKKA1ur642Wv8z9rkXCCVyKx0Ropk
VqJvxvxDZTQLaDK7NEb3ESrdPFAAzkdGHr13tsXkJpmntwfqVKTa0FpUHKo13BTrbMUkSHXTroPN
ed3/UM1uzrrBCzTJPALHbtLK5v1zKiFytKEo/FhAV7c4+dbw9fpWvoNyddN57QxFx4rOA2lh7cn2
4arUILBPrC9THm0LeNLOdb68DjM3tmOSYfp7AyVzNPXilOgmG8iw+W2DfBAtKcZ2YJgfBePf3X35
oG9V+Yu5U+brroWwqW8Hhly/idITJJxGwUej+9NtCyimPymWNefXfbpCHIpRUCKY0peastzPzqLL
zaa2yKD5A0I8BqyRX8hEot6y0nZ+r7gj5zJAnk6nvEOW3+a5I20lMqD5xIu2e+19MUNjUX8Szevm
svqkqrDP2L1nQERA+jPw6T91hf+/iGm0QwZpWQV3MNNWj+g339jL862okYjOfJUHef+9AKO51XUC
evneTfB6ftXXuQlYo6V3scarx8t+Xf9g78wdZRr02iySxjTZBHL06ZpTagedC4T/Myq+nYqbo10q
nMV77wSGRz6V+isg8oTaEPRFaiPBh2KAsbT7ZGU77tqfXlzrITNue3d3fUnz3+gCTzrCST+041CD
N+7dfbFGcHHXrUTPM6+GpWpsUXjxt5HF28VJBl/WfRnDfobiANMM1laQRtQ7dVVp9jtdrEmy8fNQ
OIjwAZM13n1UlasCKptFDY/v9c2bNTmPaXymGOh9sCScroUQiH52Eu5x8tIZ+i8tMhQ+Yh6CmqkD
35mvvx7niyNkoX9uuCN1v6j+dfALiIe+/JM1/AGQzmg9eAcX3inaJg136eZoNZ1+XkeY/Rq+7WDW
tPiwXZIXSEw4OiMQ7AYFk2hdVfnqgNbFdZR3G0X7LtUHpP9cWq/113TWxUaZ57Y5DomD7o2DdNWA
trntrK5DvFuIBCEtJAmaf0OM+l2c/LaKX5H1/TqEOABvDoiAwF3a0A9R6JUrOX5V5yjgIj00wsIu
+NAb77GA2fuU/eqbD9exZpcTsFd0JJmGL4f5bd5kOiROTJ1106IJkqVO6WgsTooo/11kJ5Z0ASM+
3MWHOR1dRJmRxYOaewg7uDNz+z7IGFXWA8X3USGJBV8gNZ3RwEkKkkXYbWovk+WgLdMshlqRxp61
tYslST6z1OxhouqH4G1UP2YmqiGHSrFrqo8jecquKX3LCJAGqutkCZv+DZlmpHmc9XUbmFuJzVVG
4sZw+EdEKBdbBk11W6YeK8lJXJnpt8ZRTFy/TyPz+S8RpM9vWHqGmiG81/oGJTyU05Hr1H8zNbfM
NzEVsN/Jh+B3ei/G2pIPOjPYyVJVDprbSxuCT8GMxESG7EP19FgG+olFllWyNE4GPISIGdWG4pO9
dtfJh5djS8kBKho7kBMDaQThXRLBod2H+ff0dvgwPdgbPYTLDzqMeF9tm/3JW7THMHq24RLy6SN9
UK31fXzHfl/+COkhJbgyp8MhxYPs0w9QOmyC0H0478wF9IRP143nfWniLdZrm96F9RyibkqQiIc0
/FbbOktUVL6f9/FfAdMT/a32bVqh1LBRZSfmvibzGhZhHvRsBGNvTbasDhkjPQ1uC6GW0xd7cMMx
sZaKpQlf/u5bXqBIZjtqiUNrACiMmm+89fku3jBPvxHjdv8gdOUZpaOah2gpvVGBXENPWicZvXOZ
ha1dr3hp6P6gWs+Mb3wDIYUqfeFrlmNWaA1vmuXpI6yW30y4Fg9w2ok1iXE+5llvlFwm4mtI+/gG
VzJHZrNGeOlhTIR1flpDRniHEuEi/S5eAZAS/oPs5tu9lKvrcRC7fmOwUAB9YyNa4bON9234rd+S
GV8UTw0z1teNZcYiKeebrunpzC1SlH1rkYlVHuxjC1sffL3LuvqLptFF6bgK9zKPAmmeJUxFl9sy
zQxxPy9CPaQxf+Vds6gOzfKIxvP1tbx/aov9IwCh+4t2Ejz328XAKm5p/cRizr+ZwszFxOlGC1E+
8eFco6t3hwgMDEzXUefWxrJMTjPDC65c42RqpwuEMEEYDP1np2humlj/nli2YgvfP3ZYHI83mk0J
FOnLlC7u2jJTGodNpPKeaSRZTVubpPe/TsApVCXa564+WmgdhncdXviUiN9uZWO1hW40bhbqNPDm
96KzVZA5eo/eTby3Pw6htpnusiXk2Vvvg7qBf+7I2zCd2KKRl7FAyYUlxVQaKePxYTeam4PzcjK/
F1G3D+K/rn+8WRyYDdhWAj0jkJbpw3+sm0dwYL5fmrERIuuBpMN5P7mx6gPOGcplwkkKixzHL44a
5Lfh8CX9qK+ym0PzyoMmyow6ErM/h08oFqyuL/B9Lxxmc4kqOU/fhzl+JK0QprvDx2Q73XTMs1Ur
4cPO6/+CYe7dM1ng8VDyAiJz+pQlMx2zw5FXwlGcwcBYNrv+7hxC1fCxIi26OqMYtOhW0Rf4Bg6L
JAtP31RVNmEZstO+xJd2uc5xM94A/iF+ia3bMnhUbOicyVwCSBuatxVSDRYAdrSCaY1cwI2/875F
EB5DtAjVL1JTxur0GK9tVRV1/mPytCK5YjBeLbdAuc4ARXSMtrD1YO8ZOAnrT9oTarkPnMZP/Y3K
C8zuJa9fn4wz454yXF0FwdHMUrTc6mTjwJHTJqoBpdlDERg2ngZ/TdborZ9xBqSeYDlOQ634Ovhf
TfND5SnShrOruICQbgUrdbok64FoWm05JXY4DLt/YhMXEJIbSd2+OnUJEKfbamcgTsiUlUb/AHKJ
qDnu/RtSvGG1VnVKCFt+Z+sXsJKXjA3NSU5I5ITH5AlNzQNk5WP0kGXfsqOycjiPBdOnmMUX1Bdv
P5QFMebYWrzubTjzV4Qm+K5s70AEk4QNtGtT6LzYiAytVTwVcw6FWJ3c5eslK/NkulzozJD64lEg
mk+gvNppG5oyFF0npji38ma6CMiSiGE6j36ltwuE0X8gM3vO6ExwN9qNuU831sLd2I8EEsN6WJZP
wU2211aID3yPnps9fakJlJ20pISn1X/T0jZ32i2HzJwV0BL2vnvKrHK6vyyHvjneZAivGDBWJX+V
P9tl2qxFKKNs05g5Km8QJd9WMUriJAcXcrv65eDetJ3iRT1z2t/8/5IRTcnYHFKHFfn1C22Oi55u
36pTtdzOWAxJdEFOwba9L00cMgpW0wG5Qv9TywSwHZZhhMAmRBxBFOqMO953PB2skPqzvUQ9Cm0K
hT+YOSz8glfOCqaQsKa3tjTWFTJXjZ6EiA+8PsE2FMDNjyiHcv9NIUWgxfkB9dFUWUl4zXxJZsyg
BUMQFhUS6GUlV3Sgt/N01r0ktHk/lHtBozxABF6Hp2ct9G/zu+rG+3SkUTdf5kh037XUbJ4tRXpu
5o6kVEg0jNiijv1KXn1yKlQUkLkO6SrbasdidXC8lYFErpb8VGz1nEnxbiHUECdX1yWTsmI0d9KB
9XoP3Mb2kbkP+GSW0725M5H0hlVwsGkxVBEOzZ2UC1g5fVDA7NRpg5+Eo94iL3lXVIpbS7EuOfFj
uL09xDoApf9s0VtQfkhhA7q+efOf6e+9k99Lfh4f3WMGxhFJxVM6hoP+NT18bBBHvg6kWoxklLwv
3SyxADJJa6aw4yc1eq80OF+HMVVfRTp3p2rKjKYGBy0Q/SnPGcp1toeP1QeITHanB8Fkbm2sl95c
HH8Ed/3SgTbNuFPTmavWK/5+kVyaitKwKoQZw9SrF50eLfpoXDiTys+olivF2l1x0KYIWYuwcdxF
GxNhG0+KHTX5pe/cyZ/j9Tq+cbESAmHfHsWXsx6C22aNTsfSDR0eoVCQrk9bzVnkH4fNCS3X+5yB
+XprP6af/tlhEwO6Njx05rvRYIsMBnJ7Qn8WXUsUyRsVL8b8Tv5BkAxUQ+Qw1ycupvz8IzM+VMWn
6/s493rHI/4BkCzTHdFgSY4swX0MFjbiOQs6PsnpDKvp7vSo6jBVLUeyP99yihJ5syQciq8nNG2q
Kl5eX9C8hf9Zj2R65tR0FfdQghbGrRUhChykCwv97usos+vw+LyioswLRIpHrKIaLATOOM+TsYhb
fQGJ5vo6xKwPvICQ7g8/GJBqhaYsNDpiggYh0van1nyNddWQ2LwJ/EGS51e70vF70wPJ3sTb4mG6
Ibf3qeAl7q7HG3dUfKB5X3gBJ93Bse8eu4qkPsSMxU7f50/2SjAMaitn1W9KODaSsKJYnn8giD0s
ynURxmu1J5yLhPyLXyH8y4X/yLsgjboEOxkIwazolhnR8HT+LZQuG9S3rn/LWaO8AJNOcW+MpB8C
ltw2t/Xx/lit6+bzdYi52PJyPcJiL9Yz1nXh6LB4EFTFW5GedeB2q5SFgle/+s7vMv9hi3FW3X4t
X1zgnMgVJW3zaizW+g51qU/0XcWbYS+ix9M+eXCfBD+BKuf9yglwDVd8zwvcJjByp4jwHPWquUUk
/qG61Vf6p/MmC43H9Cl60OHOQUniQ/v8XySr5g/jn1VL531oxqahw4cL7ado6Wg32v3pxvk2fq1e
uVuLTX5WHJOZVx9jKX8QpeM/IlgXaOJQOofs5nzWb2v0KFEiWxYo0relyYceA9UDZfZQ8JTG2F9b
6qSj6dqpHlct4XEbtit/k3/39yJqFalqXpVQX4Tod5GcUz2lZ88HeSM0J4KAa1TCReVvjMsDl3md
IGlfI2LU2SvjZCqO4azxBrRpQSAgTqMpXQ7ooA/WqRBxyZd+P9Jar+/HFSOJN9pq/EBT7vASh90d
tGWK62LOfC5xJeNti/jQdRpvgc73V+eUaslUhshU07nx+7obmNvJSyTJUK02y6dMRF61Axl2/ZG5
sDAPFNInsyCkW9jDAHoZeboHVjXLQpGK2+94W6cMx94O05fr65i9lMgggUBFkqKJ9Klopz9Ovnip
ipLTpt8glizYiI68UP8rJqA5/xnQTcOMuc2kuS59oslNHaNzWNMAa391mzy19/3TRF5HW1HPCJ3f
YkjbXCK2XNypcuFz0cQltvTR6lMzOZ1gqRvPN9P0w51+Kjbz3RwEvFyXAJIziXq76NDABWDf7Kyt
u8t2/kIMmqniu9nU0AWS/PyEWbuoypNwWw8dbnpisE1gCWIzkYpSPTTmLfHvryY/RvXoqHepxs7Z
KK1W419ImiJJOSqO7yyKTQsCQzIQjskB0tHQooj55SRERJBR+gfHbBm0/CeHyubp7tMgS1eX9I26
otZotxIBSTWGXfzNTbpFgE6mwhREXCPfo/So/gdGbtSGaPlYnEmm8drVEIn3w6gsubib/tO5dBfT
aXqaRlTvvXR8PLjOOjvo0Ci6g8JNzVr8xa+QHL5TN15aGfyKoj7fOlq6ozlUcZmpIMRGXAQMB/PU
B5FIUqbZJ896OJZP13dS9f9LMR0ayf9+aNRpsoj15yJVJH5nrc6hxdf2BNONXL81i9aFLYyLvnYn
NOjdTXswn7VIW/2DdTgkziF/88mMSZ/ihLi1lYjAMQ7a71Givxxb//E6xOz1dwEhfQqrRkyeeBKI
4nc+ILSUvugZBzUeFVs2734ukKSP0qZNFWc9i4lO1ksWjatGm/axTXa+PUDSeUDvUutuECJ8Crhe
FomV3udVFFYouCu2df7r/dlWYT4X5ncuRwOlXtZcuL/ZgNA90oauqcQ9VCji7xcoUd26WjWB0pnk
cY7lwhm/92O2vP795sJCBpf+NhHpLuYhWrqpDoozHlDLJnVMm4t7vEvtWxQrF/8AzKfZ1EcuElYe
aeN6sywd7xzhbF2Ca8deGrx4K/NjejQfmkIVmc1u4AWatIG5axXG1IB2zG4RTA/p6V14px/Xl/R6
671zuhco0gZOSCVP2ZG4mulA9CbyzbQpd81GzfOpWo4UxcAm0gyDw3LMIqbtyXP7UxR6cFgmi+g0
Jt3u+sJm3vJUSPEZFuT2THrLwxZxE9GJePBLKkHGl+h3uynP4YlmpJcy/BjxUmCgzgjLX+PSQ4Mr
W/ZG6JSU9+Pn4Nf1XyKs4u0Ov/0hUgiV1W1S5jE/JHB/lEGAiG2jsMuZF+hbCOmCPmdlKbiVWes+
YRb32d8LmYvq4Ud+h7957vZhKtRMne/p4/Eu+Xx9fe9dqABHxBfKfU+wur096E3XJW0WuBSMemRe
LeaBj3WoeR/O6cfrQDO9Sga1Ecs1aeu0IZCUnHU6DsXkBFpJg03wxf0+3iXwmAnuwf62/djduVt1
zWKm55FxFlsPqOEC7shCcVNSQ6Y8nCse9+PKo7vM38WbaCdQBSUfD96wVxMevj8sXK4mXgZ5Z56E
col/PBZdg3L5kVgVm7VuJ1TxaBdce6Q/YVY+xf/F1O7Mu0aAUqjGs5FEkUXPYkiFTueTjkIdSo7N
Lh7vjmsm7FH/q+ybdK8KyN+fC+Bci1VSdRPyEG/t5jg5noj3kFXWisUEy+qYfFUYzOztgDYlxh9A
OCg31mQG3HcTHauhfze+CHKz09rfCSrHCf5IclD0dmprIcRyHff916NdD4pD0X1mGGSw364s772s
8068qfXJFWMQL36LapFu6YpzP/PFALIIsKAANV2GUt4C1ZNFP7dLTNHvEU/kSVPciDYl6kUM86jo
YubKpG/QJC9jGEXQJAfC1n/RMtVh5d6hT5Ssiud4WJ1RIt9XtLut2jXCyYujF9YHZK4X0ZAsoN4P
VN5A+BXJr4qWHvQbmZ6geUryO8XJj8bSRi2+XpXIyjMmLdpH8lvt8bA1EQJVdfbMuZ83gMKgLyKa
sWcHjiaAjGY9Ne1N/1d2F4TBtzOcj7f5sq9D1MpRM/vfuyWFbgKdoLTbCTckmRMisu0xq2CILIab
bnrJY8jF4ufrJvv+MBoGs1q0L4oE1Ht2GwK1NvXjPNRHHeH1e+2UK4x1BsG26Tl2dTImBPTS/R+3
nZGNNXesm1fuqovaaO2XUJteX8f7o0dLNUUPngzIw9KB9fYbRZHW603BZaSXZPDrE3o27WMfQBBy
HWcmbgKILBNr4Vn8jqDRzQbE/wwLwzv4u+zY71OT1PIwrp0UAQGv/NXr/T5mNqlIYsWbRZxqyfDf
QEvPos45ewnNOEixaeNK6++D+rfQXUcadxFFn07B/0xr57511JL9FfZEc8TAZcTGr4fDjamdt4mm
qne/n0FHuYfpWyJrin507Eq3+xBpwdn2kwBqkdPOc2i/IKP8uasWpxfkKvftaZHeqQTQ34HSAwEs
8Qs2Q/+SPKo9Tn3rTRmCt/nv+ruWr9vH49r/UFQLY1wkX52X6VtVLpQj6fK9JFApUtCNKDoE4fB7
a6UZfX1eUDPulbXtw1D5NLoEZjj0p+ejMT0Yzbi5bq3yqaAlP9ARX6LHhfCJJM5bvBaePmuYknxx
dOv1yfO+Mdr2wa7i7XWYmd2EGYvGKx8JJoYXfekT5lEA7WY0wOv7pf3dfxcaAj7ER8fP/drbJ1+y
tco1yk6F1nWLvKjotKQygN1ICzt3zshUyhFitvO00LvxWzW0u+urer95AiMQX8tAmUum4YFXzkqL
Ixg2E6b94bloKairS53vbeItjHSq08KqhmoCpt43y/RDZy7K+8OX/p4mcprH03HhP5/uI3/BzIGj
aD1SrVD6bNVRa8xYQCd15/7q2zjeBcYxyRY5iRdFbDT/xf7spnRrj6bTmQcbrMa69crPhvv5//a1
BP7FJe33Y11GCf//REuCtbMOd9nxf0zf/cvo/ixBumPKqDAOfQmEJ0SID+bCmxTnVbVJ0nl1OvJq
ViUQPIpbmts+lHWiMGuVvYm/X2xUeTy3Qy0+hHb62qXmrTWcFq2NHHVOT8zhfy2jyXsmebyaOlpK
twgH1c/WdnHrwFIaV0qGGflqlGEkf0Ahe9J1bYRS5tbc6ysoUWnZzxbDIglFpRAau6X/gxDN/xEv
j/83y5brC9FZR8mrA9suplWW+YsDnTfXjVuxPLmm0J1Lv3NidtEdInDi+PP5wPT+1H2uumYzWDG6
26dKcaLePYGlTX19hVxYSsFgXD7ZLKynMTOpF81OdNUGMQTYU3iEQYWHVLqPlQqWCrf0mlG9wG2i
vDofRlarN/WdUWSLLMiX2VkRTc2iOK+qktBkBHIE0A2tpx09UAwDzd6+Ww7OaQH7wvUvN48SEJXS
YRu8E4WxIvPsnWvRanl47Ibbc5aGka3yrcItXAaGrx/K+QMi+daonA4tc1Aw93dpcz+M1aZJz1vG
6OudURv76yuatUXoUgxmnRCRlIlFevdo1vHAigzeI91h6hZ6S+XOrBZ2clrpQXJXZao45t206+sK
L0Cl811WwflYdQI0SIPdoW30Ihwa/7hyisJZGBNdpf3J/H+kndly3MbSrZ8IEZiHW6BHiqIkUqQk
3yBk2cI8z3j684H+z97sakTD0rZ94QiHlV2FqqwcVq5l7ktTDs4QOUhMz8nR2ZbH/nR7+a+N/6vN
/u9PEQcP834odKnjp8hHxovL83zvHAALkf4dhmcJNZPye/A5tim7LYDaaBcOZ+kX8a7CbohVogC1
AaoPfG90Yt5F8bHMdI8cb8PprN//NysVwoNpTCa7rFlpuwseh5/OD6AXrvau8IwH+yl+wANYL9t8
PGs3BhYZEkaYNphnW/77m9sPwYNtxSmxZJKU7/oI6qsmMU/2WG5BL1YNgfCgcgk/Drygl4YquYtR
Z8C9xV2+t/3Mg2zrmNZb7c21y0mf4j9mhPfWUmhXmhrrkdGZ0+Jw36eBW/nPKV2n20dzLXp4a2m5
uW92jhxK6Tp0iGG5Mv+YJPWjYqe/4c7emhDuoTbYvkEfiYixrCGVVrRDWfeG2+Tp/vZarnAxyxl/
Y0kUQsiBGI5+gaV2F/Zu+hFrewbJlHeZ5+ynr45xKD7Ge2eX1K76eNv2xj6KiHxLSa2hT5Z3z7G+
RPAxhGP8/KsmeA9sR2WIGHmSq8SsyGaNUm8KgCks5UekkT41rR1+u21k5QJjxaF8ZKtwtsNhfHkg
CsdXAs3ESr07wNop+d90CCdh1BxRsIgn9XGUngwv3EskNhvO43oPL00LZ7Fvo66o/GWBTj/v5b4q
95RnrMPGCpfk6NIZg/axbcgLbU3FXQhmWtUs1E4yqDfe23dAjBS4hvqFlLT3UoaS/kdrwuk36UkP
/J4Qtjz7rlbw+Eh+HpW9McKitFl2XNzr1dpAnzFCJps6/FqXXw/G/cqqHKyhW7Mb72dIvFjdq/5R
sENfcfc7q3tjT0hEDT8P7NDC3qIBPL5qAC/npH9UNznXrn0iwy6LPg1DZCayuIKPT8zMpn8LV1Nk
ST6j9IXjakpVnlr+OuZdXG414UW0EdRNjKsR5qnoHMFVthzXN64xsjt5dioMwvb6qRgBSRatsiut
8L6QUP4E+8Fb6u97JTqR2G3kjSu+DLE+Sju6zvwIXJvCuSnDfp7HEbx0eG6SkzU/gAJAI/44umiY
/6g+68WHEpjVfkGLbs0DbBkXJVYlqxp9pcV4s5dDKOWNR8X/UPlPBlHLQsyVMQ9R9ZUbhu/7lCEg
fRuBdf3SLuunvgdmhG0QxXJrsOlDGIzgxZFvt8fnjIl8C/KQ8SVrALLlD0gjMQy58YS8TiEKF+jC
rBC/1LNqzb0z/GOW2NuR3V4fv79CwDx49zL9C7M8GTrXxZmC8UN2SD7OL7lyiqLd8zZ9xBUShEPI
70GjnHNPlUxkGiwG3bfNvg9dwFS7ZcwMsa+nhSZDPhA4f9ma0rzqEgn2RIzYPCX0hzvstbvynP9V
Mg9KD2dXksn9iz7/1vJE1I6uN7kaK5gz3xtfGapdWBB6t/hq/1Dv9VN02KTAWZ6v6+/7n/0UaQez
upOtOsAgJ/tnex+drFN0l0GN7Z/ITx/iU/WUPeXe5o1aeXTefkeR78F2ZiUFnRYiIJ49LlO2P2av
fOiPv44lFL+g4LZ6aR5svcJSEY65J+XxRz9Q3qc1E0W3nf/yTl5tJcRQyCah7GeJNQxoh9swK7ih
M/nAwfeTz7Dy/5AyHJaf17s2qRGhTO1frj9yId5YFV6cTlWLPEbEwR3GmHKao6Jv5E4oPnhBn2wh
hrTVz/bGmuAOmrBLjD5jjQBDDvN8gF9UMeKDvodflEuYftf2MFSd1MM4fi/OkOc/yjC36qprn4b7
6Bu1uHN1iEouz1ZHfCW9XTaCeJCWOGQsYkszdfKpzpDD5emtkVPuT9UOCQQvO+TeFrpo05ZwpmAx
ifo87EI3ic8L8ic8gK23j/Kh2G33Tl+7e9cH678rE176YYbWsLBYWbVPKk9PviidpxXfmvKjAx2p
5iUPToWrMF0kuQ/LmFfrQngNehH4QxHuJ8Z+k7L3pl2LNOhmyLMSYtH1ZMdlDTwCrQQhLHBS6K+V
ajkSw74bdxlnodz7HxQPqjzkdDdepJWw58KcEAfYSThVqVUv573+OvbK3oEjoNG+G+nWtOq6M/7v
ykQWISsfGmdIMLWoeqTNrjyMp4W8fJy94uPypbfW9krvePWl31gULrNWt12hT1hsd4xxSx9GYN32
Dzv7EpCRztajZYUADwGwZGRyCxPCdCgf0lOvvpfocZxMlEeiHeW46Wns/yxn2Pzc3nQtpMhgaiCX
HXfGz+ir1NCy+9h/0nXelO2piPVo6c0qBCdBG6vpwphVLCqn9SA/6i/LrwXTcN/q36z0lJn6oVfO
4P8g0/q9y/nGvFDJizu/nVR4pvhs6cds75+7A/TYyxDTJljlCtbw+rgsmeHCNEVtUrA1DUD8oxFb
NVFZyUxiqFHD22fHJTQrsy+K9imJ3VQ5tcfNTGr14r2xLTihxpjz3qlfL55yMKWn/388G7J77W47
4VjpUOJh3xgU/FA0m2GazRhcQlBJf1kY8yzK2EGz0362j5rpbtPTvkriXl2JN0YXf/Am68hJeBFa
et3h9n7UvWzS3LSR9vZ34GRoCeRu+limZ1N6LtTx2HzYDiA2P7JQAqideGrotyAjeRxeUvQS4u5d
07g5040OFDy1yaiocR9O/ybeXY3PFlm8hZERSRxhzws57UzfZgqiPxQPOccZ3WDHs07+GYTUIc93
xW7YST/1zfRy/Ra/sSxs/Jx1o0YssXztfkcBc1i+QXovmyx85HGVD3LZu+r8tEzubHeE1iPvN/aF
XZerqs1zCfvxuUPkY3G9pmv8jF8HTrZKLVeQlH8u8n/3WXjFoL0srCAs//H1HSK+3SF/UFGB3ry2
yxe7OtCOhqquqqJUIpZMpWCRpyiwNB784x9T/bLUk8wdc0jz8s8/yLqtV3rt1cQcbDM0aRj/EHxF
3aJIbtHicDs7rL7Yo1Lv5mo07jqn0vf23MQbr/RqhKQx5giQzwA8+IqHe3NtDTPWNd+PQldLP5cj
CkfZ50JBer7vnoKCGcvB+mjmradrL4a1xaK7dmfe2hYWOw9KCvc4ttP4fraV/SB9UIr7WP40zc5G
zL9EGxcfk3E5bUFJo1upgf4Sjo2alEMy5cbPf7S129NwAD932uQYu1oRE3NMihgkvhwbWzwz/lg1
ldJTYDD7+mDm1YdCtZ/kVL0DIsPsWn7SI/VbPukPUfc5yGQYFc+VDO1h8NHUM1cfrJ0PJiLPnxRY
4Jx439a+a2T3YfKYWieVyLFQGMNz/sgGGcrpEA6Qoy8rRByGtyjc9hLqc6EOcuMpssajHEp7R/vQ
NvCtNZpnhh9tYHxjZu8y5Nqd6VOqGu7t3OraG4AYA9RLnYsTrAPGuXwGgqSGoMzuqtfEA0bcwxS/
I9Ddax68Mok3WlsHeHm5L7/shUEx8Zfs3rcjC4MjAlJg4pZbyoDpnkrsvxxVvMqtLpco5v59k0hl
siyRwwRuGRB6uQfBYNMh3ub+vHIIgjEhRvOzQm2qhBOFfLrXZqgnSC9T2N+nrbzb+HRbOynESENt
l/5osK52N+5ibdca+yVy0HcmFUug9Y5XHrfqVtexu7A+wQfkKTCW0nk1OjAKjBR9tbeQDF3Y+pMn
BcqeDU9w3dPEIu0Ig7kJkMvM1Vye0FLVyiQzehhp74aZSevJyx5R7/bMeM/5JExahCjHnJSUqJdR
635Xfbm9068YfvHMvv0JwiWpxj6UTZ+fMHjSh6EAFe6NO91rYJh0lxfGAUKie9K+2RkTynbTSaG+
9C+Uqq+euMutEO8OqE8wrOEA89XwpPIAxMaz6ug/b6929RO/Wa14X/QmrcZJel3tuIskgyrEfFqW
mc3OYdHNAMZ93rB55YhVCFd5n2GvhSWUKvjlR25kHcDclLQ0roef3Tvt43A37Mf7hi+dvWfBIPLD
x3/T0V3O68WnpZWrMUSxtLwUSp/CeZ6MqTCCEcNAjTy/kNx42MLgXPtYgJK8MI4M+yKGLOEES1PV
22iP/Ry8Oj2UH5tj3rrkkpBa4PJKb6tic3VK0HekfwET6j/qKoIL6sM4s8fE/tkbkWv6jmuMf8S5
tXEtr/t32gKwYDQD5VGQKo6wcYMT9uNoJYFL6OpVybn9DMvEU/RcnsilmTunej197p9R/dsozF19
MQzzqUBToz7InLawPBiYMiVyMFwzqKp/SNvnjbO4/AEXR0KHc47xDMgykd2xRARDldTBwl+BAfyq
nbraqSVGxs/Q7z0651/Pq1+TEAOQO9BtG/Lty7NfTp0uTyb2Ykq2BhAGaFahki3/RW/rOhwXbAmb
F8GhKRmIXPEW1mcDIVXtqOCq/kVSe3UKBUvC6xQ2kxxT1kSKktTKaU8dHCvLgFL7IKtuf6zfdx+2
WWuvPbVgVTiVvZYDhHRY33hQDjr9ZIJVvqIToaJ4XnpKqFLu2+BDvPd/aF56ahOXkZhtDPB1Tr/8
EK49mlTMYuPXLj8qobsVt/7/LX+RUnQyhnwo1Dwu/rPYz1/jrTGD69wAm5piUqYlkAPzLPgZnLZv
Onm/fNzsoborgBe2ru1Wn9XTFt34de6+2FI12BF5nRdCz8v1FaFcj1M4BK75aVi4GffRPjwAZ7wj
fV0oCT9ImwWoq9CKq8jMNQN9UE4oNAMuTcpjTD7V+BHBjQTreA87b3YIt0rxV+4FiS+Q1eStS4J1
paej6V1sxCNQatoarsnTo22Oty5H/8LBWIv34rbTd0SzRxfCiWbsEzlPQrCDZP8vuM1d+ZQBDYAP
lLrD4V+U7q4u46VFsV1vNs5U2zkWnSfYOs7qXtt17zPi7n6PyRoCou3Z2usjIhgV/Fo3GxBXQXLs
Bt9tvI1KdJp/WCr6/2e09P5F/2trpYKDm61BbSXkGdzkZdgvHL7lQUEEeDHKKGrtyW7qbT3wr+Qq
Nz6oIfi6JlHmqLaDxK0LBAbqc/COetKJquYuPs+HXfFgHBbWnGHuPP+Tf4xOw3sFCtH8DDXSg3Ey
MraCfzcO2q5khywqUL6foa+NON+ufJ/60nFRFF44QST5DwTMKPHOz8/qfQmq958y0eartHIP3h5S
8bZNZugr6cBGxmeTeq9zSO5GWrT9fqYH4qKi4m1NKC7H/moXUU+j3GtDECgiguJGM6vQZBcXXrXu
2PI2ScftEc9rN7mcyzd2BDcpx6Y9Zxp2Bs9y5/t0F+/qU3Efnsrj1hDD1XiiKtgSrro1AR8JKmyF
9zNEY8qpn+nvvStP1b15kE/BofMAOGVwRFm79jAyrlcfBxQwzP2vBjWXP0T0AJI+Tcxn8UMMl8D6
TN4GTZXuKnfavjxuibJczbkLyxZDKMXxGRUusLbUOBUUmWPKyf5ueD8TS/knGxZdky7iYhtQBu2K
5bUYvMg4Rk9bJbrlc14cK8hbEG0EWINa0hI4Xj4bzOkUHTJ8hduateVZlZofNLmQ9pqd/p3asv8Y
FJW0L8J5a0Tt6gZhmFCSMSA49B3HEZ9IXZtru0XNbPahQZLy4nPnG1uiKltGhNUN4xAExmKEYlpw
muy08Eol3iJkvUrPXpfCcPsS8pvcncs9zKrSkXT4iF2oD3PTzdpu/HN2GuSM4kIq/8z8MnxqhwRm
nNvHdn11/7UrPCGSnjZRGxaFq9uyftIVGc5DedS/3baydkJAFvxndeKbMRR0mkasRG0v7VVNl71+
nH6wF38Gg+J7EzTdY5vubltdXRtDaRBbmxCDG8LxsCYe5SLixegdFF+b1DddqZSa420rq2t7Y0U4
H3pDeU9frFhIJDXV33Xm7NQC3Zv4Zx9mMONt2Lt6f5eTAi8p08EM1pJCXZ4Uo6jloQmXVYEdLVr/
YBUJImjBRhJ4nchgx1BkrhWgNcbMhRPJNXY6ZWoKNzD6NNlbfcrkYpkZ8fcytEKk4LMY0gAjb9XE
JYVNv89pEX5u0sZstzLhxdSlg1lmJknc4IEApCJCfYJZa3uK7aVLOulou6lMx+yYO3423PVKMIcH
O9XN7q5qI7vcwyk0Fx8Nq5qYVdH8wNiq6F5FyTCL2OAGIAY0aGyJ/P5WWeRqNDaZO9iN8i2I6ZEi
YWU/qUUf/unLwOhuH7BVeyBcSZf5+yodb6cqjqK+z9y2CJhq0mrNlN22RC53F2dm9khPWgs3tvz6
kGHKgELYwbtCxyvGW+qsxznEXDThByroSvkRCQXdM1EZvr24VUPg4bSFrYG8QzBkF6ORppPE2wHu
ptXD5ykxKze36g0M6IqdpYm0COWQ4qATd3lr0ngYx57pcLeZyTzUpsu/NIyt3jM71v2GKY6Gw/w0
tY0rTsfe19I2SpfTWpf2D6UcO9fU2+K5bKetZtXKqujdUFij24g8qdhjtYZcs6dCT9wyzf7Ow7nY
9VPde4GkbzX/rn0pc6ocJJo5skaaKLwT1SwNyag6idvnWfmhkrXhU5dMztao2/WCEDxU4HrRwa0v
NIuXn6ka5Ya38fWsx/WdXJpZ5hp5zZQv8MlfJcEl00WIimCY7oyxiCAIxuJZ6myJi4zm5+TJNTQW
s9Q/BX4cn371lNtL/4fCJA1FqByEl0g2snms4jBzx9GnKTVH76xZIils4q03b/mTLl0llhZFu4X8
hIKosIHRkEf+pC+WLPywllXPYao+tubw1IXlAKAGvN3ttW1YfH1H3vRLS18doqBkyjwq/ppnsvo8
8Pz6FBjHXN2KktaOB4vCmy5SpkSdl1/MN40wN/oC16un72wICv4o7MF5h5LRljLn9Xm3qSQvwRh4
XYee7KWlHuOZImEptYvgz0wOkJ0iJnu8vXdr62GQ3aaIBW8FYeyllc7QBmsq4sx1lPhQjCerinYS
M3W3rax9obdWhAglM7IcR8EXGn1oq5v0JYnMLxNIrMZX3lmV/edtc1eLWsrwbB3393WMRzBn+0Mc
DaqauXNkf4Cag4G98hwqyvP/Zkb4QnnS5TAPYKY1dA8Zn7tcG/ZBqB5vm7navMvViJNIcqoXRuEr
mWsnjfO+rqO7OB7yH1FvJe+rbNL/SByj3qKcuzp9qI7LiLXCl8JEyZVfL4bW4qxrmVvn6ROdmwdF
srfqDyufCRtEVBQhAAGIL++sDJEcy+yfXhv7sfsZB5UXB9Hh9vatWyF3gF0KFlsR/A8VSqmrKds3
Wn/6BdiyqHwXZvnutpW1/YKWUgXfS1WRdolwj4qk7Rkn4ywMk3HIa98/O4Xff/0dK+wWlEs8GIZ6
acUvHTv1O6yUNiPm2fijCKaNqHt1IcZC4P/61orShYnUSolZOJiYKwRpQqPxTL3/cnsda9/klXSF
aBLtG5HawqrVekRjgYxZlhNjp1aGPrv+FNVgNwn4Z++2ubU1EXBZDsEQAAjRlZYQWfVdluQuEUz+
qetj86GEZmHDyso9JayjL8fegecVn9i8RLHXlmAxUIukfAHs4e/a3ITRJeviz1pkdpmbTZX9fHtt
q1upLWmxTmBEtnR5JJq6LdvYR09kDpzHhCn5vrfvWliTb5tZXdx/zYhv7FgFmlZUYc7gZffYdOO5
SHR3DNAhdcp90s0b12l9VYB2YLuEmkcE7aRyYRbSxKpqEL2Q5xdBeE7b0RncfJp+OWLB1/H+/cfY
svY38QMlpTrQGcB1C62hNCAdi44aWlyeS3s8O8HG/PrqTsLoAqE8ItGOeIcNNZKSuuOCDfqswNIs
+dE3xoATBdaTvrRdpynM0JvJVra4o1Y3lYbHa1eCCEZ4Fptp6vwxRJsgm8q/1TLqUXfI4G6Uo63Y
5SphXHbUZMIIqB7KVmKZt43kCMpSCoKm4khfsqRMP0egPhp4Aer2D723FPM3vDwzigu3kQ2Z2Kti
3JtvyFyDIk8KBya249ozKjt51zcpzFiGU/3O2XQoYPMJgDI4yza/MVVlTcicXQlbSaEGBy0ayn1F
3rgz0zT+jVWR4SOsSgUH6kkh2pQnyRirMs/dCYooNRyfmzR/ALj86fblvq608L2Q/1w40nTojDTh
BihhkdGixnV1tlN/6+Ve36nM+O96eaz3fo2U+ZgrzTmUeD+daXyOk2jYuBZrPvrtTxAOZ67HluU7
/ART9++jUWrd2Edy+/ZC142QlUD0ha8Wc8hO1ZKawjCF6qINPzD5qj/Wca0+37aydvoNooD/b0V4
pWM/CqSa0SKYPUwvo7FjDdJByZK/E33D0tqNfmtJOB+12sSOtFgKeqVzW7v4QJWT4ZE02GBiX3Na
hqIp3GeqCldspO2gxLUicRCTuX5qR8l0w0TOELrP/X011D+MqvOfbu/idQ+HQ4mHpITB16JdK96z
iKqDaZc4yjoDHt9VwDQcPbhrtWDX5PEhk6TI5UD6ZT4ebH0EkiUH5un2r1jbYbrsDI4udG3EEJeX
fXSqqoijOnOnKfjUpsl5UsenZNqcXuGPuUiaX9f6XzPi6e+iJKxnzNi1P+wikwzMHI1fVHRUFyOA
phcsLMUAMdcLkjGjQtqSJ5fVeBoKZd51Ji2RxDajrZHj5YyLC+J1Q72EufiFv/Zy39SgGZMsJH8I
skoxXL3Ri4Mk9bzfSqO6emXN+8aqJTfLpCY/TdIs51/HuICtWy/aQ9832VYNd+1LkhEST/DoEgUK
v8iK+qoPTIOksOgUDxKq5NBV6I/7Y5f+xqGhTArM7RWeJUpK+towmJoEejgtI9XrKJH+HeuKcwpL
/1elB5dviuT2ou2mgjwTy1VN42dJ0o2Z62tU3ULnpMDHksfqb7x51kKtB1eERoojXANtHpWi1KiK
KVGvnJrOeeEpSI+WVmxQy1xjzpYFoXKik0QtQqqLC3/zutKPtpNikilIODX8vIov1/spLB2mlitJ
fh8Ys8W8vGN8DEd5MFyzilpAoo6v7kNpiv9aBuClO8tq9ZcmSqt3NeNMH8DvR1ucR9cQSp7+JW4k
1OcrX40vKbUjB4hKFmBW47/ys/09PsgjyFxQ4AjQHoJDLm0cq5XX68KisDV0xei35nHhSkyotsUP
a0iPt73dNYzxdVFUTri5oPPF7ywNvl7NNYtaxpR0oL+6BEfAoiDfHmlib8EB1nz88r3/Y0/we6U2
JGVjYK9BrNB/qbxwJ5+L8/B5OumPG2tbCsSCS7qwJWRKSpGHARNnNBqP0o/uGOwzzz/BOf9pm/Rg
5UsxckRFl0YqDWkRLNLCFa5JycSt7L6bw/uJ1PP2YrYMCEehnPM8KUyuvR6ODA9H0SEIm60204rH
hGdWNWzgujRgxK56nZpOnyomj9L0xxSiDfsz87/dXsfagbuwIXyUdtbAl07YUJ14/tDVevUypbl1
6LMctHvWy+8iPZwOcm3EX2Yqle9n+f2oEgngF7YO/+p6KbnCeLxGKK9Oct4oAXngwEv1LMtpeTK1
FuU/JbOPTKsAXjB9FGJqRktzY6DpMZpT4OVVasJBr5teX/T+nmCCrGBonf3trVr7dbA3LF7Y4BeK
OVVUOZWp9GQ4mtNr3pAp2nlIK3Vft73/62kHHTzwcRDbUEkVx8Eh4pSDXLWh9i2jlyDyFTfXkxen
bLZGx1aOMehCAgTdQF9KExGGlh3HeUFNxk3QOtvhTH+GZvnz9r4t77pw7enmIMTA9IsGXlp4urJs
RGCzdViMFbmjMe5DnSHAhWjF7jf27RoRSqcaCTDAy/RzMLp8wzePlzOaUlPmPWWL3eRN+3zXPRMz
L+O7ixRgeWc23tZ80+IhxeWRY6O0ylPE2RVMpk5rVr7aUHUy5c4NhwUaGvd3muXfh5as7ooi+9Im
lD9/fVcpDPPsEVAC6hcyj6wM/MFfEDdygKisL4cQknafa3V84X/ZqqytHX0KnghAEb7C+ie0/nq/
TlsEIDgm3bOk3ysNDCLxX7cXtHIU6bTAs04k5VCLFvZxKCunywyJAkJk3/eqsqfQunESVz4VZ1A1
qdWh7XPV0q7sKJXSgcJB5ytO5zrGaEa7Sm/7wk2rZvxjDDu4cKA4K78MAEu33ozFlQonhaiKjshS
okY+TnC1cWIkDowsOBDbafdGlDLdYvr1UesymK+bDkaYMYtPcm3aXmpI6W+8v9TgDXjV0OyAGFrY
4cxU/T7Raoq+aB+R1M0PVQe4mJTEKzOm7OzpAUD1IfDpkcu9+SXotrKSlXPEL7DJmOGj5m0WDm0g
xZRKY35BNUFjqpXtu7rx4flu5o0odu1LU2cGwPwa2liiz+GqFj7M+W62jB/LRnUy++Q72qonKpud
V2XytzRBhvDXj/Bbq0IwNYWQE1g+H7gJB49Wnyv1xYaJtR2klbLk42gfEPpeOjhV64uGoI1bMrU1
lE0qM6ryU9xsXMYVM2T9Jtoc5AIU1JfL+taPWjxshQrCKBjKGVG2gWe4/5rjuQ1119lynW3FIcsP
Fy6Hw7WkoSvDw0Hr/9JiE+aOXltcfzPd1ed8YSWBVwe41jE72Jkrxdux78oiL0wKi8xSecokG5PF
tPePGcQH+ZdFYrh2zQ/q4Z9Z7d9ouXHuWSHdeTIXY/lNbzY2AZRbN3JQuF39UsU/xuCTzoNx+xiu
PLgXNpb//saG1KLPrdvYcHS+3BAcpeJvDRZ9KfnztqGVW3ZhSLhlOiRIUuSzgX0ZVC4zhI2bxcMA
Fqw6FH75Hga7Bzkav962uvJQMN+FF0EuAKCD2AlJ59IiTgRJWEed3KI2pCE71CuTLP96PKpQpiCU
IOKjhCLKfpnkYVTOQy5bN6vVrgvMUoeMEg21XZwaM13tEc72QG4mb+A9/jLCFv++D7ti3iW50z3G
mjrGbgUs+K7rsuyT7xMIbTiE6wkA8kSGX5AIpS5IR1L4CGpZRVJpAhtdEN3LtFGuxffDYd7/k1cF
IbK5sucn4a/Xiwl7QM9gGCycSANchcls1/kIXNVJDdjTQpmmlK83g7nhGlau6YUh4dkMp5xLWmMo
MOVdHNie2k9ekeb728dq2SfRATFkB9YD18qIjxDjoHFV9AX4W1du5r8ohk8uRbqfZWKCbYzKXSnV
xsanu14YDWsbHmUTbgyEPAX/0wZ5bhqlTjwQDwwl5Eq4N4qwPOaDmp9vL27VFEUdsNI6Osq2sDjN
7gbkG+C31qluVk78yajCY6G1p//NjHrpeXSjiPrJYUVR1H7skvlugpJZ9eNf9gBs3JvVCG/FqBaa
nmiY6f2M5Lv3vw2yvhFBbO2Y8HFUO+4QgGbHNA3ETN3srNH+ojcbFeFrX6aowCzpi6NnxKsgWJFK
jlXvtMQpgwSwrtQfjKj65YuKDXD5aBYDi7jCuDW+qUulhY25ryDp0D6qcbZRbb6+O5hwLJkmFhgL
4q7L7977JfDbERPdGB+l0H4/h7LXjPFh9tWd1lQbJMTXDxyq3IBf+IfKiCzK0hbGADndnOXuENum
N+vWScnjM83VyQ3t/Nd7VhfWRHVaJ/eTtLewZuTyqbbl+zCrfv1ALwnyIi5Jr4Up5sv9k1pNSiMf
E8rQRR6jd59Ns9s4amvf6I0NEcytwg/T6gnZMDKXJ6dX3Ch/lGz/YdIZtbekjRhk5WBri0isSreD
Np6Y9Pf4T7+JaYz5DT39EQaSM1lyfvxlf3Nhxb7cN7sqQk3tl/ZbUe+0ud3pmebZlH//NzPC59Fn
xwzrEDNRaLpaS/Ib1G7t/3XbysqpJva1Ab2aMoJfYnrYw35QOjNWgLbv5Ohj2lmuKU/uAOv1bUtr
HwegCjMmVJiWhvPltiHwMhYVZ8G1BuOeqv4Z5vANEyunDcWy/5oQYtDBbs12yFMqBpo874qwfpmp
nHvqOD4pYfpJD41448StWqRDSgUBzU/GDS4XlahlGssSkId2Vrxcn6jC5LuI7lqatZSdnA1zK+/D
ghxGSmBBncEtdmmuS6IcpjbMwcRyzlHzzbLhL9VIt+o8y9m6DEuWri8+Dm5OKoGyYCcpJcoiDa6h
7FtmWENaMpGcmJHbsraHepCcO2J0cx/OunaMMs7LL58VYmCibI4KcYMI3YpMWU+TjA9Z2oHhVVMd
nKFfMfa/YYXKKgUtlFtpOl/uZjXGQ6Sa1FYpBxz6tv+cMVH26yuhmErzjIkZgiCx+6qNRRhpKuib
oBq+wor+PTJoo99ex8odvrAhOCT6mXFaVthozHSZ0Eju095nGtC3TuYYDBvWVs4gQDeLIofBGaEm
cLlrdZ+YStzg0nMn7M5JPXR73xn8T1mXBRsv/IrLIMOgaETiSqlTrB31QdPbic4xlGbru9L0uymQ
N171lQuMiUX1lGI0qmXLT3iTtvo2Mq9txmp0uVK+tmFpvQxKVrb7dqqt0h1TsgAPllSajrc/2us+
Xd4xYKMqtX1qqXhfEeyWO2URxTlfTe2j02xWTLn08X2iqZ9DDe0BK+1jr3di2Q3l8NT0xV++3X1V
M4aGc/hqU1v5s2zqH0WmvuDAczLEWCICnlrP6Rim0wrfctXMmcBx2sADZ0XZTZKpetPUf8jCLW2Q
FYdxsY2Cc0eVF4LRgmdE0Sxtn8VJcoAqqT8lU0KBsRqyoySFTPVoJpzTWTdvhBmrBwVwD01ZYkKw
bpdfMdGM0OxtkKXNRLntMCVRCj2J1sxb13m5SpcfTVnqiNRyZXzQlVJuMg9tPZTLIzZZ+U+11Znv
dpLwJWbtXqoYuRcpcn0y8tjY3T4va5ccfwhccRmLgzD/con1OIModZYl0o+xk+A+Gd4pwbir/S36
qbU1LhNmi8wk11sEcfSlCRVDiCW/9ScTCrNUPs3TkB6iUVWOcgTLh8Lw3U6yjHjjNq4t8q1pwbdI
0qAkUodpuUwMz2/Mv61YPzTqfCizOD/c3tE1R/ZKSwQIdHEugvsfs8gxZwljnWocQpv5vqT+S7WC
/W0zq9sJqoGNBIMMcc/lh+sDpDqbiTc7svXwJS2D8TTHULr2Ujt7jTTEn0tzhCBmmIrH25ZFVAXV
Kgrf9L+WYTAaKaJW9iyPajCMuY6EbHhsf+RnfR/vmE5s74bYpb9nHJc5be2b9vm24dUl2+T94K6X
4S1hhLOro3YYaSa6kuVbYFtjJri8bFbVPxR/Gv9QQyf/GdlK9alSDSY6f8M4eS14H7hSrvjuEbJP
AtWkfqZVhnmYmXJpkaYxUlhA2zL1CjlArriLskMjVxvrXntMDN56WoHQi1zd0YZfVZTz0pWzMsuz
w1E/xLnfDRCbdLldPLddMJYeTdjC2ngpBf/7z5emFkfEpiz1c8EBmpTtcwjaNU8p7fMcyJ/LMD4p
g/YwxMV9nsGMYZMot4l8vr3Zy+F94w+v7C4X+s3zqZsLC0KLXR+vFPsfO3ujjrC+MCg4KbyS0om3
J3VkgHi9rXl6AVmFmf5oKg31BF8jYQWcUhpP80yskyX98fbKVjAK1Ebo5gJohgqL2tzl0uIxa5uu
pIKdSL3sZcDF3xt62H1M4wr8eyZ9BW4GnW0z0SefZWgOlAYqNTtWD3llD99u/xphn/kZ/BgLUB38
oAvqSPi+NBZByUq8O6ZiFR6dmmEfO0O68TXX3C+zEhaFZ2qDV0OxzHGmTf36usXPZvS3FH6Zpacp
2cpi1q6JucCbiSMJjcUuckGKplQTN5RQdbxXWzohI1DTT4lWTJ4mOcjB26O84YaXHXpzUl93EDTL
IpAOhyxf9fJzpmoZBlK4uOHcekab5FQY6TdI4jZesFUzr58K1gFm+BbX+OZCEDEYQxpgJs6KA7EK
0xKtN23N4q8dBzBGtBqR474G5pkhzLAkEmBWrM58R9MseCxhODjdPnRrbpxJMJSA/h9nV7bkuK0s
v4gR3JdXAqSWbqn3nuWF0d2e4b7v/Pqb0DlxLEG8gscPDtsxEVMqsAAUqrIyMd+CGhsXdGiON7FZ
oXOdBG3vDY0db8bBAu3c2KZ3RR1CBF2OjefJGKq325ZXIBVIAyDZwnjTkCbzN8hYJkkdq6wFF42Y
jtUkZasG3adtgKMWfXTbU7LpZxOrd4E+bqpWx0h6mjTbTJtiEhkgBcMLlt7+Tddrjp8ETSS0kA2o
CMnsz8++LFiWRjMxMIWF6aUhIpiGNw3PSpws+uNdeGmIW/ZhmLG+JXxX64A6WX8XjflrBmWKcjL/
uu3T9U5E9wZiw2wsBb1xHutly0lhDxV24qT1wPxnWQQZ3j6s5tpNUMmwXcgo5I47tHMlwl1dBxd7
/mCeDWgSaEKe+N7OlrPApH/RawjhNJtV0NUYWngM6ih+0exl8lDJMaGp65ZBKFJ15HYoXgfI9WQ8
xZHC6w4U+C6/Y6lXcl2G9ezWaLMYG5zYtbw31TlM90Y3VKLuxOoS4x7ByCMQdaiGX5ozLCly6gZf
M4Lmmflzthp31HKq25/FMAjaByvASnxPDNcBrotr4kp6Lcq6TjvVTcZZhsoFWDp+FkMUPUOrPTHT
wWuDJPiG4W8wIOagmXArGb1FZQoFdbi1rXL+M7glLrSllGwNh6BWBflHBGC2SY0sTVp6O3yv7yu4
y7ajrKKTcTV7t2QZEGQDwjeKIs2NU0CwQiTxpA/L3dxMgkfm6Yl1doWgvAeotQWsENIBLC6vbmHb
EOuK8yqnDCabgD8OkhqLm9ChJc5HvrN9MGPUUJbSwOdlt0QHh45gYa9il/0CXF5gJGfoKz6hn5ck
MiJtBlYgtrRjL0k61WcZWX04dX/2Ojo5y/o3CFrsFJQouLjVc0XPA7WhdvWu6Lugei07wXQhFyYn
E5hHw7AY6ExQfeFMmJGZ4RJAET1p5O0ka7tOMQR5Mc/Jf2WD/YazYyZMba1TWjuhJlDjs5sNbntM
cpC2YZKEfA2z2w9uke6M3/+E1ZdnOD5ZZ9kUZkkckKjwtbJOn4tUTvWG9mgeb3ugnRlhJCtJ78sj
w35UnvQUuB1JQJQNScSQNoLPyN+kp5+AYTzMyDAsL5KSywWImgEcHbkDTPdmuNdNN/NLSFlOW50y
KvARCtxbTTBMzB15Vya576paPcAoupTSqqpp1o9uuISkCrRtIaOia0QCF6+eCNgUwAQAt467maUM
lx7qk9ktIJXPabYLtxg23DJxxH+gq7G2+c7tcKHU5HGOTCVMqfOSHhdwO5aH+NBvAlpt7Rfw4i5v
7WcnajCs7RGUJTG8A+7K6zn2So0aeV6khIZJJ9/rs2NtB8dW6B8dpKcv5mCMHfggMLpcwTkMXAZp
rOQ5HcEiZKLk3zgQ7cFIpT0MAlP8uwq20HLGi+rEAKBgTPTycw1Q6AwrNrJcWv2us6CMFWH+dSnz
J2ewQNJskEnB4Oi87BpJ9m3zOQm3t729+pB40AFDgheVAnpTJLiXv6DBIzyZghSPVnmOpdd4spzo
rrFBVPI5hroz/7pt7uoTwhwyaEYuo+FFwE9XJEmbLrMMc62NYm71V20I/OGHUvAKv7TAOaQ1Va4F
PSwYDxhJ2efb8CnG+EYegM+RkdKKriGhQbYlz05VfVbVoS4yjTQ0OARPMegPbTqQaXZl+k/kJAVL
yKOvkjSUStOEg3kHHWjgHNVWcBfxqdN/1lAHnoB9KuWqhCwBTT01Izq58j7eGp85CHajo+ljtz+K
eAvX4g+twv+ZYmnN2eqNTouOmgZTI67W4LUFx5/dC87g1RU7s8GlnTpgrsADwwakgNBGeHFGwUOX
lxm6WjAu6NSka/pqZl6chGIrv7l33HHDpMxqiAbgECbJtiHOD5FuAA8+g2XsIzZoB2qj02D75fol
w6ym+jzBN9p7mAoZNwmVoFUw+toedSEv88ZttLm9iVfi49Io525YdoDmMKPZPdOvA2PqvbMBPhR3
tgiuubK0QGkiybNwccNLfrxvBsxWluZBJ/qTTGRPUygIJdJn9Hc859mESljpppGnkOq5I9Ku/CZw
lblykedifTHQAOZ3KBzjquYvVK1G/WWA+eFr9BSq7zWqbZMXtiVMd/L60lWQrQCqTTXB0/c6YeJM
c5eDkdVGP/XMtA9pPIAI7X3yA8kaKE1jEruvktd46Mp5eOYX+3lrk9uuX+9MeI4BztNwEgh42J+f
7Ux0NEDbhSuLoLZmfA9rvH0luelJXIyRoDi/7irYS8GqCNai61wes8exZi46mff5O+RSIAE/URWC
DOmhc+NdCg7X5GgtRPcD0MgmEIwSHePsnOG/M57/7N7HfAWErC+91dFjH7qq1yFHFlMNXcKlesFT
3Q0iUdtsZV1ROwFNCpBTqL/xebAJ1MAkpwoCOrjX0p8RqijhNP/5x7swwu3QIC1VuUDdhuT6a1N/
a9udLUQ5X78nGIj6zBPu5rOyGMXegXmysfpNRFKvLUlJmq30Jn1Umav6yKixPX7h9SdqAV6nTpfG
+arYFLTAwHcwPkKlRPYyKj13bgcu6W4T+iLul5XoOPeUr39DDGZJzRnGJuU9z6q7GdS+UThQKGfS
27vu+q5ia4p6M+OfxXuTK80CIqHNBtsJWnrvFNA4LN/+3AC4jYC/wBsIXU3OQIaHsjzPMKDPudcE
IQmr77ctrAX4uQXulWVPrepkGixM40tq+X0MGS1BhnICGHLbFemqA155RkOHMv3ldi2t2nHioTUR
eqMX7KWHeFs+S36xq4+Iw6eIpqSltgt5Kdfc1TR9XbwSZ/ax9Cvi0IqK7okVn1FVB0gIX429wLhV
7QDPULq2M8HOmd+HNtiQne5ZzV7/eGVBwgp4Dq5fVunhvFbAMwEsumoQtPNdJaw3VWH7US9CHF09
IqENwI5iXLho4GGY73Jx1aCdTRMoDyxut2uhaMEU7xuh5u7Kml2Y4c4oMFJFFRiJDQyNOj+Vuv9W
RKDKN1TBUbiSoF+6wx1T3TA1TcDsmAfrobdOwy3Q4b5Hrai9l6n4dbxyWjDaA6C+UI8DPoLLaVtZ
r3olHQxiJy9Rv037lsTIlGJRd3dtF1wY4j5UMYLNoc/woeL3ZKNuog06E/fSFo0j3/Hjo/O9QLIi
eYEvQ2vN1R8Ct3EhznEcPCYyL1ZdXDm8QD4EVDBOLkx+8Q2fOcy0LgoB08/BtxqoGpHi37d3AE81
z/LdCxPcx2zlyFzkrMXD+EvxIcHz1UVUJRix+BVULhsylVBHij5q6AXQlOK09sdtRR1RcXnNU1Ah
4wGPErqNrXi5RTo7loqoDRC7frt3HpLHfJtRJqmLCh6YApgmmSCMVz0/N8kdMbqxjBFgKgjjp/oj
ep29cdO+MQ2G8sCEFxLoknyN37Nj+Tg+RBYpvGQvIqBdC+zzn8Cd7ABApiFEpgySAY7fh92z1WlP
6E6VBOQmosnoteMBtJysPoEzDdC3yyVu9AJk3olhkKrfm+h8ZPk2ikQlQV5K5xRPqCjBBBtUxEjT
pZVeR8O+mvAhO38mg7RnmUS5CR6D1wRVLKiu5S8d+aY+ZsjznX3uSz9ErAyroXT2C7hFrRdtmpcC
v6BGyTw0IYiRf97eNGsryW4N+TRJiD7zpY/LYNlVBEUkoqHm2XQY6eshCli//LkVTOUDJAX6rJWi
QRiPqRrAD8D1N2oLEED7FA+C/b+2WCDpQgUZdOgAl3CLZRVosspGCJ0R50O1f6WDoFRwqp5wiQXw
KqBZxj949/Gl/gqcToPWRCZeIpAtOQS7r4Wkj2JRzrWtdG6HOXr2ukohGqVGWQpHwpZk0kKdQd8B
HkDM2Hm//WHWTIGDA30LgEdhU7s01UpLqYxVpBIlSCa/Ah0/bSGmQCCfNtHB6jPR4ciuHW4NgU8B
5hkIA2SYOveR0KzOEdWBcqqGdDuThB5UA0Fskm6YwljgQhTrITuInnAis5yfICVu0OGE2TQO3FbZ
SVJFCyMgtdG57fh1e1FXAhGDPIxLE+gmwMLZnjv7fniWQ4gqQ9WvNHHJ1pUf2j9uW1irfKDqAIpl
kFWxqXzOn6gpFiAeUFRCj6ui3T2QNhuFJg8mtQ7Q+71vIUvO5D1Daoq6eytLCcEm7GYwRaEfzafX
2Sy305jCu5HIBHbdeA9FeD/x9R/qa+cx7atZIVbizqLR2bV1xVj1SQELbXi+Im7XEpgq+kojkQ0a
a+NR77/dXtaV3YDhewwZgoUA2/tKczdwWnuQULtamuTVwYgMpO2bY73MEFpPUHe4bW3tjWydbz5u
n8tSm4atFKoEGkmxG4QHrCYBmMDxZl/1m2eMz4X5SW9SrC+/8hVxp0HIwwRuCxrA7M/PYjSrA+DC
wMYMoUJpJydPRS27ZV8+6GbrpqLu4tolc26My+abSHHCpoSjbec8LfKyQWBDfrYvBKfLmh1UpHGW
QdJYvSrUzAE2ZCtNKpElx7M0iIvX/b6tSnr7w629gYDatECCCxQBduHl2jkNRNj6flRJ3EftnZZH
xQbkSRXpptKmRg/2TidSgSVPrPYpzzpVcA+tbANMbeHCxlAoyrv8LI3epLMxLapCJjnfAjG67STR
6NbKRrgwwX2wxKizYqxgIuqidCSRNMYPg6TO97mCKyEP1VlwZK4caDoGFDEzbik4M68+nZ0Yct6h
mo3WjOKrXvhhfTGxKIgUbbK7UnUXb4K+bf0iriJfLycs4yxFi40VNHn0FoYDCoXNM5LBRo8tnPN3
vRXphq/Y0FEnxlws0ig2dHcZMV0USF0kAWDclUq6zSrABRjFmCAuV8IfU0DITDBHisuHnyN2uiFa
1MhWiF2+1P2h0/eyIWC6XDWBwi9eN0xQim8whaUcFCHwdqQfKtAIVEO511In9jCRu5Dbu+x6zVgg
AJoNDBnCgsdclUO7LGMhqcTR0PJvLVcTgUXXnEF9CMUM0CvJeIxffhVNMrIohIglSUecwFLl63W8
medUAM1lm4VPefBGgVALSCXwqGCOnh2101TkA+QkVBLY0DQ1M8yvvGSfNoZwQxz7pij7WPOKYW/w
hXCNAQp7aQ4QnwaAUkclC2gHhhk5VfqmOH8e0RowEngdoSAJGBUv+ZMbQatMCZzqcUuO9ltmCU65
tdsRIz9oP2uok0A3iFs2HKhp2Re4oerG7b3ox/ieQ2IzPJTfIZtGch/zDvch/i0SD16rHl8YZgt8
9r1q3JqJnsOweZjoQhXop1pHpPrV8R+IxK5FOcgpwcDsMK4BnnKkLIJwSaRKRT2NCXtP9xqFk2/L
Ee9LKNNJj9Lr7W21cvGjMMGKdxAPQpeGe/DhEOrMOKhxF6cd5Bqn4EVrMJpdlxMauYbUUz3st7dN
rtwmeKqDDRLAe8Cl+XJ8ITfw3YHJPBzJHJkbFcMkaTYCtPmHWkzsyX5hivMurYc0jsNGJaPuR92r
AvlZM/7QQmHuxv4iflMjF7XRJ0H/EQF6GSST0aRSqk0KMUdI2aafZal4M8QaGN7MsYFHbZZDMOh+
JQPHVIkGuNf2OIB1AN0DXceK3ZfWQyMYpDYeYX0wN5jocutk9pRIlHCvJDoofZxwfMg0MDRxacaY
uywee0zs6ht7/59ir+43G1F8rPWMz+3wAWIWObD2GL2DHec7a43jUUbjv5g0ePTHQDcWIeiuoehx
wrdzH04tMjNsnFYhwSE9yh7OlP2wze6UTb0raeQFwCTGgIIICVFXN8GZXW4tW6dI0f3oFBQPOr+4
V3+DYyvdO575shyVDQoJFQOhPBiiY3TNLnCf6CgC6IrLh0tW+zBXjD7MFCKjAly8Oj7UoL+Fb1/5
rnyEEDRJH5x/VQLFzsBbysFDGDAp7nmaWZMkgQMC6AZ3APO7W/kDvqn5gIRyy9bX2QnBDmsHqQmi
G7AOIfm5SiA7ULDHSa4BTLHT95ILKsE7xmE6kJFCcJtm+391TwB6AGFLzJnjJc5FEkZNc4wxmfBp
Fx8tX9mGm+CFoVoTz6GiEu/ajj83xoWPHjaggoYyAOmzbxkblIoP3Si4GtgP5s+089oMd3gG5gg+
HR3PtDAbfdB2ulZ+yK37dK48u9FInArsrZStUSbHSC/yEQNJJU+qoI+DWfYJpqIG39wPtN/2xMnI
/D7t6g3G74yfPXX2yccMwmBP9bE9/K0IY3QdNrh68V5k2iRIaPm2RNBEQT3OkU6MUCZxDim4UVAw
uf5yAAqiDYApDdYQ598XNqZdVSXTkfsDqq/0kVsrBaZ3BA+oFT8woIwhadSbkJ3zVZkOHOF2Jueo
SfcZ6TtI9GUCCyt+XFjgwh26iVoCDi2D9HpIjDyCVtrObFRBUWTdCt7/6FaAW4FXPRqV2qw7A0Ot
ijXRqZgwudO6RS+4BVZAJahEA/eP9BgcJVenhQOI+pSmqQ0Ftvh3nkQQlvtQU8Te3NNa/auzfo4q
QOqpTUfMzBRD785JSSLAaZQWObv+kDQAQTbOHgzcZMRYvBGIInMlAcZvRL8Mgh1A71+h9pvGKHrD
iu3TIWq9SA86kb6F+5Q0XnGMjiNlZ2lxENq9PgYwkceayEjvMYzBg1CkuY6qVkP5mXGWlfvhEbki
iT2UNgy39UcKBDipDvpzdxDWFq+j+NI0F2Oommgavr5JGOG1M7j1U/sW+SnpPBDio3P2U6y5LTLJ
HaxLn056nMAkDgdI3KTf0acQ7JzrK/jCKz69QVkgazLmVZe+qWZPNQuhNYBj21oEu0fgDN/NGQaU
2qIgMUmTZB6KHru+iv+4AnDpDJdPQGTIsWZMBJGmesXBDjnBB3MWqR6vTGRfWuESiLlBYFomWzKa
DC7esq/OZyJR5TPe5LvumBmu8hZioFQY/WsrCAkIMKDipQINFHY+nT3+WrQbm6weLRJLL2r2OTQi
ypjr9xebMkdxHi90kLqddv2ZAaWZUxAUZTYBGSNps+NsPFaaQZyic1NFJNe54s2FMW4/pVMRSSA9
sUkNBoQA93gm/b79tltBUGASFu8Q0Ncx1tpTbn/mzxDrhT6gRIB2gL1hBez8V7zR3fy18Oa7xre9
2/ZW9hIbuEWl0MC4iMoTG07QosqcXrfJkkqeYbylirXpu22WCBN2tvEvsyF0fRlDPUZuTjP6l5HQ
F0WogUfcRgjKRD/oT/oziIBBDZCmbvjT8QDfhRBA5oakf4mp6BS+vgcvrXNfrg6Urikx9Ek6I9lO
oUXlVNqBuG13eznXovHcSe70ywPc6kMCJ1MVwkavhvxohlvbfuhs0TDzSoX3wiODq7Z1lhEsDeYq
SINuOoPljd60i72IFtvk3XaDrfRU0nlb32mvt31cDVEkX2gMgK0DVG6ck3VeNPKizlhL39zMXoTL
bNiau5hYG/2+2og4XlY/3d/meEXKWrcqMLjBXA+M6Jj8tmeNGpGwArG6E1hxjOXQ+Dfb+2cbrwUJ
MIZs8OmMl9krj5VfHnKivlpP7FUXedaOSsJXlso+0tWmQM8RlUXIJ4Os49KoOTsy0N3wTd6UmVtK
XvrsuCapyW64G/bxa3WMHx1v9Lv3fqduRYWCNZeBnGK6Ykz4nE9ytVqZ+jlXLKLMxzjbBFFMnOZD
7QRv5rXskHG6AM4CQnUU1LmlXXIJ4zWzbJEsdkfPxAPP3lTUoJO/UPyf4iZ+vAm2hUUNVM7+AmDi
RRH8hut5NAzHo4DLjjjUmVR+Hq0zYjTjK5DFjwRDlD9A5nAC02NeIPjeqxiFizwRY/DKewxqFmzY
WEVPGXSH3K2bxV3XTwUyzhbVJOCG2jcJD+huBwF1IPgfzNee9vfGYaQasT6qTYDMtHibRe2160sL
wQW5bMYPDloSvn0+oFIiayma82luBgSa6tZGGXpFkCpd71JmBUzF8BPsPTy5pzqMi6SVMGCXX0rx
vTckiiev4LZadQXvW9BJM84RvssK9kbAyksbOIO2osMyvqjFsr19uq36cWaCuygsOTJyhGpAij55
TCcJAdlAbMM0B4nctiRyhjtGy0FzsgkydCgPAEoXoeFjT030b4xgfODUF8cAL1eDUMfQGpXMCUg2
+5ll0qIV6VmuunFmgUtgIRYM8RRwa5Jp6WNXz+QfmK0VeHF9UCG42FQKhnbZkDlno8haVR8yHR+l
RCNGmzuIAzVxgsu8AVhskUSrdhUEOBNZ1w8vf9CWXynGgv1PCzGzmFAZk6OLdQDRhduL5vOu71HO
CvdtQquPHGeGlRkIMRIFLhsjjQBsjMy7aNsdMmK93g45FlIX1w1nkVvHCYAMtV6UhCpNcLcg2Npm
oB1GF7DypA+KbbWAmdcIZsGmuvp+sAuyd9SlkPphhJ07COMqzcFalGKcBhiMUvmMnK8YHf1k+bjt
31X6xeygHo25fBmwOF6Xs5wj6MxZakzzESUGtEPmTZQn06YcZjSfIuNLhfOCM+l6LIwZBcYf2ung
dYCIzeUdrst9NSaaFlO7UPdaOWZ0gTILqQZI+EB/NXQTKezvOlWyHh3JGu/1ZkQlvjM0z8a28ayy
ap76WFnAPlNZ/u0FWV140Akx2BS74bnTLGgja6qwU2jWNJlFNC2bD/OUSvdq34W7Kh46YR7FYoiP
MYi0YNgWXRz0GbiojqtRD8rMjim7aNvndiN5Oua3Fk+l6p0og7k6fNjanxnjAjoJi2iYbSemRRcC
Hhy3BgUjtyGYOVxdRdNAposeMOg7uJN6LopqmTXIp2Bsd98j0QCZT3Zv1vmDki+Re/uTrbv0P2M8
dXG42PVi5jDG8FIQvXEt4Rtz9RMB9mUy9Vr0grlPFJSR3soDVg0S6PG23pyGTpF+7kA572WbUrBD
1k5TqNeCGgTFQdvid3/r1NKoS2VCg7z5aevFZxY4k1vK1vPtlVu1o4KHlxUiQRvEuTV3PRoLbZXQ
Mg1cx/4aBxXEQb9uG2E7hg9vqPEindMwVo1O/eVuN6wsa4yxAJ9doZEqe5jBuFGhvm/rf3X1XaYI
NvA1+Qci/Nwe90KQQ70KtQH21HwzfQdOFjeEQ8r7IHLLe2uTb1Ac6O/N7bzVXFGT5ETfdstZ7viw
kDtMegHjhqt9mW/2oUncDhOSCx3fqx2rY5ab4U6uXN3Vv6J3zIfODcUwgO8gu7+97tcJPFsIlOQx
xA+qgCtWKLzOpjDJpZguD+V7+2FtYy/A7LeC2e8vxWM9IlG2uXqyO4w1AB0FBn/j1h4cV9C2qXF6
svLp+Gz9x/MNZiY/WzrTBlQML9GbwM+1zXlulFvzHPUfpchhFL39Ex50ubNp584+40w0dretrR02
mItEv+h0P/NPeUUvzCINs4TqDtQv+98qmou3Laxuyr8t8K93qbRnO+5x9auNH+ONO0OfVRpz0TYR
OMLDMNLadIK4gRl5P+zUFLUkkv6qvjXocykH5ZcMMEaJUS6Bc2v5xtnyOexbntUMOjvUITALq0Ft
7tJ2OJb9grvcJKWeejhlBbGxbg55KZoJKKLx89lpNc+jAz4jOsuSOzZvcSFhnrUG1e67Fk2C0Fj/
cHhjQbcNb0ee2tFp6ixUVYQGepjEqRU6dqM7G6lgX69/uL/NcOfpEk8K6GRhJi3H70qbU+Dn32+H
4HX1mx0dDF76X1e4fVwlTQjILNaNcdG08kFGmwrTg0TZWl50LHUCHqA+JxJmTkSCeetnyJltbjvj
9M6HMcvZdpaJErsKxsS0zoWw466n3Xv5Q5XdjOSCoc310xKvJbCp4/NdYWpNOc/MMcayMs4oE9Kq
kfOaJl/zY45Lvn6wtW2bHYxYVGVZPbzOzHKJ/lJlAQQiTyut+QVd7rR6E2M8lM00qpqw27x2QTHi
fbCcAbmL8gaXmaVhnycJdNxxQofP031EyqeCJtT6lm/CTYpqE/StBgBdoTGApncF1oLs0PghFQ0t
r4XY+Q85FfrOTgIp0HslsfFDtIf8faBgJkFR2/KmPSvuAH6O0Uc8EATP4rUXJPB8oKRAKRbVQ17b
wIiBeK8b8ObkQEK+MpXZzq2/gyzh9+IlQPuIonl1vYE5w+MYQHfwZ3E7KTVxG8r2CMIedCdMTJr8
7vf2Rv8Ya1xVNQm3GOP54ZB4Z+2nDZOrMQDm2oGFCZMTIrqKlQMKJS3cW0wkHjyp3LevWymJGrUD
p92Q7MY2T13U9GOSFPGv2+eHwBD/befJsdJmwdHUytIG6L6nXGue4659uW1m5XQ/9+dURT0LoRQP
xiKDdBaNLdlVnYgu4ENozD2UhLeSKYKkrzsFDgZgqNFp4lHvgKFPU1NDfKNWH7rivVN3VfR126G1
s4/RooMgC/UhALDZbzjzaFCKIB6WMKeDD0AmsR5kYvkgmoASsvRUPUN0TtjPYh+dy1gvTHLXCT4V
A47ApL5pME8teb3PRPVEG4H9NbfMcPsgAcl0NM1xjos/Iwlm0ZPil9pVLkZyBSnGyv144RB3fwyJ
PdU5KMBo0imHag7p0Mz+7e8kMsFtpFRWM2XOo5yGVvduzfM2dESc57fXC3fSZSRUIJh3BgOfpS9+
Fdikgf2eNAsZZtFg2vWcNvRk/o45DO9fWhqtZQ4xgonNCiE4MCKYbti4k99+LKfmmPqobdLHwpPA
apJT9WHCgFXq46x6HDxk9CT2RTW3tatYQe8DunUIPTYJxf0ioxqUUpJRFurd/AMkT9/SjXPofwye
9cTgn8ajCPextrfxCoY4B4MJ26e+xNm+K6DpmjilmoFcZdlYEPNT2ul3PrSi3juLPX4XIP3F9Cab
3gGj6qVnSYLkHrzYGS2czK2zHWbx3dD4pgXfovZ3KJqVWAlTpj+DaX9WssCY1aW1IpyKpO5w3mco
8+zGWs+PchFMzZ9vOJjBmQjKZNys/FSqOWdyPWU47fX4kA45mbqZ3t5vK5sBuiwAArH0DGPkXJI0
2lofNz2IA7spOQTKQ91HtE4QqyIVrJU4uDDEVvQsDpJFBUtnC0P2WNEs+5HkGEaLRODp60408LDn
/nAfpsv1WFoq8C7KG4BL8pjYv9XlLcUgauf21KrwKnLNT+e9xjTqY+qLJuXXsqAL+2y9z9wMJyMJ
BmNsqPUSH0EODWpE3Z322j4kHfIOITSWfR8u7C/scRtai+y0zMF3i7r9QCXWroVFk37Vu2FTbEQI
a9FH5C6AuFWlerKCjKZgXbCNIwb/3L4T5B6rRjBDfOp9AwnChWSt5ouRJ3FGezX1DTPaOG335YAk
7l9E/pkZLiCNuAPl6lIXgL59Gvq90zCRe+D/LFFuuJJLMQax//nDhSTGrcK8wbOLNpbtyYASm46r
SAPJpo9ZtwQnxjWykG2AM2tcANrjrNXSAmvssbXsqp1yj1fIQ7qJbKIAwGxuI0/6SxIS+l031k+G
bXSoAH2CJhJ3rQ4TxCzMKEr/U6A6hnf2E6S+Jwpt1Psa9FCOB830YAAzT7nLNVe/63QXhZ7bH/X/
cf/vX8FduUZuh6E0R9mp4q/QjGbVfipp/yNH5t8QCe+e2G+GLcgsRNf9etz+bVq93PqRmST5vIAb
dRq+6SnaKolDFBEx+jVxBbfM3O5IIxkTDgk2vPokN255bHw0enzdq3ZgRXGVb2DhOhQLme+1Q08V
L/gEXERwZ4gc5XZO3iTVNDOyWUU+qsOPRXpUHNHNt3ovWUw9AL0ivKi4TRNFtr00y9TQYj4WWuOC
PI1iMtZ1NMm7HTIriQPIjpj0FfRhAEDhLFmV2UuzCX5iK40+DTl1MdIDLYbgo20TUpl3oejgWV0+
wD9QygX7O2YoLuOkTbVQMtsJbMRL7FfZD2nUvCH9ddsr9g34ewEwRIi/oFEE4iguHZJLDCxmbZfR
ylBIrUak1kXV1DUTIAkEjAWIStR2OD8MCEzpTY+TxnAOlX1QAea+7cPaQp0b4I4yMGPI+hJmSOki
yzdbjSL4CcR0BOGsihzh79A8lPq+hJ2OKn6NG+1t+dS+VY8RyHVMOm21bUkkoqN4o9LhoHaugf+u
fGkn2liiH8Jdr2FYjWNnBqg/pvt5TEDcIdpW6xaAf7IdkDyid3EZe6bapOFiwAJ4MjIzh/qtSIhP
ZIH7aIDT52bSYjGtdiuHmHsUysKuHQ1QgETPCyhbYJq4z2WVeqMMoImA7FfynFbPuvrbXFRPnwfv
dvytunJmiPsczYKkdbQclEv15K9eih+LsPlX9/W5N9xG1RezxCDggAQO57ev0PonK0pMBDKk3rLp
QWbXkWYTUsm/7dxalRCFKmCwMCx6wmRdhkI8OE2ctmNOi/uBKrTf2CApn4ALizesoWQQyyTDr2xT
jf9mW/9tmB/NnqUiKJoey1oCuFwixKMld+X+X4X6mRkuE2jUBtiwDmagqNQ+yXrRPWdqLoISr8fI
/1bxNHB8lu8rklGUVo7P1xSvVgVfMp3e/lCrFkB6dMKUK5hnv/xORZCMgLplKS2qCkrI4VayVEGg
rzV21dMoPkKBqYZxSUWfdFVbtZBXGcBgnFRu3+Lt7Dqf9c+IonAK8h6wR3Wt67zP0En5Fb+ITr7V
ox6lP8bExX4AW4SzZexUI9QXI81obI9eM4S/i0bZKlLxcXstr6dRkT2dO8qdf2pvZmpa4XRa6taP
4+NsH5USk71Z4AKb6Db9X2E3+Rh/JFMlUpNY/ZBnPnInY6kB1g4QJqqcjvojXIbOTbJmJ3BwfSFB
pIMiD5hSNc7IGDhKbY0FChP3/R5KDwvVSbtpD+Yj+jwzKK3mXbS3BWNw6579bZQ7kat8UmYFkio0
aUsobhZM/W1QyG3X1p5RGJSCIC60ahWbF5FxQMM/DwaWz5rVj84et0ijJiIv2kMcFDtTb0VQkVWv
oDmGgj7YPSEdcRmTSxgENhgk0VC1YsyGhfJLqS7Pt51a+VyQpQMOGGkaRKb4xmaPPDMrZcR9iIJc
bB3ryiZVKRodWrkxdUxy2CBaBlYVmd+lJzGAyFADVFKaTz+18A70kbsF0odBJ8IqriwZRkUgba0B
GqGgM3xpyE5BTpGk6MvWqA8005e9/IucEBZ0DcTcJyE4LtSKVolLzOam1KyCQzRlH0owvmvpH+Nh
2Qc/M8Nd/UWaFVXX6inVQZ0QBBo0XUXvjrVPD2o+CwghADyvoHoFAEIdyGlSqsXJuJ0VDMDZKUo2
QfPjz2MMTxsNyDsmFcQPjjWohDYBWs60bzLSVcE2yVI3rUXfftWfMzPcPYVad1cAWon3PwZnpOUT
DTFIan277ctaJJ9IdhgJMChXuEgeO1Rew9lOaRPitOmelhHk4MBF93i33ba07g5Kyf+1xEL97EZK
jCiEwrOVUiuX3bGX3KVv/KpeBLRW14wkLNIYbdB/7XBbJlAUe0Cim54KFjirSVq7KUEJe6dvJaoJ
YmHlEL2wxl0PhRotyFawfqky6G6lzXsDE2ROo6iulhVfdhbqf35sX1jkNmwQDNVg1bCYSJNX4SBV
qxgZn3ond9+bSeDe+mqCjxnkoQxTyNP2dyFQMFEmFSj/9t4MBghInm6SbyX4H5o3kV7G6ml3ZowL
kRCtqjJQgpTa6UsTNZ6ZiMYlVoMQPVG0RNHVQLxfBqFsh1Wj6cB21Wl2mAPjbWptvIQnejvWV3fV
mRkuVS5DJJmYYMcYQ1YRu+ndofnsoTw/iCfvRB5xp4TkQN1Y1qIaKL4BwD2Fpj8ZfQSjckA/G7IV
sf/HHN1sh515x50ZXRe1bRyjJWCbLYabjOXRsBJwJ0/V1+1lXPPtRASgoyGEBMW5/FrTrOdzmqD2
2JaP+vIaBJOXQRftthH2l3CFHf3MiM2FhGY0czHGKFclOza8021HX/H+AXmRwBmecAz4b6WG4DTS
LYQDkkioq0duAa4Pi0AW6SO4YwSUov7CWvvkwjsuPBwtMRXZYu2T3l38bpfuT3jD7/U9dHZQuRXV
bNdgARcGueAIzUmDWClqmaxcbqe73Av3+itYTdCoQvXaK/Yx1UvoQAmul5WqI+zqqo1mFdqWfFu0
HbJl6h0UMeyliojUQkFvBP7dsWdvUMCNFyh32CkCtrK1ff5/pF3Xktw6svwiRtCbV7o2453cC0Nm
BFrQkyC//ibm7JW6MdzGSif0po6YYgGFQqFM5qlQwWGlxthjdghtsQ2zwjJ1wnm+GgzFH/H0uWyl
29aD7gZg8SDwEANBL+0x9dZCPeByVJGbI2lXWOVwdFq6SNrLtq404Bj9EiVeaS5bdQKG63BsbmlX
BEtWx4p7X7VdkKSWRK+tAjr27bc04TqzSZ+0Pa8vuC8Ib99IcNYuGBLM0nGEW46eYMvI3TY11PEu
Rs4LVObiaCS4yABUwWCjtFoBrtW7d2oxHBXLTcNeaQ491Q6Xd2/jYkO9HpOCnJuYs9GcO7Kecuh8
F0mN3gCbZHKnlff/ToBoiNQul5E2AILy8iOp1gNr7f1lERsWeKYD//0kfgO2j97PC1IagzLcdiYs
YTRW4tdT+/rvBAn21ytmBWDqugqroXxEiW8BbALbK+MgTRVy1y64/jOVBNtbGXNs5mFbzJ19tPb8
3lyD8VDFskmWDT8BQYg6wFDNOdsELzz3U9IbCbob0mo80r4IjLo9DjWeKs0Y/fnqAewMXXx4baGI
IOjkpcOspp2FZCDbExCYNvatN8uqglu2cCpEeM0Rbek6ZhjIGJuRXZn7xC4ONZEEUTIhwu1fpWhF
LCdoohcMT+sefb233Sy7/rfSthwd7v8XTMyejibSIKhm8UG9OeJYWCTS0V75zQMzyM466pyN647R
oJKa35ZVnEoWokRAEFHqtVAwB8ckMhaRwYkYPtqo5T7ZvhlXcbnLmlCGYr9V0uW0NaqGmR3Af4l5
mHEBT+HEsHvmLjSQj6zv+GyiErXfHRzqybc/4dFiBUWoSNsrNjwvRHsuUKQ0JMvFckmJXhKUTKCy
xTw/QWMRyIMDMt6pxItc9PFfPgtb0c+ZOMGVTCVZzGyEuB4j2oTEwE6PNYL8KzpqH3PLT4+yvOvW
niLBxYdx3zCyBE/vaSnFZBGoNZvhY6OWUTE9l30ZFP0aX9Zt60o5FSR4fFQRzcowIGjMF5T9XzP2
498J4MfzxN+bVmWllQUB1WJ8tpv+GjlEItkgmRLC/hQeWDrNBjKo9bOnY9BbMmZQ2X4I7nDM5pSW
vORkriygLQ3s9LsBMBlllnUObbmr0w0RfOJoNkY5TNCl662s9Z1lHo8ZOK522pLLevNk6ya4xsZj
qLtTyFKMV3WBd1we/2LzAfjFx14xFinOZBsL5vBrDw/YOsvCzP6xSv3u5nJh9o2PXaI8ISbRsrLw
pixH0smq6E6zvmTmuMtT2atga6HwWsWALLrx4PMEI05zB7j/yYqZ6CHCE2DvKOtfhHa2odmcuwa4
PuJsErWLGucCzpT0/XdDq2Lq1JJXxpbTPBUhRA/ZBLxvAIrDhvMuyKsfeub4PNvUG18aR0Z4t9Xw
hyfGb4UED5ZUhW7MGRQCIeqR7KkSAoez2VuPVsSCeUL1tAFmnt/s+itL8a3ny4a3ZRa8aGWB/URD
SCnciWvFPKY4uI2b/JGwfp+gCQITTLt/J0VY0XJpysEr+b3QISM9zpGhqEE71n8RMgMu20SimAMN
ik2tM+72tkhh42wyjmtSAy+xAfKsRMrmLedg/B4UiCgZ4fI599SkBUJrhXkg3HLGG4FR8erdouAG
Cqdu5zq+LXEOW3t0Ik9MojXUIaDMhlrEcKK6BIeobvqEMlkmd1sOBv5BA4fiwZveJzeQU+htQSs8
0zrQwNU+1w0zqQHHKa0PaJPh/WfZnewGl0nlLuVEKrFKnRANz9+meV6t0nfTx9L5eNn+tk40Ngqj
p6h8AomC/34iI6fakNY1Hr028R5cbd+MP1ky7XSSBIbyN5fsqTDhYmoYA0Rbj/VS0mrvWO0nZsli
ha0144M6FkAY38aVBH1KxLFLB6pv7KM/sufe+VYQCZbeVj8k/vpvIcKh1QpHIRYSq2HyRbkbvwIm
tw9y15+uStVfdzMaLJrCT77Ne/Clpz7oF0K6k00NyxQVnKMxDiBVSVENXtvGLweA0il3qzH7f2we
yPDwaXoTs5nvWFwrpmMUy8b1nhbFFLneEmM8bvbrBih+Jmc5t4gs6bOV6IdMeCmkl4DwKh62oleS
XF356t64xzYo7zj1o+27PgYnn6Rd3Rsv7zNpwiFrAae0qLwxixNjD2CSiLyAYxUCKVUmayMEOBPF
t/TkrE2jMlZFCVHFmAVzgrIwijatZMfeeqiFVMKZFCGSNWpQZiQGpODvD+GKvqMiIhGHH0XPLHpA
+MMyj53HHrw16Cn/agKeX8HsJsd0s8M+LG/duIzALruv7vTQdP3FL3ec6rq7kcN4vtEaXPpawf8M
bpGag4qvRXvKwdlbsfMtueep4Szin60fWLBg+99ukIeC+jUoACmogwEKZ0gyV1vv77OVE9xTvmiz
PZoYyaCf9KMJBsL61aweVaSrgzWiUfVE4hVExUBSkj0PZZYh3JtpD2LmtEVGy7SHlzxXP6oUN83l
o/yWd3631Day0khN8/S0IGQqRguz6+gK0x80IKIVD+C9xjuUfUwOVaAe6uvPeoz8jImTpkVFrCn+
MvidjIFi4xmERplfXyEO6qvZUqZIQuF0zzdMuWqH0Ct2iyV7l7z1pF/QVoyGbUIKC8xCeJjsx0iN
aLyqfgZ6JtUfjINFUJaaMJPV7VrV71AuRdSc+ulrU8eXV30rq3ymr3BXNE2hETOHvvkB07oATARo
AHtOi4AzYLPIRVZnPWbr91aSO9+4H87kCveDtRjLpDaodXSegnyVFnbDNzcZ/iLiQ9kGBNuehzrc
+wui7jUHqJM8gzNg8m39VmaxhzKSwQH570o7KFSJHW8pdipRcNiZydK+c/mCAkO0pWPU4kWlrmt0
eeNkYvjvJ8466Rsgs/ExWZJVamADyerZM1L9kA3J+uOyqK0u5bNFFFy27tWLZjjI/k4xQksvaPK4
fim+wE+DGB6grDdOoGK2W//UoQpRsufphQec6ZdEovNWyezsQwRvXFQG1czVycP2pw3SZeQdr/+h
IQXKre67XVg+mnv5LbDVpHgmV/C82tpkVslbLVmc7CgKx0oe2A4urfrFASylFnU75x5dVCjW7Ro7
kKHTyvZa8IwAkmcKqeAZS1Ieypkec8M7ZIknu2A2gu1TNUXfN7tW2XQ8sjHuJiCp0tihh8E+utW3
4sbYLWEZWfOhK3bAE6usG9mwkkRL0SOuY877qyHdAg6zqfY/yn69znoZm9vWXQaMAmDno5xlvuvT
YPXYuguDDc1pdaUubezKup5kEgQPUCJT7Vg5KpCL00ZAFg2mPJP4tfc7BWemIYnCI1APeM/npx+d
pGZu1CwNc/RKLOmP1tIPdvaSmlMMnBnJHfF+YyDMhBxwmSHc9ATz693MY7VdAHBJwdB/Xd94Hgta
L/l82c1s6WTymVb0HWmA4eafceLRmDGgaDZ4GO12+5jSvaE8Z/pHpJIAuSJrO3m/RQawpX/LEjya
0RUlKxvIcjqtuFEcTdkpmfbzskJb62aiyR1JGkgCUOe5Qgn46BS3WwGz4VqBnv6s7W9rIgO/2NTk
txAxxdDh3dwkNYR0ZvYxBeOEzso/zqqBXxs49bz4g0qEyOaKsW3GiGuTEAV7M9vpM3MUUFj1q6GR
QGvpMI1B1s+dxkJlGgxZGxffi/NICeJRJoBR4LGF/ND5MhpJ7didYpGwBeyWPl+3ZdSsSKsh0XF5
v7aWEoaOJIOFlkVkWs8F6W4CGHptTTF0weEZ0XZOJMd2yyLAdoFkHY9v36W5NErbpNRsSHCa6yJv
H8eWXiX98nRZka2ThB2zLWS5dAyqCIY3zYARVTwdGNhE3SXmZ2qpPs0jZi+hUh4uy9pcNMzYe5zB
GM1HgidiUJUZDWQtAzjffyia7Im/tf1gwQFyBpjuOKru+a40JciZS9uEqxtHl6Le2JA63fX1bJBb
NAuYw7FFXtmUqLUlFeSAQMlExzcAdQS1xqRgIB7Ps7DMr0lPfHXFHFv9kOp/ox6Atm2MwgCq4B14
ALhhgN1YK2moVfW1ZfcPVH9t1VvyFzlCg7figj+Yowagun6+joNnD63bV5ixj8aIXfe3yyu76vYV
GFMBNm/u9W9/M1vBZWL5ACAA2E2Rzq+r6yUxsxb23jQPI7FS3zOTuO1WU3J0tw4WQBx5RgZBPoC8
z5VTq4yUXVanITOqm8KBy+26m45Kaa+25KBOiuPLXRHoI8/l5L2S6TPI9cLuO7KtzTPYoIBM+Whf
23es9I2vql89yePPLWPEwCbK0BzvAffjudTMUEfDc0gauk2STwejNij7giS37mWgYlQMPcZpL+bw
8snelIrqs2ei+xMcDILBpK1JBnTpoNWuVK8Ko9knYIUelcRXDYlblEkSwutZ65qiNSEJWHFBbgBA
qWY7Myn8av12Wadtb/XLmYiT4rmimBpYRtKwnouv1GZL5HiZrAq1ZSQnHkuszGBCobeYaaWhbl0Z
9hDoZnGtl6tkezal2G8cspiheDeUohWYR2407nib/LDQIe4ny28UydZsSgHpGnygiXhTJCVeJuBq
ZT2QOfp2jpsuBw5IDzirQeJuZWKEq9fSSqopzZSGKXZ/RJq6JI2fkiK6vP2bF+OJNtw8TkLMuiua
PAdnbqij9dAlx6567ftyN2o/3Gr6cVnWllFjihwOF+24AFERjBqEEZRmbZKG4+gRX89YMJH0qpjJ
i6e67V8oBgSaN2ZbxC6ih5jyGaOcKsCyzKJ5QQOY3zY/WuSuEmMO1qZ5uaza1ilCCQ2zQ0BvwfiQ
4I+82e7RL0OAbWy7H2fH/WIkisS6N5KdmLjCJ2M4AdUfQ/Q+msYGc9awfPrDEgBEL04+Zy/NFQvI
/edyX4T75LH8dFmtjXafc5nClrXmjHLdApn2F+WJhe1j+5AdvVv07mEo9lnNfFAEHZWwv1IfL0ve
XFA8rVQgkKGPQGyzRM/LbPZ2miEIUP1Rf9Xt3WUBG0WLtwG2XxIE1Vy7pLajQEIKHA79mS9oBQps
pf4xh5ygUlYb3LT+E42EqK1re6tgK0ykn1afTAbiz9nHyURCUUZVsHWo0XaGbkHOvQnS2/NDTQy1
dYyshChvidahan2MWo5+19modtnVElJZjnjLW51GG4L9D4nal+aKaGMd6M1cPzZaFiNzEl/esy2j
OJWin+vllWSYRw9S7FENQXwZuMv3fydB8LoAc9G8dKFp2E14HRiA2yskhv0GNS8+3k6VEDZnQGUf
XVFQogcxD56GfdBh1vWQVb72jGr/Fb1TguQ6/+och6B+Yjs+icFMXw3Zjr0UT+M3WfPRlmGefhDf
25MrgKaq0mGWKw2HFTwrWeMXNd0ZzqdirSRnTmYl/EtOJC26XtgTWuxDIIH6VfGtyL4WoNi8vIWb
PutUH346TqTkZT1Pag99ykN+zzK/agMLpKHLEFq3GU90YzCchTookJTGB6yIRDw/x5f2V/ArE2U2
abn43IzY/bg3fPWYHMsnMLsolU9e1Sf0Z35agbwTNv/DEIVsjQU3U+gmM/WMrzGCH7UgIfEquBrJ
Odm8jH4vsibi9jlqh97BDmIA7lb6OY0LL+xvCqAVuN8xJQLIvOGxb/fUCmV0sJsK4nVtov8Lc61i
7qVBq/pUgBYz1JPbAcDNDTuM2te/2cQTIcIhJWNn1KoHIYZfHvSfTWxcdXcEuOLL5+FYPIMWPVyu
1ht42G8yxNjN4+igOmMBlBhBpvBwqxRdSdQRomuj9j2W+mY/+WRsQ5vKsuibolCvR7+Ug9kCMb1T
u0ZuJTTHG5GZUTtVsefOgz8w47NKqg+SJeXOWTwXaNwFhTda3YC4LLgZNR2Rkh0hrDzgUDpxvSuC
Nqwnn3cLy3l8t3Q7Fcd/P/ECZt0462hCnJYXV+aq33aN6mP+5aiTMrqs2ta1dCpKcDgcBzEfF4jy
kpeyem2ktAxbLuVUgOBSRi2x8pVBwBBS3Qc4R3vFL4/h0CBkqae9+9zgwAEvbX6qqT/vZRnVjfYZ
gzdd/9o7walYudfY6oAP4EylCDw/0LgOgECLY78bfBON/HGzA0ZODvaDA9sNN+6j7Bs2jj1y7TgO
HCcFUE2C+TQpcjhq18Of6aufszHu2tSfEra/vJcyMaLZtGvWDTrEOE0epLTZ1enqa2SQ3IQbJnOm
jWAyhVHmqV5BjJ4+OQC7m6HQv1NEsJlsrfrMmyAhS1TfHL3IwfjQaJO/EYMeDAPY3khHimAlRtOp
JWhWoUj72pU0KLTbpZahTWxuyokQwRvrS6PnTtMCd6foAwAe+GMG+niwrVxess1NOREjmBjTyyy3
Jogp2xDgI87454VwIGSfCBCMy6uIZc0pBPR55ysYUFbs26VPJRHI9mqhZRRHBaUW8eWbzFmyzlaJ
4kTREN9ItaesBmMMczzJ3m+uF6gJUZxCNvpd7h5vClbM7YS9NxV/MNkDaW3ZRbwpA3jiKNqAbQtD
d+duvOrHMbOsgaDZK/3BG6H6F++2D+nXdN8/NYEXysbtNto/sGonEoVNWhtDmzQTErPSN6vwi/11
5RyWBz7qFXuY6RleZCHNppIAlDUAPsEhToRXB5mmKlW4yNGpgopej/afcwch54ycFXYKmUvwTQvL
OHvZos8AiW6Ha1KxYAV+7eXDs2V1KIiCewKz8RggE66IvNF6h7IKD/bR2jsYiS7sNfYSJjmjfPWF
KALoDL/EvIuOTDMdshFPW6ZMoWO/2oXid3UC9Fry7xQSj9FiJ6yAj85CQPeFZc38IfmYdZJ7QLJq
b0mKkygFufvJaFwIgc7PAEwIh26+Gz1UyC/vjmzZBAujiIaGxMGytbp6KBTjkGjp99ErgZ1ntLIC
jkwpbu4nSnllZhWdQ0FUNasIV2zrelDzQ732nkQrbrXvjAFZHA1FAHSfik+BoS2TeUkgCKHyGDDb
2atDl/pJimL8ZN+5Wv54eRk3NTsRKGhWGSxVKq/OQsV8LctPmX7v5RL4pq28FJCffyvFv+Fk9RTw
ZAAWEDKAR0WftbAHlZP+vCyxdUSkLAdJ3jSNE3mCv2vsapgtDfKyD/UHFva3NEYT060GIC4QkZCA
7aYvzU0ribO2HpAAp8WlwYM6lI4EsRPyzvOgrlnYoePV/tAGyX0Wcb4x+y7x4WR32R2R9udvLa4L
Tj7QRKF7AwlbYXGRDMySgfUZevuSI8cai1w00M6gDPU5rp+sgWdbyxN5gpYqmVE7m9/kAePHeS4P
a6hlofURk4Sl41u7NZqfOE2HfF83DseZqoLLd1Crys12gK2myEBocRVlhd9+GfaIP1iAvspj96Du
ywDc9bJWzo377Ey0EHvmY0LYkEDrovuaeOjSzGU4fBsH8UyCcNvQLHOmvIFyFeB1TTaBwPC5lTG6
bcD7onL6e/dEeA+SMs/uekjRnuxdth8JpnztiF6zNwiOOhiuCNikgv6TGqcV0qtvqBiZrNV4Y6rq
/DOE5Kpto0qjlviMdAzqnzz3P4JZxdiDSnLvvIBh7pN67db+/8Trwi8GwcViCdAwYZo2Kngqf9Wf
eCPTVlhP1SlD0QE8pHh6mktQ6mBz9e2vYPe+WkbfOIKtCOmYWL32dmULYGuCFz1qSJKr/78c3t/f
IlxiXm9ms9GP4IB/0tH63+6QKI31T/8jGMnGo/tMc8HXm3nrOj2Z4SqQrSARWXxF873vxPYt9GDz
/vx0DhcNM4iRSUJOHUHkFBF8eS8tv+CvxoaVtqFg+YdwLP1sj1A0NB6yZwBmRyA7ljnlbZ/xe4UF
d6Wgg3JSVoibYu/7Gqaf2DNGDYImyhKfln71jEGgUPsB0MLo8sW60fzNbfy3ZMFb2Sxf8tyG5Dlo
rklyO6F5NppfyphdeUFxrXW+WvvteDSi5cqOcz+LZWnwbZfy+wsEpwUgbcxh9NjvATmpBU5z1Z+n
WRaIbbvG31IEx2VnpT4AdxLnqTd83b2ZGwklqUQNMUBWjELNjBELWa+Oi5Yw59kbkGZzmORlJjke
YnhMKSlrb4acf/h0ip2Bu+x/gD6SOCAxQl6d3p0Y35b8uv5qZW8YC26oPSR3fOBF3cs6qv+L0/+1
Q+Iwk7JqTgtANh4PDbXvajtvDLTvzneP7Los4h3eoKR/qqqgKw6LEaTkwczQLjTczFfSWoLEWt7e
qifet2xgLLoCa8FbdAJFDgaC8vgtSKJ34A+L6E55Jh8vH8WNlvKzo/j2+4lQ9DUO1QRYq7D4kN2y
0IkX00/uvcj0y6/l7XRbxcrnSiJUpqjgeDRcs7MKmnAYqhrQpPXdUTJdIZMgOpgSLIyLg22lhes7
JYAcMokP28ocnPqwt3v8ZOGGuWS9Z/IjYflzlLQo7fHZNAbabn/4mu91XwllVWWZWoI/cbzBXsYE
Mu3BPdb5GLZIc0sMQnLUxRahGsn8tNUhYz72QN1oA7DFlCOmR8o4Db+vS+D683WVRtrPzvbtvTyM
ligptg8p6v8fAx2IH019cMZa8pKUSRDCHKXSgNXZQ8V2WKsP2diM8Ww4tWQqWeKbxTwPqp6lt/Dj
nI/zQUvJrm+TXZ3J0kn/JWD85cLE+n8KsDt1mqCNelw+NKiwoI71yYqzYxFQUNP8TFBzQd3VzXz2
Ur7K5pj+y6Pnt3i+DCfnIAXCj9JOcCAcGkn/WkWU+gOucT4Ryr6SII0wuVUeZUBJstUVfEhi1pOH
blRovTShk3xCb6fftjvJYZBJEfyIWqlV66iQgneNjTPg7JdXDLzGfWz7XhpU95zTBT0rl8Xyv3oh
DhT56znxle0y7Oja19dphYEjz4hmT4vs5Gih8PLvpAlOhSSZm6QUdjp5y32CAsjSGpE5DPdobP80
r51kykaypGLDvlfZxWwMUM6lPxZyVxtp4MkCTMkBFyFD2kl3krWDDH2sDt5Q3fV9KhkK2Go8OPX/
IvBJmvalilsGtzXmkp5NzgDzzQPH6RzasffgRM4OQw/78i8Gy88ubDENtpQt6/oFJlmN3woAQ06A
8Nfdh8s2IVtA/vvJoc5HLyVI9iPxyp7UCekaQFL8hQQPBX2Vd3yBOOlcgqaMzjQCdxHjpcBsoMOt
0TuyLdo0tRMZwlN6HHRv6jJoMcVqfbVOPvqFjbDecWZSdQwoHnc/FdvX9zKfLBMsXDAEqDijrUC5
NV2eNHP+RK0iqqzmcHkNt2OQEwWFN/IKG3drD3JQU4x4c1F5V5sgFZ4CvM2jivrZk4wqnPvVd77p
RKRgGcZQeOPAXwLomggJyXy9O9LyKc9eL+u2aYEncvgSn1jgAJa/wqshxwLIYpTWKYlYTpr4spTt
2+tEjHCNjAWoHdR/VjDFTQV0swp0WTOLS2ReMPLHdk1Ag/SmVCRXy9Y6osyOfkeAPaJvT/C6Q0JM
AqoqxMDmM+nHqFn2nUV9Tc3Dyypu2eKJIHE0wPNy3csrCHLsRyV7HtqrgkrscFOEY6BmB3JX1LSE
c1Y2jdLa+QKXpK6z7yVKEnt5okeWOclCt81lwyiWhqkXdASJ0zAEfMQG7aGNRTFfSMG6SmOb1JEu
7fzeMkADUOecKAqyxFr3XK6l2mWQNLbfaYEXhPkXb/dTAcJJUnIX81BcwNp8VoHXVNEq0Oe/OEYY
1ED3lI55KF3srK3Jolujh9tiwnxEWz8OpWyUcNMJnYoQUilu7w09cyAiPeAJXfv8EBH/cfB7UBCF
A7reZMmbTSM4UUo4O01L2bDyqMxZ7IAoakx1a98y+0nt/pwfGaq5gO8HMpgKPE7Bw7YA21EQsCAp
7KyhXn+zF4oo7M+pbAy016lAf8IYFIeYPnd2gGRiU9+YsDXaX9leEnnUkNy3W2f0VISwZmOVNFW5
QsTssTsN5HiUjYjLu0QCviORI2akalTUVRVUoOEw53uTuEc9G36a9M/ZO/iKQSFTtTzrHTKlizd9
M1MHJlBPgaXlmMnoImeWpUi3nMAbuYqqGiBYF7VREGi1i2rxJDQDU9Pc+tPe2PGSVX0N0t6A7thf
hMenEgVfatNsGR3gAoa2We/aar11p+JuAginxB62urywggAO+o9qQozSrLk95A4E8eYyK+6e0IAI
POpdfaMAi0bZzShBkmACJXIeLX7+IgNIki2tcLLUIUOtMIF8wDVh0L669xTn6c+vvlMVBQ9bYz/T
trazcIGPSAadgGBwedTtQbJnMlX4mTiJVQBzZs9GC5s3yH2zmsGwetFlTWQShDAFbFoG+DYgoXO1
UC31ILOkD5rtk/vbIIS3LslSneQaNmQO3B3HGxrWsES/H+B11BAY3wOiyRKz/BJDfEuxihHl6S4J
zi/HGAz1VsjlvAQ6gljjI096OjszRvbgaP5Fyf3M8AVPCKzo3mq5vDlQgzXsA/rErpwAYCVxXkhB
pbbe8ifaie+cJC8MrdEhLR8iau5M9PRXejjYQAgZJAEF//ALCykmzgbS2UtvQxSHyjKuhn11GA9F
/OfcG9z1/rKTdxDVHfWyVoUtWssQzaiJ1p1yc9ncddmqCc6hJqubTCZUGcIpHA70M1PDbArbXRoX
D+kTUFfCNWCRfk1vB15+DNB7f59/6Ud/vCu/4Dq4/D2bn8ObTjDJBpRTR3DKY0OUXiug8uQQ3zEe
WwhyCI2N9rrSZSHu5jk8ESY45kpNujV1DcSFyV2uopVveMmMIbys0aZDOREiLnDDNLZibChkiRaC
bfHFW9VGsmoyGfz3E7eY1NaQtzwUWDKQe6r9hzTpXy6rIVsr/vuJCA/wKGNaQ4RhlNGoLZE3fx8s
TSJlM9cDuoRf+y+432bUlVLnqzUnEfvUHExgsSWh1uw45TemyeCqTPBIBYDek8W6skUUvDJwBMGV
vUA0XZWAUHJfkf7n5UXc9sBg4OUw2w7akQSPmJXothr4VdyBhdX9Ot80aKsCqhtYjAP0ypRMiuiz
gSgEJ/JbpCmkf6irDcbEow9zZ8QrMtVPCiiDlDVUogzJizpsMSb1Uu6GAOldIn1BbD5aTuULJ5om
FWdvR2ig3fUfzKAM0ZkdabsVSKio7qE5KN1JFnlzI4ESYXh49OGtLJgqaG4zjbXQWN85ZaxH2t6L
tIfl+xShwz+mR3ojM53Nw3EiUbDaqk2Rg0ohcWwX3yAOyJIAHgedL2smU0yw0NxT18J789XdeK9n
eZCZxefLIjb974kmQoigkiafQFUAl7hS0Np+peV1m3/ICjUANktwWdZ2YHwiTDgNlakTTClDGI8P
ugMwNBEEWTjv7rWJiyYCvXiAFpBnPcSb/Q5I5+4XaReQZE3FpI3bpv95BRj1XT3lQaUoEucsMQ5x
hnmoO231FmhZLA9FUfoqvRnBPXp5LWVqiFeZzrwCs0HoDWVumA7rc6+2Hy+LkOkhXGTAELTdhFtf
Vb2uehdWzcFIJfG9TAZX8+SWcedO1Wcew3XLk0sJntBFmOmrJF0tSOHgPkgEAjpPN5FJw4TWuZTS
0l2lHUDgmXRWdwA84nDtIQrbZb29PFxeNOE8vYnS0fYO8ksdY2eusGi2uYBQogKhrK4l5hfMDSb7
bhqbEKQky2c9Z/pDgZyhLB7g/uYkPv1HKtKdnHIR/0Q2iVUvPQsk1dS3SbfsDJPpGFdxyJ2SjOOd
5fSyR9O2PNAbIIWDHJ4hOKY1UQDO40DebBfufujtDlO3NVunQGNIkxsZmSVbKNj7fzT8LVHwU0qR
NWNdDNhCWoRqVX7y1uzb5a3bshKOB6BZIOBWYQDnVjKxRmOjMuF2bOsm9kYKyF9D/2A2lSQG3xYE
3BMMDOLOErFrsllZvLmHOY5FVVxRgo4wdFQ0B7I4TXhZp7c0yjvLsH7LEuxRGXW3Grjpo+tbe0Xj
GDC8CepazWSpkZVp3q4nrAiZbmAMzKl1eihW3YkkX8Hv/HdfYQOuDASGGHQRuZfcujenwsB8tj6i
awQsPD9rTG7d5BjxS9BO/70bhvpnotpZQImm7sG4S4LSNf8wGfiPEWFyyLNstC2jbfp8h7uymS2a
Miy8nv8AKtg1nICkPUYMf/6R4WKQF8ASKgb9hPBnHspc17gMd6wiO01iltnUxywei1Snv3JY/0XR
NPTboqXfHr2QeeAOYS5TDko6XWlu/3h57beMDV4PzAtgiXast/fgiYedDHDJDjWtfb3CNAxuvObK
yx37o4r/liQot7wCoFygN3h5OQj5+fJOSwtocKOsfVPp3c9lz+wE40wOytAKK1awiymGl8SX1dvy
twCPMzHGDNFwgOcycy1dCJkbdO22Rbb4g1ZOJOpVhiG9uqg7pMpTs9X9perrXNKFsiWaA2thCggZ
bAyJnYs2jRLLMClwSaOlmHiKjeNXu+pXyydK46FnArBVUzypTmIHl5XePNU4Rbg0DOwo3Mi5aHWt
TRfUU9RPJ9L52ZAnD8aQfmhZau9q8HwECUGbqz51P/Lcm3fLPCSS/O2WP+Z0TbgCdCyCOPJc9NVY
lQBN9eFcVgDeMLzeG3OQKLqxxDq4SB3cMpiutt8O24nxVrZa1orjgp69dZv8CjOSSbXryDimQTpR
+uJNTInmlVIZIxW/Ts4dFhDhcH97DngMLdQpzhe4oq1KpnnknAcVILls50c5smtXJU+kb5DFBZI/
+o4kznpTW8yXmaAuAqqjiKNmtlnmAo8JlmtQ/bga7JPe1Y+22+qR546Rg5Bi9+eGBGFI8qsOsO4B
83OuJ9VLxV7MHMcH1W6gJSdkXjADlmJqZWmpdr9O6vwzJZxY256L3Azw0B2rXWa6mYxdccN7oGMB
gIyA6Pa4jz7/FMtkHbBwUzgqrYAPKXobQ6olSqJDrC2m9korPql8Wf8NK8azEVToKEZidEb0Hkpf
KanaVbU/V6PihAUq8PUudYxWRoH03p5QTUExxeN3D0e6PFcOrRJwIUuOtoG11q+7urgniZ7cAwxu
9qsmT754ZWPduU0roz95ryEEA9oNZVbV4Jxf54KHOkfCj6FxrHTcaTeX5Xgzek354fI6vt1q5+cF
EHkOyByBM2TD+QubR1pmEs9EmKHC73grsLdt3U979chm5WPSjH6dAWk9BbCm1au3I9AYJB/AsxrC
BwC9zgSnPQbsMQjFz9aJpyhA5ZGRXgO9L1uHXdm53YPutl5EAGMST2Xf7JxsUvbgP7fiKtPplVvl
q8Rbbay1hpcGUO3AQwSWDOEb7MIZyybFN5SKWs1+a2lARaqKZJBVmPhqCsoCgQ908ciXOg5u9nNl
e6Lj2lFMhN/udDUVHeCCcgN1dIJKwuV13VBJh2/g5xIYUu8QkJZ66RXCdERMq51cN6rOQiM3jP1l
KW8AvKJCMCBQhmP+GYDAgvm4VVuQznPQpGHPPWbGFSVulKTxM+oyf0rnw6JreUDNtkBfrjX5LrX0
wGGecSgRWMYpQAbipK29QCHmB7en+f3qJMRv5rrxPc3Kj6MKwANaO9GiL6DFzRhoX0Z79hXHuQN0
5RWYr17awXxSMIfv2+Bjx9RCEisO+bnQtoBLqIaAFgrgDEAGstbuh+r/SDuvJrmVHG3/lYm55yy9
2djZC7Jce6NuuRuGLL33/PXfQ83sURWLUfxao5tzFKVuVGYiASTw4kWgfxpFAU6DKGVgcUojzxh4
7XU+GVMx1Rrb7KOvYZO/C7Puq2RYzaar1CsZY7NRquQu7pXXtvedztDvkrB+DBQI42JrF6VRZTeF
TFv+WNlBKD41fvkYVdqHOm+Za6a8PT4keuKIKcVzbcR5An6AG5LWMi+zJTdlknTRB8W2ik04J6Ep
9d9dPuglxYWzBCpwXTLpDZ/dEFWOQyNwsfFaLKl244VMTq9GWoINK1+5jIuiVBVeQcbwTfSnp3dE
wIEnDJ0jRMq0jDDU2iVi/U6Uy9c/WNKRnNldTCsjDFMLOSpcxVGm2z5cuEG31q+9dBGR8tdyZjun
j4DudR8xZuVtiyZ8lyjemgde3DL84L9pSOejvqHl7Duzd1O7EJ+SUd9LHuMnw7fHdFO4zmOEiA5u
BX2WBIT81NOFgLueVdFWCbpPRR5+Efj/3MDORJa28iJbXNVvecYsHy4XVedXKm+wVpC++kZjwLJU
i/YgGmtWbMEqE0XJxGjgSBnteapxSd3nYxDzHshpjt03tS/dlYoY7ovYSG+YYtVeXda8JZU4lief
yusJM/J0en9EibW3DO3J7JOXyyKW9o4cBWSTIOlMfX5WZt2oQ61PImr9rhzCzNF862Yc45X66vJS
/pIzPyPAbGI5Chghz0seDCHdDJb38/JSpns4dzEGCCCCIYBAkGfOdsvq/71bqX+fusFn1cgeRkHe
TrmRy5Km33RJ0iymhjQwK12ZTdO8R7ek50cwbCNlvpLypaql3WVhiyc0WVIiWJ6g88AydGtLTaZR
51pVXntme5tm6TssxR8YbsPCMcPJacAiOrNygzpKWtRiGkQJmJaRi5ptERzgqsM34sJIoDAIGGIK
clFEN2QtTg8qV6ildCYrktu633dDXm+qtOuf/MZU/sBHHIua3diM+SlJMCCqLOm60WTbkPuroFxJ
XS4dEcTsKowexN9neQKvt6RkGFDuwmyZEvpRlntboy5wWRGWtM4kKITDgbwAhOmn2xZaQ6eCR+Sq
ptqTEVNZrJvhEPbKu0LDU6TZsLKseXfMr4PiYU7pFn9O7mV2o9JIziRBwZDDIlXf+KGo3CuxWu7i
iGmoVhD1+9LvG2cch4+Gz/xKq7TqvTalu0RtsJxRL1VItUfFGYpYv+7U4Wfge+ZNAEfWSqZm6e7D
cTfNmvjFdDed0NHjQBSR1QTkwNShfRdBGB4bAiOWhyy2PbNeizyWjBmU69xI0K3MT5g5uLETKzfX
wN5Ds9VeqVnS7MdKD1du5IqUOX7Or5JqSAakWHXj2qbmPWtlXW4uK9W8VfxfZzxBJyX0F0re2Vpq
T68kdSC9lhnlIGy8jCzCHf84l5yxKSrVpkMpbzcwwFblPsrHmHBd76vW8d0gaBguVcTpVk118evl
L7Z4opQ+p2c77705LhpIRZgVHQ/3inYep3RrgJ1j499U8Nps2kb135yyJykjAozlFa2CW1ZONciL
O52kW0DyvDe+DH6L9jTCVdC4f+DTaUIiI0OeAGDkdOpHmuq6kALx4srICMvDVd25AWnEWFw51iWL
ZMmUqeSJAsiYRyqMQ1NDc8BD6V2x1dziumPmmqS9sbj3S3mOxcwCFBJFfatNT4smpplG6hw3eLSy
tUbjpYtgqTxPVZwF5YWZu20sNwj1ilfXoFhp5rRpQqpB9TOlefuugVNh+CUkOWS451VEy3SlslIy
dqqQQ9L68UsmGvJG0Mx6d1m7F86H2i01CpOoa0ovn2pBojaZmzRFxgy67Nod4sF2R9XaRFr09mvE
EA/yQhrKfT41BH+fhbpWZbbfiDdln9716nhNOkBmA8c1QtmlVaETTIHWiSbPgMWuZPq9YXBQZqhe
0V7/QTWLqyYVv71983BLrIdxfzp2+HTzMo/EyThwVSvTdHdjXePZmysg4un27YLI+08zIWhqJetz
KqjtzKC2IrwKWej8h5D6zWOsC9kjCTdjradrae+OZc00QtFDBpgUyFJK4aCW3kc1E/deVDz9wZIg
Xyd9RRChzZ1K6vZ97DU4FU3slAdaeKUPTFuF59fQ+5fLohYsOGAduk1MonIiiJlFVQNZiY0CHe9h
801luIV5otV+usvdH5clLRiIE0nT50c2VSkroKLVNL/YHz4yxYNBlkP0ByYVIWwc9SxJw6ieColH
JcnSEUep62K/cdVi01bmrhb7diXOW9SEI0Ezc0fVMhgtCyuUBc3ODPx7s+v3lu+vYHmXN+33emaO
XymMPGllxIAAIE0Wyz9LN1hxdgshK28KSP65pgqtGTP/4AvEFPKIjDzuD5750VM7WwxuNbe/ytf6
Vhe2DWM6MVVRYJn+nJ5PUMV+KyQd21aVH3n/u06cyD/rBsD3ZW1bEkTKlIk0DAOndjR9fqRtVu5H
vUbdxi4V62dgCK+FWX5LFQY1XJazcECTa5iSDQYp77kPr7RGLIdi8kYVwzncXUbV7z+TMDsePSzS
1FWnqNmVsm1YVfdaWqyxAy4ug4ARL8R+nTmFqNWsdNQxA13W0tAU+Z+0Mvh+eSELekYWEDdKrRLG
snlfL2+gSqYCwNmTCDbU76qbPxe1tWsluUD3ypWTWdQAndc4bz5Gi6szVZOg+LXUsM1sJoz3WyFt
PLv0XWtbNcXj5YUtbt6RpNkJtUxJ1/seSaKZPDRZ9lRp48/LIhbMtEmPHttGMRTPOVvMaNWTpaYQ
CmftXqhuypLEsCHvCFT/RN2OJM0WE3mtqyUZkgx6FmJnQDGEnTmqpOr/syXNPE9qWFFpyQgqkvze
GNPb3GNUYx18MbLk3WVRywf0e/emz4+MgaYFUxKa3j2vh6ZIK9k/U36+LGNRu3lvTr3rwE3maCK3
MWMrDrmmwqhtROqX4XjjKcKdqPa2UbxeFra4oCNhs72zmlBWwxphvAaHivlNoQQH3lA31YpvWBM0
2zm/bEygDZPxkfUNA2K3lFk2l9eydE+ZWkYFjbIsf2Zr6WLBowyPiEoxnDARdqA2mdewVmNfukHK
1In/qyP5bMbl5GsY24m6WSOMbr354JGXiXT3fZMJa05hDv6enlzMDmM0JBS4DG6au7nQigvS0CKm
rh2DyBmFPmDCnNvXW1Wv9K2vyMl932XGxvBD/xA1ff5Inb14Gdu03ueZJthw1IUC7w09fAo9JX6O
rKS5dflj2OTslMc4y5NhxWIuqTAThrgnCqPqGJN4ek0wznU5FjhnM0whFBDVlK53aHyLRLYeDC/q
HQvumpX81a85P7M8Ld022Gg4aXhtzz01KAS9bwcupz8IQW9DKfOxqtWPVR8Bj5NDy/F0itdVAi5C
yJPnqRxmB3FvAZuLC7vUQ5oVE19kEpLZX08V/h3zmNotYKB+25iZucu01nQ8DSo/r3HrXVGkw8Yo
jM/jKMl2lVeK42ZMkmnC7iM8Wb6diN612kuaE5eKbqdKmu1iMfccimVX5DUkRxMZ8yQ0B69SfuSW
exN45l1TWj8Lk3i20XrvJpcT8yZ284/MdvgUe0Hh+H5kbDxx0JxelJO7tK61faVG19ZQwG4hlp4j
jprkFJW4dqpL94u6sSkzwZHYeP5eTjRXAf9KJBRZUewYYf+OQe/bgqzHivosCKK+A+QWbO8EiZo9
xMykNylP4wZDX3Ov/A5aats3w/x9EYRQGr/VamgooIoN1Hm+nE1VlOJRK4eMB14pWi+kEcGtx1lj
u57x8bKgc7tBwz/Th2QoBpA0z+yP0GApmWERGUWjaG1EqxklDHoJQ2YaB5ANm7k2mis2cXo9nN4J
4hbwrySFpnBpDiwj91F7eTLdCUH6VvvM31LF9/jHjTpIH6wkd+1+fHu+VKMcQ3g20WpTFZ7dfivy
XVqm0JMkGYxtawn9Ia4q8eXydp4rySmiayalZAKXG0yu2DSCB3KKBy7wtW/6Kxt4bsomMRN+yaJo
Rpbo1JQlQ96EpjgFf01hj4289f1sI6uV3XUfgRI4lxelLhzXsbTp86P4YvBCtZZzpNFJHdlqZN7p
YrC/LGNx42QZBCmk57xvZyuyhkBT65aNa2vjygjvchg8y7HdvV0KqYCJEkCUUIfpWxytpG/izqw7
GqWNOGccVbfDolzBvvUHt1cn1wWwz1BNmq9OxVidHOgFhQs79UGLlmk42oy32/ZemqwowgIkSkML
prfZNGaOnMqpKK8CDlaTLyRF7ZOWlBU5AgZsWocJkXZVB3Vw6CrSA4Ok1Pso8XEAoyz7vtM04Rt7
EgkLeFzRjADKDz8HFuz0uwRGUBHccIbj+N1XnspyBfm7pCOUBSccIRTioNZOf38/SF2UGRhFqEnD
28KsQ7uTgmDHpDZlRVGWVH7KtDD2lcGvPBtPRXlBZNS+h1mU/IZxAnrG1RJ9d+X0zq8xCXgsIH5l
SvDNFyQPkWW5mUBqwjQ7UgXpU5yND5YSlruqjm7yQHozSuFU4GxZZlMWYzVxQYn5966H+Df+rECg
9NZLdipkZi6oR+VgBRBill9D5asE07K2pgoLJSOEYMiBG/7Csc6EFGVQVELMAfVFOwzkW5qvTCxV
Nky6yu0E45FpINe4NvC+uUP/Ehql5jStFjqeNBYvl1c8CTv1Z8T2ZBcoiPIQB5t3qi1SWw9RHk0r
BvxkQxeYOmpXr0WSS0Jgfp+GcYpo5cx25WpZlX6uUecw9LpxugL9tHmp1aGjEkasZOYWNpgEPOU4
UmbThI1537smx4OYTaqi9u73NOy/uUS4WzK6z5YgvNP68XYwkzulVzQ79qXXMUvvVb1cKakubuyE
kMayAUqaP540OpBlLVZBVnn34pjDaB05l4/u3KZwdLDaA2pg+jLbe3p001y01hrRI6uQNm34QRm+
mPrbs3WTEMVi4A5+56ymE8JY0HoiTTFd2e0GS7I99VnPjRWbtbwUAzHEcZTKZwpC+Jv0Uq1jfjU8
Wp27D6DnP6XC2mjTyaWcaTsxx//JmbkcKYejQOmQU0vv1aS6bxiCYXQPyfDt8tEsHv6RnNnRCJHm
WYOJwjOxmsnR4nWqrsESzwPR6VHO4x7yK2oE88bp0qJprqnxKJlZqR78kyoz45I2J8Y3kqtMHJpd
gnN9KJsxXAl4lmw/Nwylo1XQPKOnUvXBHFsvRhRVEFiKZbfZ9H7rX7k0jSn3blSO0vuis7TXt+4q
Dkdi1Cjnx1N4bqs8ISlTSaxzWyxwAaUdQgF3WcJCTIIIMNpMxQP1fhZqD1oCdtpDRLtTdtBaB9fu
bXIlbyLZETZr7JfnWg/aSgUIR31MpxVmpiVKMKRiL+e5DRSgsHkfqpuWQeq2GEf59vLCJjN+qviT
KB4RLEzEzs8uWFWnhhwwZczWCv+gjeI3jnevFsrBEpKD0jW2LwuDXYnqihU811LkakSS/GGF8yJW
0UpNNtaoSis/yo27yWVrZ6rvxia+UyPNcdfII5cu+LFqThfzKEqOeOzXtBTntlcrH4aS/qrcYzyl
ligvY7j2Fjw/P8JXit1TSmkhNR8IQembBTHQUMhMoaWfayJdTDehIeSHy+e3ZFAM8OxgkKeKxi+X
d7QuZWgTSQx84oO262/9NOg2ktWaK55zTcosxupCude6ngVphnzIQf7YWtqsAXXPd42xTZNbJ/4h
2p6/ZrMh1ppEQBXTMfsoVsw8GD9VhvjprRuGFHIdeGD6LTR5FtcIAAzD2KOPOJOD4dYTmBqa+UX4
5qAUKSBeaJVEyc9wCJWitq2YgaEP3M69bjSXBoqEMUGJW60l5c/PBhgKS6KMAGOjNn//hcwaIruA
BlAqu9EG4xB2xRpE7vz2IEPXLDo0iE/PkAGNGygyZBEYpARss7wvsteq1sjpCStm4dyDIIhLM+Vt
JNIBM8tnDcD8VQJPO6/gUBuDGqZ0w9gVRoGFCHaBWK/1qylzIpUJWAG0cGo6t0wVxZslwbo+1N2w
RLkr7Sbot666HwR403OnbWz+bhpOlnxI84+JUmy7+rubQ1rd+hvBY6K7sVEtp7EsSghMJYke6KG0
hVJ2mmTTmtdx3NkViqwILyVTjcexhpjXKbzPHr0SZig6DfWTKH5uxkczE3dl327ENNq65pZ+i1jd
Qs6qwBCb1akTtw8ySZCgkXZdtRODQ9S7TqIzf7bfuUnglJV2a1bB1rNu4RVTrC+tqW1Sv3Q6vaeG
wrBYz98OvhON12ZQ2b7k2mVSbHO9hkrFr23XjG+7JiyuE7//JABN9ITPpnUVB6UjuSFZ2c9eZtol
0y7pwzp4jfZBy167emf4B8Cs4EslyXOk4jaqrwbpwWyg6nfhQ5IZChrKTgYZhRI/qcOLa96J4asv
HXxSjYP2Xmq6rZe8qi287fWhSp66/iUWdyHD1HL5uWlyRzGuu6jlbaDYxfigiw8u3fOGdB9lP9Us
tJv+tRS4wuV1LXiwWckk6N2Nb3k70/02MnVQ0X+W5n5U7iPxMJbyzucxBXmiQzZ3zL9pfQRE+0vU
0C0IUY/LUGj49DTfqcXCydIPtVVcq1a6GaPogS5DWzIbe4zu2jyym2THPFy5cVqV5Fs/2r12HSkQ
MXyqNJMWjeKqTwW6DkiCN60dygdZwRQIezXeRY3kmDz3DUdPd757DwnRfR/vu863o/KuKzYirF9K
Fm0y71Xj8N0HaXzoxHddcaOmjmh9zbI7MdrLGcQmbXPtR0wCam/k/MmrD00Ll0D23Kumo7ePbrv3
rHrrNYxuFR7VRt5lfkOb8Sd5pGrzXi4NR4zeBd2XXt8K7icxPkjGPul+eONrVt/K1mYs7AEwcX2t
R89euNXiJznatalh52T+qyDbVcXnnjRNGX4taVMvap1rG2w14artCzs1rpLyMOaVbVg3aTUyRgJ6
1PY+V6+MmPk1Wr0xp5RfrDthOdh5/Vlr7iM6+1L/EFiy3Q+fRutH1lLVeBdHoR3BE9uHW8l9MOPP
Wqxt8zS4NvXc0TThNU2zrRAZdqlZwIT7a7mPD7myjWvddsPYRr13uX7dWk9+wRa0dCmB36KJ0xkh
GBfi5hCIybZWtW3JcPeYTsZaf4zE2m4T867PQz6iKJCqu7DllPSt5T7I2Saj8DNatix8ld3+sWja
rVQeaGyK6NTTQ2F32XsthE3UXaTptYwTw4GdhjFC58kh6ViSfSWJ7cGioUsZ7ltdv+qT6ratx61o
5CvOf6E0hoEklGHA6sS6YM1cZhtWXqBNHmYiwwsOarQJ07uhu6MpE9IzW9zJt35p65EjNZsy2g7B
rvu6NmViceFg6ElzTzwI84VrUEMGqYSRTiijXZVWHx6Mupc2eZyWwEpj1YnKsHVJFgdrKcAl5wca
ZcpETjm6eYicMfKVOabY79aIrlKzefVNbwT9oF/Jdf798vkuxUAyID9ebxPPgjE7X2W0ujBKPF4y
lmgHERjJqnfi+OtlKUshw7GUabOPgkYhMlulhazU9oI7yfw0GGvj1+bsXf/yqVPClAQSrnX+CO21
0KvKEj2Veu1W9ZnxpiqOqlZ39NhPG1lHMNaq0XfT1bxbv6oMu3P9l9GTB7uNinYlIbK8XpKeJk9j
EpOzXVU1ISyMaVdp9d/CPYCtWVvx0sHBG2+qusygWHJMp1sad8EYez6BS9bl5s4Q9A6SsEawi0pf
CS2XFnMsafr86PACP+5l1w+ncEJp8Dn+Rzgz3l9WkLXVTJ8fyaAY2NNEjwwISmk3UzN8YzA1lkTA
vy6Lmg/7+aUqgAmmGb7GxAk+Oxwz0AIYItk5rGh5m93/mm/0w9urzCaUHP/QPomHNUzb0pWmvqpD
oIxVOwPne9AF9ErJI6BqhHuCzD35katxCL8DHl5BGi0ZLt7VhLRgG2namylGmcUZoRrG0x+0e9Jw
sa31RUEClybVqAmvizK7Luo1kuCFBZIMmag9gLZgTGYmO2qHiIHZRW4PgUp8chuCC7IgIWjMNc6u
JUnHD/mZOhLHu2k25Xx6WX2v1dmtPg70CrfPWIcVR7QkinwmZQUSuATts60US9U33IhTU5tAJ45T
u3d0b+uPfZ8PG2x0urusmovytEknmVksnRHSmEFOn0pUoSV6bgtdsRMsxrr2xdWUd78sauHCsaCp
kRj8iUYDzOmF65VYNBudt2/SJduuym4CF+T/2DY/L8uZLtMs3SPDrzMpBVQRhjaTo9Sd0QcmS8oF
MbCJd4le6Aexw6R+tfKstIGG9yvbuGCwZN71POon9P8ZxZYZuFU/ZqTO/L6kVu0PvXXbx3C8rOzh
wnEhxwSlKNHui9s53UMBei85UErClKGud4meDntRCj6GQm85mdpaKynBhSMj0wnOaUp24lPkU3Ey
ybGyVXhMNFksb6O+Dp8k1wx3cumGKzu4uDLKMCB+qbzSDjcTBZENLLDd9MT/qWlgimonHl/C8O2c
BfSrGjotANPzGwjFqRxXycKRunhuF20NTEe0xbX5Akv6J7FXzPK0QHXNczxA5+FEH6l6lIl0O/ox
tXffy8dND8z4kOl9epvFvEYvK/3S9k1NLmBYpyakuWIkSSJ2VShjN/TWFiNlJ2jUEgKcCzwGfyCK
OBnSBxjzQMye7iCpaau3PCmHZ+G+rWAMjcwrv32AamFzWdDSpcJ5oelcrYk36lSQnEpGJKlsZNB6
r03XHKyiWinOLW7bkYjp86MgQDdzxQClldt1BCeDq+2D6GtfurtEiLaXF7N0lY4XMwsBIogl/TJF
UpUwdxkaH3H8IFtvnd46RRpAcX/v2SzsVTJdTpiswoLadG+Z8pPftbojEaEZerTHLV9b0fh1LAp3
q2XJviB5UahrfDbLuwpXj0jvCwmumYa0XMDQZT6YHVb+NpTdbZWEvIFLO1mz9csq8lvS9PnR+fVj
6BN29ai9dydXuROSobl8bkupM3b0t4iZFgLoSrrUQwuzcvCug6YYr3ojzfdRXwZOBwSMfEFV7a0i
Kq8AyOT7WHSjZyAXeki455E10lWCTA1fNLYkCYpBixy9F9Td5S+6rGC/v+dMlZWRWE+s+J69fBvJ
5qYQ4l3S/7wsZMG2kbSWOdSJTw1Lc7rfPM31qtcxMynoM80Z+1781AHdfBWZm5bYvZfBcZGUvr82
mm1hdQQnRCgUSSlNzd1DmniWnsViYdc9+Yjx1TKLgwKB2uXlLagT/SbEDlPjMoW2mb+rNNYjRkjR
SXWRarShjVkRMR3DLDqxAO1BuMQOkj+f7WAvyEqlydyN1tPJyGiZaGtqp9mpllBmE+Sryyta2rdj
cbMLEoQkG9oArYB/b+J9cwC42aZ8uCxlcVETdQt7Nw1tmS1qhMlDKASkSIpRO6PUfQxS/QMqv406
8/1lWUtnpKi0AkAlqIBFnIVAKQRafdJwpbw6djoyrJ4u7/8zETM1UHhZpIXLI15Oxu+RiyzQBit2
ZeFguEk8l6Ytw7zMltF0AxgiRpNxMLpT+9Wm6bUNdPcrznpNzGwp7li7Ja8UYvsm+BB0UCS1Znrw
K9KHl/dsTdBMBdyqhZMtQBCpAzvKvwzutQC6/A+EELeRcyGZwtadmh8afEexSTE/nZy/BKby3RMl
0q7i25t5DW7obzmzWyMJQq72PgoA69RLbLxkWXOXWit1oMUdOxIyfX7kuwZPLWp/sqV6eQ8K8JAW
+caCc/ryli1ZbOz0lAcweBzMW3SgIc9LVItsm3gXJ4OT+T9H/UWJsn3ZvVwWtXAzQU/+FjXTNZ6u
URDVk0rnJR1hjyEETn8gARgEITxgCkWebVnWeVbKUDnOpTW+j5V/MBvZ/w9lTLbu6FjScrSEwuVY
NKt+13EuWqOsmLClkydPh5Oh7wxHMIsFQzN18yIyuJR99lEI0s9F2R+kco1tduE8qNCKE1ab3rYz
yIgGJ0vXRpxHb/rpQXJLaWuUnrfiYRZs/1RtJg8D/YF11tKYWHqU+ipSNNqK5CZwFN+twTKV1WZc
xdcvZJrYN4Iqut+pA4uzOmabBVZT1TngaSuuX/3Yl+9aTaocWFStfdOn3c7XfH8Hj+8aifaa5Jm9
lhRBCXUPyYpWVPsy6f37wg2lGze3lEMI4/99mAbGwa1WY/qFY+RFzLN4SplTOJ5JTnj11WlCoQlO
3vdhOO7qam2g5YJC0mhN0WWiJiZmnz2+vXiofFNiypZShY0dRkJkD231JR3GNc6QBXNEOyrYh6nr
A82fLUaIUrrEaoX6YyWZ71KmNj0mfV86uuf1N4VRgfuMfVfbXrYbC+uzjmOGmd9odQaSSil+vC9M
HkP9JnXLqyLzVsKg+VTL6fV1Imc6yiPb0Xdpa3kZcqqttBNHO6L4+SXe6RvVhhLlPXwdZuSYFN43
aw+/BSXBldCvRngMe8KvV8yR5EhqqsyfIhU1jA1bLsvboB7eXd7FNRnTFTmSkVYub6GYmy75aQmh
YXgrR2sD5BdP6mgdM01stUboBA8ZeZTeC9JjaY23yfB2qDPn9FvKHCQL0LcuhxwpXm84svC+grYq
XuMUW9wunhHQLjFtlKaC0+3qMzdIzIy0aqw0r1at3AttsoYnWpExX4jRKXj3gYUE5U/T/dJmz5eP
fMHqcVH/WsM8eoiGgmqly+/XOyVxulp6gPphMwCEgOsmDjAVw41aBStJ8CUlIJKAUwgbT6g/NxJ+
lwi6gNQxyexAvYG7yG6LL5eXtiZkFq1ItW61aYEQ16eqG2XvalFz1HptLUsndLyWmelh7rzP6AnE
lOaXwvA3RDArQfGahOnzo2tpujV4ohw9y4YvEphr0V2pxi2aNfrZ8EJklqZxRacSorztqmK6lCOt
bE/iVvwRw1VcUBkXHxpwQZo93Eab1JFDJ1Q3l49pyWHg5yc1APp1VhSX2ywy4mAqToiYzqB2lPKr
SV/i6L0E4ZuJBiH05lU+VcHJss+dk99UfRP1XmF7BC7AbZ2qW2v8WdI6UsM8/KY+CMhsT7eSiUB5
KPgWz6Qyv6lGxiMOwT5vm6vLu7YQlIHO/EuMNouTVGlUjDJBjOe7V53ssl0MvkuGK0ZlrGnHpMHz
jAb+XAKWrAAfnjMa1EIzyNl0Qn61LX6Wt4JNeXNnOa12Mw2USvdrI50W9/BI4OzmNrWu1EOIQLqk
timdtXDUbvtG3F/ewzUxs5trjJarqgVizNJ4qZT0LlDGjdaulcWWri+hEK0aEpUP5hScaoSXppYb
DihdCYKuAx/kJdvLC5l06uyAjiTM9iscc93KwWrZhpa89k1yJ8TVh4ZxDJtSVEAxGZ/orjY2+eqk
5SUtBMoCxGOK+ejemy3Ni8wwS/2C5vahQFh0LTfSIU4KeqX0bMVQnAsjeIVtkF46GFbI4J0Ky+Ux
0vUgLchB6eLnWvGaQxmERmVzF8LUKYZWilYs77mGwFZFZD4VKH6V405FMnAAWqeSyLxruid4Fr6I
vfAtzdbmS55pCMkOuuawGJQz4VmdbaPReA0hMiFX6arg/5pYD5+bOG3jFYVflsNoG+Cv0NGL0w4f
OZJSqg2JzvDSpobpMiJN8QWLgeJ5U7yZL4+jAt9FHwOsl7TTngrqXKDWhKsFLVHeE+lmz9bHcZMq
6toBna2IBw22nIYz5lCQ0J2cy9GKVMsbatei1zYphofet35mbaGtKMHCTJdTIbOwOIvDwcrCtiDo
V6/1+BAYdrB1N/q7ZgPiA6b7GETZ+iS9aZNOb/UkloYhemCm2S0zTwL7QCb6DcqH6zd4X1gys6uF
xBUfVTcp4HuU6q9ZLoUMMXMTvbSzOI1uojrXEzuAZ/PN+b+JSZvcKyA6xq1o8yekkLWm4hsqL3Nf
e+203tG6aCv3xtNlW3Z25X6JsSisTq76jDbAtSpQ2qnJqt27iaygAZ4YtWtFnzO9maRgi8nQwNB5
hsKQtFTJo1YvbC0zmTKBHx3D+sfllfyiSzs5wEnIxMdB8oRdm48vCZk4UBn5JEQdDdUxle45SttX
NRz9Z4p25qOXD94ANhxUMUn3eGR8Vt2uNVcsmU0wh1TJfmXu1GnDj65ICEtQ5E3t6JliXUX0XkoD
PbO+uE+FNRa0s13lNh6LmtkXf8zh448R1WVJTdON8qHwqhUbtgDkRIhMLoOECeo4r+9rZcsbXUSI
ug8fIblRIbLIlBsPdurIuk32sMo6ktPzGHvoxttKq5lSFjups4b5OlPUabH0qJlMviDFP7dxrYjr
MSKQxR1oTzuti8bpc+9WWH2iLQuyLHrDePeDwDo9QLUOxyrrB6Jx1y2dMJsoNQI/pMVUSZ3LKjuZ
yxONndZkTu2ltEcYZzgvj34INek0zGmnXfMG1KHkix+Bzj7TXvVsCvHKO3BZngIARaPag4c9XVoz
JmPA7mFZgxpEdNGLlFmB9AxevReDJKk2YV9razDH8zfvtMrfUmc3wmwsXwgKLFk9uuKNWQ/llVve
m4Lk30N13Dz0VaM7iWLE2z/YXaDHlLZoLqTOebracZCESnclDtKzPreR8VCW1s1ALnzDCNN7UHCH
y/KWFId2/ClsF8H2zEGJyahEkOLWBXCRQ2h98vRvUb1WsJGm2GSuMsdCZs5RYvpfVUkVm7npaYHu
GfutiWDgmeOz8RnxyRDphAFGa9nahTZoQrOjxc1uRZeMQpgZLC6ODPmebkPPsaTCv67Kqtr0uZ9t
Oy0OPitJOzjEDqYTesyngr+32mRdvUYGutBaefJ15hT2vpZrtKayDdXW+KZus33ysXzPBO1d7Lx9
ps+pqFlwRW+j50s6oqRcCZ1KFLYpVbOVoGfJa0xkOjIN5hOjwyzY1oSKLv4Qo9NIzLWVC2Y7ho3/
XMXVs1dGa+54UVNJbJKaBt0Epur0ZiRjm+TeZEv10mT4t1DcdH6cOUkYr7EaLlkc6gt/SZrdwTLK
JoYCAACxFXUb0S3ibV1A2SmIE5G5/OI1erG5fA2XvCL0bPCyS9PYnnmakITL6DEInNx7xn52g3lX
jOOnXzL+61v/396P7PFfF6763//h79+yfCgDz69nf/3fh/xH+q4uf/yo777k/zP96F//9PQH//cu
+FZmVfaznv+rkx/i9/9b/uZL/eXkL9sUgpLhqflRDs8/qiaufwngm07/8v/3w7/9+PVbXob8xz//
/uV7EqSbAKav4Fv9939/dPX9n38HAqmj4f91LOHfH99/SfjJ+x/d3z5lZbTwQz++VPU//y4Y0j8m
BnPSSxQWsb5TyND9+NdH1j+YGUWARkgr8Z+p4JgyF9D/599V7R8ibgK6JwCtHJ/BFagy5nbwkfiP
qYUanw+Odyp0aH//v693clS/j+5v6f8j7EuWJMXVLt+l95gxD4veMDgOPsWcFbnBcioJEEIIBEhP
38c9y/66VW3dd4OBhwdBgJC+4QxqeBpbvsz/+3/9a+5ALQrqfeDsIda1Aa/GYvjP0e8gDl1tm4yV
tgm7rTZbXhpo1OB9Q945mNw4jcl0AuAzaf4Mwp4cDeRy/sso/VeW8/sqoCAIiZa7FDRQI/+8ihUT
iZlih1ecJdNBBM3rmgwXGM841wDytgc9yIuE7ONK4VxJHKsgwfKnxkxb0sB0EOqT/01J82Eh8Pfa
8rgkJN6AtqM6iDcn/teNkRbCdxHbvAKcBnQlZi1QOISMHmPRz2Hp7Ce2q+M0zkvpeeQ7IMljphCy
5VDVBtzGeml4FBWKb6pEx7HBCSD+GyV3U3RoN2WRbW2l8Ca4y48LKWLRBDl07o/WNh83mO3VsL56
/4+R+dej/8ej/ue0+viPIMVzl/bGgLqnd/+8yZNlzzskaHllQ8P+5EW7U8R0lIVom8wDUvvoNrIt
5353j47woQukIE+YhQAen2Hj9taOkXvjbvylQf+8+C/XhqH+Hyv572vDQEcb7R6iQLz2n9e2zEsn
txjyCgvZXpotzDfPZtBaCHVJMGencwKGnPamzyBRSw1XZQjIbVPFQrrDObA3t8G6QWnuv17XP+dP
XBeQ66jW4h25gw8ADfnndXW2tQt3lgk4W9UEqn/m2TCADCwtU+Hw84IIX9MlKYzDu9Il24eA0G8+
8gkuXoFxLsP63+zmgvtj+sfAhPHOXdoOWfDDSvZ+yf+RU+nZsQ1p9vXodc52CLrGOsEDuYA5kHVJ
QDd9Zc2ldz3yPG2se+NOWOgAbl/GD9vDINcdJXyxX7k/RlBqtFS+7syvtUcqPhr7i9zgprk28mI8
ZlIWW1EW9P5bqHfnHK527Sv/wJ1OXpz91qHSU4HUHqQGBbK8hSGmBi2kWBv9fVR8zWLg/Q/zOJ79
OVpTKeYq8MZPuizgJc4eSyHhefSs+ept0jqMgEBeJUQ9NNw4OhhP2jSE+kUEj4fI5zDqQp2qCBMJ
v/jEbOnGtzXXbvz2/x+JaEv/X+8JPB1QaYABDAYymEj/usF8SGICOL86ulBvAOJ1vHqkOU1w2jq5
nSerbiLgUcJR5Wlv9uvOfXMyPedPHeVP1t1fMFwsNCwci5ySVf6SQ6QP0DEwuVY/NzreOZlTc+ob
05xoE/0QU9eWLbxgcH/dHNL8Wx5C5uCzWUDvpHGSga40l2Pjgsbr+k997L4lmq4VBbX/aklsHnt9
Qki9hOppTcIJMAkdFjOyittjw2hyBbZ+rLbRaQoVjqdo5i94jOrKln0/Ivdy3laf62fa3KDdqp74
Mjil3RvnzcwwF4PK0A3FunsIcY/5/NHkM4Gz+Ahi2jJ0JVx5wHN27oqR4zwd4LzAK8E7aEeC67sk
or+4wXetXJ7vuwM0LaP2wUCrosICl9shiKV4udvMdmV/pHr2z+FG8u7cO+DQhjGufpkYqHbtnA0u
Ic9D9wUUc3XE0nanYht94kjNr7wFjVTrK5wsnuJgsnJgheLccYGu2ugkKz8Yo5rZewTHcOFUWNi7
fLGHNd18PcIAWek0pO18Vm2SdYvRtUX9/TwzcWCD8o793Hzj6/oeizGuH88oZCCIT9Rz8miblwOo
N59wqXJqMjFoFQO/e+6WsfIG60oE4v7IYtEZq2qVTFH7HC3xaVgG70ydvn1urLV9trsERsn2dPXk
OJWWNTmvikcNZuaYA9brHwDiIOdA4H+cYq6vm4XR4vowvVFMn92oQ60OyK/nJGy7avSkXSowgqFn
ys/z7ty9rdScQYc6S/pgr3UEgTFPY5XvLPQF4tV38UdYd4bwcXeete0dm41eexgaHhJngfEtXHdu
JN5fuo3z2gqc9rbblIDP6wuYsgCEzEPJqpV65mnkrf3U3PsobddWk1bfdjnpJwhU7E/rMnwkfX8y
avGOxtm9F9+erFu7gfB+P0I6+sbNjpvsjMlNa2h2iTmpA2YqRZLo9tgERLZVEoPl8zg0CY9//6CH
sCXY3FtcPD6jXbtFmKH2cnBHc358GWCjNg9i7hfJ0MaHIbLXTJCZPMv7hg0mrvCS0PRxqCdMptKj
+8WXISyA8Q3f5uDXb049e8MGOnlMS9ftySvAShG8EXw7wwRjvTw2dhfUlGlzte/foLGtjixemtQT
l2j2wqfHBixBXmtf/3gcDTI2V/x7+Y7AsdbzCtQbaIuvj82+Np+xifhBY9IG/27Zm9TqbAh0Ln4B
d+ChNvsknhK2QWRkB8yM8AhWY4s5W4LXnfKSD6e1I5RZ5u3VG9fcGcmH4EN0pEGkjyoAK2YMZ1Us
SnSpnczWVc0gMCjjjtneTOIzBr+0DX9ubd++LxqD2F7nzGfQIgjmJIvHIaocn7apmvwon9z9B1RK
kycZwwjW/RoP3vq0Qthd6Q8VLic/VGVEqTyGYJhzTtajXhyZNkmQdyphUJTtIMbYJYUFy59AbawC
ax0+kdsSFO0QnJVskrSNJDyAfOYUJDIgjsaoUyXTpks29OZANhveQF3vVLZo/3QxtR0SsfmYuVSc
sw3zhER/JHNKM1osox7PB7k3z5QN6PQoevAx+R4HkLU5pKGvo7VAu6KBMIW9DqUtQAq0tPveLaEG
NWuenkLKn1t7e2t2KywAKoyzPaBNnTgjzxlLKOQpyIXRFjW7+91kvrEqgwYMKo9eJeBABu/NL4FS
y5O9hHk3CfJ7fjIs9t40xrKc/4htSzxjpboOntlOd2pp5sQ73Ne2tlTBaUceUhqGTxG6h4X0dlFv
2/7Vn31z8FvIc7kbydSGSQLGYbkPW4dsFhvMazpzpDHg7w6s01ec4JMw8wr8lH+Gx21ScEDzy57P
qb1vSWEnrVVP4PQ7s8wSODef8PyeYtJup4VET5GAvyYIr1Ex6d7KYhodAwaKnOXEkPwwfckbuAP7
cRMi0PD0wQzxBCITgZ445bBWgmmibXGJeFUVousAEeFqPHWr1+FbCz3vnnOCUOx29knhOdxcHbWe
+NhZX4w56mTw882l+hi3rD96rbgahQQfCRkro4m3B9+itdn0gfbrl3YEBhsGlG+212ekt4PXnujc
V6AaYDhaH0SROKf7WCZqjXIdEAiOTM8y6Jy6mVtyiMQu8Oddk9pLjIV1Nad4l30Frt59IXDYzR7i
sE6YubRompAGxrL9NAS1iAdE4HfoH6yukjOkQVFHtg6oPMo6JH5Qm3mFwgTh3fgDYnF9bm+iO4I1
d5mYO17t5BfdvLVuGu8PBDVB1QfyF6SHrWxChbWyluTmKAiABADbFTwcgoKwbjuqyNtfQt84Jx7d
yS0xalnG7aPSXnb5JFUzpCsP/W/jHIvPNqIfa4+irDfLONt80eaKDVYGpr9X+YrIWjW1DKUo45kF
adyufWVP4XVa4dYHlDafR51a83DkffjkdMNYWkkuhBirKRE6hdJanMPJtINQIoBzj4u3FjI/C5Vc
RiKs2r7rhgR6tLNFtfYlGfrSkME50ORtXSeJaWBtK2/ZsfrHPiC1bfc5QVj7ssDP1sd/pi253PwO
FcHZb4fTTvc4TzoF4wrEqBCcgFaXN92YXOVxnw8oPolqXMV6XPdfMuDjZRvjLTeN/FOY2Es3ggW8
C0Q2mKlyuglOAWSURzZ6HuhPPTzH8PBQDwTBIyToGEMEO8rnGVOhavYv7iq8jGr8Cz1qzHlvjVbl
dhhN93MsTcMzzp2pxAiqPAUZxQQEXeS3ZCk8WCCSrQ+gGLtg7SFJcthYeIZffNE0wjqzdWG5kUGf
qzkqMEzcfIGtRRf+Yn5rnuhSuG0UVe6SxKXsIC/j67iG0h3Mstu4K1vUKmCg1iHVWtmb2nJlTXFB
hEQ9bMujkXpvUjlpTEC02tX4pTGbOCxt8gbxMQlv8SZX24SyGYfMDOYNeUBXqXtX2v5TBqjlNzrq
XiRUfdSsvW/rahkwOQZxcKxlzKi1bmmH9tOJtfg7LMCru6geS9PSXcM5QmwK75yjRfc+fxwqte5n
rCy4xWt8QrnKuq4QLHlVw1D1VlKs0xZeYk63kwiDNWU6RENv6CBt4/bDHw5tnqytW3950Vyh9nCJ
pYCVgJ/0QLHw8OQCOXZKZqUKe3XrHWnc45N228JTDAlMyOh4fdExgN8x4vBdKFPht5Q4yTXxU3+I
aMYgJHaWiohc2b3I+LBspzDSJG0p0iRfuji0mp8gDLHDtgn70AbDV4mE7LSSlsCmHXuPTQT5v3yz
I5UFZLRkOtm+dUq6IZ3c1a8fX5nbvt6nxSp3k/wZLW6br7a+WkHn1aEVur83nOHpTevU5O0amRR9
v1TDf7TLA3tkt9i0n/bU6YNlXx2kdM/+9LSzMHyyAqw+I1xLbOYGxwkVnNRatXh5fAbdd5kRucbl
LDwLobTlFEZT+TL2NIuXZXp6HDWO69RhvIKydv8hOQacLAcMY55P4dAWcOYWBYaM99wDffGs+xbt
NAYCHDVagei6dNXkQXppD539am/LGZba0yvB38Cy8QJdBFKjujkcfR+XIyVElOKkf3eaLTo7S1zF
/gaVKajZH+7F65eld+wXGjqZP+MC7yamh3GzkYG5pEBpaktddX99Yl64Ijoi3RjPMebfDIaAkG+z
rJszJ3atjW3XmxnNABccHEfCt9PIF1MOVGbaIUE6WTqOM3dgOptRRKuBrnjxVCyhpLTHJ0H3rV4R
2KltN/VjM7JYDf9xTLWmeN92U7i4z1gydfirdWZdhM4xjCaA0KfgmQm11hFeohPi8hXKStDyH0SS
4ze6U0SJLPd5urqNIQe3Df6wbMhhscjmOeIGyCuFXcHbmBWKDGdXsT/kGH5vpE1OFpNHO+nAtxva
MzxyWzxY8gxRymti2iuEirJwcd8Q4R07R133FpeqHR/nHhxMkR47L1gF4mCzwG7av04MMEhY132x
bIAJjO1loG+8hRypl/RgyGYOaxP62byMEOIakh+B8b9FJjpu8fp+dzfLVvM52KHJQw79L/JGBdDO
69KNJd/BaoKeDEbprIG+3o7gXz8jOPlC7ysM87dSQ2LJdqF/Nh1dp6sIq1xJn3oeNuXSIMJ1Z5I6
nAyAwI8ccwX6qL6uNjRr5mmt7dn+NqoXxPlN0UxoX5sdUY0jI6fqvMbNgnU/rr7flwwmz0cW4p2a
nPbU2qPMIEnwy7cidQiD/tveg8IGCM4XdwyXCkoFOyD3eL6QwUGpLdMryzvUlOroPl0+NkOQh5KG
R6dLfs0G/2en5nLywsqJF7vw/eA5bPckXaB/Cz9UgBi5iDOAOg7bGg9p70HkVUA1qwutF8uj82Gc
1qjYR/Z9TxSC+Ht5Z4Dteh9/QNnNKpowhuXjvCd5qCElEkjovYwtEDtYOqGShXRoHJw/G9xqsTUQ
9LKwblsOAoGln771n14nhidhD7CcmPbhcK8gA4G//MTEccM0RFMBMPMtBv465VsEguUw/gkoh581
XeAenD0JPkjoXWFYUkHtLEEFNHRqzqiP/Ip670CZ/QEnVVa3AimwD3pbRqH1c3an+TRPInpGKw7R
F5df4bYqvuCRAInWfMhpbYFfnr6FCsrgLJxMOW9Bm4Ura7KW9iBIYg5B0t6fwCfY05h5KJhFHr1C
SDpfWldel55Fh3mxPlZMPxxiJycQ9uJCCCxfcSNk7jqezBrZ0OPCrKQ09ktirkq0YwkIhnhuW1QM
5Q5+ch+CQR9FSMrBKlwdwPFgtnheGZT5UvVuO4t9BgJa5BjCM3KhCTfRlScwueRJSJ/lAZNT5lj2
WiXB8pWjcAQAwFyP7k4PmPcwfwX2zWNO9ARL3CduhU9xV62+tr8Je5sA04z8UwezkWNngxaEWKrs
1/gZFrUX07ht1gdOUMYOdQAqSoJDv61Lwd42FJWPVtutkNttpts4ta8RFKws08RnPDX05gLUk+4C
tUXco6TcjUMewRTj5Pd4+6to76eDA8Gi/LFuEMt9T3TgVQgUzmNPtryfcfXM7wBD2Zr3seMHNKE+
ALHfck5c2LJpNaFQLUfIonU8h9z7s2MlmLd2MtaOSQNHmKx1N5bNUDHPFMZ06pHpto7ztbcGkdEO
P+81YtrWbhqkRRPU7yc3a3gTp6hNbEu/p9ZotpyI3auhq4p1c4jGQxOZd2hiiBpOsLHJHruz0wqW
zo0HfKj4GisGWwr7beTJweo3f8AsFDu1GJhbU4GcEuApCKF9jw373qFAURvEgLCDd4O4fhxzd013
6O9XYSvGWrj7WMv75nH42ABt27L0//njRoT/+e0tSuaD3uhr7PLSEVs2reFn1AMfMvvMDYsQzPBB
8/64TkNylPcvoDJVmzHusJrAliCRLF9oNNWPzdpp56B/UuTgnp3tCNbODVNtxawBoddNCXRrVLs+
g3J27pMurvngsYyJ4Zsedgg5enOMYa+s2rg3uNkoZJpWXES9tFInpNuBkM68NNMAPcLGDAdnI89R
CdPE4bWN1ncJYfFynVte20Ew1DukzQEedAFbMLlXimSLXpVEWwVyrV/sfRjfkkaPbwbUN0526Dps
lTWGfb15sb5S3U55EFlz3kOFkyRo7k4rqxub2keyWCB9zgqVDM0r4zfAnJsFSgoWDCJr9KlhI0P8
1x0TlxCwrxnNTzzsCFO2FVT+xmNwnuGb0AoYbG9Lct2o8UqWhAKJYtbBMzEHX21EBqghQzyCpEMZ
KiuKkfEWdPMlHkd+mhQUFTCS783gBN9qUSDa4btjz4Ubm/6PcBjkqeEoNjTtzPMZ/bJzz/jVc0br
QyQxXCsQI1RsIetzYiXm3n5Yfuw9LSOzlKtZ/NcoomOJV4AfG0r5x8ibE+ed9U2B2ZMBQrZe94Gy
K5ZoJEpwExIIxr8RgRoPeHdjtPufK6HPIaxMfg10y9dFZi7mmBtrPHi/kw4gY1sfJ38Ovw/ci5F6
BXiuNgrpDN37ZEdDZ1Uo8iKhjqDLOPeVa4HvEQ2+OaomMaXhmDq0xzysLcuM0pzJR7F1pT3BZrJN
5nrmkKNcYL5wJRNhqAeOTm7BDfkcSYvkek78HMn+n940H5FQhlU4eXDcjPitd1YHKOuwJigoIEZJ
9AmsCTSURvoql0YV96NoQjtODUt0XdAYTnegPI7SV/Cv0vyNIkcACgFZMJFQC+0gulj69pLBR6DL
FSLz551cdBdEl06OWIes8IeMZ10FX/m+LFcF4ct9twCOtN2T8ARuTOL41dbt1kGKNbpscrjAgqo9
O4D6oj24n9CdHCvMmZfV6dSzO4Tfeh8hsc+GfETF96mDW3PmUixSzh6nU6he1IzFeCZ2nO+x+TlP
w3r0G78DuWGCSpGCwWkIV6QjHOcPnYSjFJSM5gs877e82xSyBAA5tl7Lo1L6k1JIAO2bdK6PshSU
E0q0jcIXx/42eb448HHEErbEf4SiFzkV1KtZa8DVEOKgXBdjDEonaU/MR6snfnT19oqnpauQJ8iB
+tUcuAuN0wh+K+BBK7fsiW0ODgYYpgiWhfDAMj2qw/OI71NPfkmWiGUr2kiTttVpZcsZZc7gvDuf
kRpuPJjlMzVcoQJNlos1zOngY0mT8DkpA/2pk+0Kdq99Jv1SBLi9tW75H8zE2wnaj6fO7cIr19sX
wuGiq6bmHFFYm0PQvs/sHS2bXoe3RDAr690w7Q2ZbwalbRKhY+Nvqj2YcaKnpVUvJuxRSQ9+Tt5e
8MDt8o1YCLY7XxdA+d8z9QWVSStGfDwUavOiMgwDku/b8sPeND0ZK2jzed3H43oEVqAth3FXFzqt
bsYIKmmWgbppHJSelvC1EIIWj8rBPAxh3iwTTRPCjzLaeLX2q8raeHKOusftAADuCspY9CnfNSbl
oFluEBmTtV77V7K77bXTwgWE18nDybeLXSdB2lMxXhorg4KJW8OpJDxafnugGoknRUFvU6BFwDpE
ojcnxBfM9ojC7e5wh8R/XUyl27ZWnt9eQwu9ZgRJc5jasrFvLUEkFKHz9ERnTIeeXKwzBIRxUpc8
bQGKAbs0lxjmn0c1q/7gIAkpCLoSWWhw/xDYhic6xuqkxuR925MJUjOyyRzJvffI1zkmHvySWIKc
NvBFQ0elc0970/1aPRYeBOusmquXFt5df6za/kMtWGEjbkAmcfCIfeY7pZCGVhB91RlFf14PaI05
XeiVY7QKCEPY6zWETr4QCPy6xT8bIqIq2ccP3+noOZhhKqy5mxRMNF6mh5lgEFr9c4xT5JDOM6nr
dU1p01IZkq17dGyR/5/mBbD1INHhaUTM2CwoHPWru5TIcKdLYNmq3imqpsHoXFoafthw6z5irvpA
q8JC8Xyc5sN+Dy0ciYavG8+oL7kYfW4shizRm5/uy9YWWB2sBU2THoWTxilXLL01nDZNLfx+LX2I
egN2Jc7efdO6mJElUacGpgMHYQMbrdCWqtsQzWZY0bxtA1vKprPaHMApVFIHGEA+uE3Wn6yBTN+s
GvHm+fF6s3pIBMWfdqCDt9mS4ZtB0X/Z+s/WXpdLxBx5DlRzjDbHRorYNTXuiEGdrn1bwKa8TpNB
Py9e+hzMx+E0MH84UcLijEviZ5Mz8RPkT5AgDvvFApE5o6AA5iwIAQt0SfsLnrLsoGgAFL3N4ipZ
PgYyonPgdE0WRv08wBdmNCi3utiVjJi67YUoGpQs0nDGhIEL3Gs+oyuQJrNz2OEReWRRB/Vb1yJr
1aEuJLepkUeh5ilv1mBPIVzopkGL9cW4DXGxIortSkEoOHQMjfiVL++u125HvoGkg442WkyMe9sF
7gvQMVV1PwOnOcn5ttw3j2mH4Q0GDqU/RvsNTUvE6hP0nq7RvU0NA7/5Euw3lwQQL+gww3ccoB6t
nf5G73tRa/3qRyTdfNnC48Yc9EaTNV8lw2cNv4TjOp/B8S1jhLEnGe6QBzY9q2g3IFOgFF3WCBlo
4r1zybBM+rZdWH7TYeUm4WUDjPa4DfYFUm51MvPhlGw9rSabrUfMe6YAVyNEMXaYSzgafaORBwPA
eEheldPCHFDan41neE63kBe2cZ7UjMR/GKBgHeJGZnM78dKXo1ULm33dHJfm/ZacBAfVCF3z6CPh
DBQFUQOLTt7k4pzabdcnEig3p12kUoB8fmjqy1I341ZY1D1R9I0+d5vkJoTEsURIenUEaS7+3sH3
I1gLHwWUekWo50Sj872HgqFpB3QPEITyGNW/QVmgemsXlZ1yhUoCqCBz8tbxBLbYS7YhdoVQ3x2X
PbiANMvpNtnjDSX6ou9d8W1f7V8BUT+CkY9HkA/0m0B5GqWFt1Z4sOiCCXr6GA+PkdHYovQRchRi
YfB1G4amYiTEe05ajPi5f/flZGcxyhnlzH35zJGZauo2qe3pJZtQKkMf6utKFydzsG6kaMbLM+mc
NzTAodbM0c9ZkbsdUNlC2od2Z6ba+WXtBx9kdlQqut306SrH/YMnwS9rNviIMbtEnOm+G4WolRvX
lI9J2BvRVWpjxHTBvvzYAEu5DHK2S71OY645Opuyc61SWVFwMXP0QcdxeePwLr5Qz/2At3yI/v9r
2AftWyLhngRbBqekXQKYQGLL2t+EsFEWwO7j2AOs6fee0YmsH4dU+4BZtW2CtW7BktB2SQXGZGSy
XrGpfmw43744smf5DgiGn7SiVpFA596G9+Vfu0Ax29WmLyg2Q2b0voHmyVgn97TrsWerFqvHCDh3
jle+S7vY43UcoJiMcgnUNtPf+7wN25RIrwsAUWBV0zZDzTfnr00St1GfhtPJASC0mj31s18gLt8Z
jRNs2nBos0+8fuyBTQyl8ST80kUBZZA6WMb69+5+322JiwuNMBtBh2fI0VcWtYNFqzb3zePw700Q
0baYevRq26Af68cJHif8far/+Uz60DGPyHgckIAZ6PQzKLzt28fja9Aqw2ePE/T2iEt6XMK/TtgL
gLMAZvyYUCOtx3DDg7A6OtW/j+8fEmoZ1JolsDOrN2cx4zyDRdJYo3c31o+9vw8baiFQJQtiJXzj
788ft/9fn/19+Pf3PLR5oBD/P2dmMEtF7YArhPZ4gPTvp/g4hmYPnkQ7kxqDH/SVpvXrxpd+zTYa
ehl4AgBkJD0E6KH5j7z08QXL/55ANw6KbruYT4kz/HVeGD9jdDz+RDOuHJ1h/OSx59B4Luxu+fH3
R4/P4/vXHntzEs+ljsbq79M9Pv99znFH4c8XwM8NLiZhVPCWupvDv/Yeh48fqBYZOOuVn7XiNUHz
s1oERQV3DVkBv1tZs2mYa8RFqQsj3urxmOljuP39WBlU7O8v1eNN2iFdVz82633PD3WPLklLC4ts
ez0JDjF5lOdR1MPh35vHZwM1yAzhONf1SwNtQTaMxeMfIR1eksdGR5IUpJc74CIxf0+6FVAn4AVY
gAYycC4goAHXRPfU6+UhCsVdthflvsTWRTxEJcTYgNiK36xYSQgxhmU38B1LdHgYpgngYPrucP7i
9SjBbnuh0cpPUTq3UkMcwA50iQDNPcWQ2m+d3sk0MrwUrcN31rq3we3iAzz7fsYJ8h00wt/DEX9w
WO6dRbzTFh+/xNqrVj77GW8oKWfPu/gYbvC2AVCPTEAfBfuHOwW3xe3ImfjkQM292Nw256YPaR3h
AtMtjfT8HbU49MrRGE0BAOtFgyeDEwJFAJeMRRdLg+q/nnxUN5eCMjYA1NKHVRN6F7CNZeqpy37v
DatlSOewu9nwFPD1DAJ3eFqXCT1SpfNgVl98Jp9QMStV8+7YBGQKHf8QwZclHMJsXJJqJv0PzNY5
moD4f0hbdlYMvNakfxiD7r0/4HGjMRvrBApqInh3t+ibZZc2pBqzPVp+xAv6LDqJLDA10C9o5t5k
g0YHh7pIFrCMtz5LaaA4/Dp6H+Qju1CoAV3go/p1aidIsynmpI67VyPAFh06Nyvo52HTPLUx+olE
I5TnfpNGIhJZknvMVxm6OSjIgPFz2FBA9RcLvssoGSN1cxZAHeJXxkLQe3HnZmRideOulUUU3CRn
TQ+CMvTPE+dzDEs3QZrlDQjxBcQ857V5bpcrH7VXjEOf+YkCqRtxTb542Yqcls1xlyP8QiMwRHPQ
c8oGYBuIxUwKHStUJV23vSTSe9XL/2HuvJZbR5cs/UTogDe3cPRGoihKukHIcMN7j6efj6rTU3Nq
Yrqj7yaiilsSKREEfuSfuXKtlbLlBI8xfnAjnoGoDnz21q7mGEZxTF1lxJy9hklxibbIKDOLV+7O
P1Lndgs4adLS4CbB36ghi0uS5HWwqPQwlGi1DHHt6b34RQHRcsvKUuOythPGEISlCy5vMwOlq25z
pxRg0vFXXKEVhxPtwpAMvEUzEBDk0vNsaD+BHrjauK1SoXCajnPcN6LsBTKTuaUiD1bNpK5VSF6O
CHPHF4U69buom65yxuiMSRBmjyxZXhVRIbpNXQ7rJMReWI069WWaH/bNYrFbLCRmZp5rL0shtU90
1f3lUTb8/ihMsTnvR+lZLGaBXQiPzLZe3uVA1g758jsoNs2dRAUuwA7f2ITaZLwIfVTTQQ9En74i
hE4teJlgF28sikS7rAtuUAVpbYGVHnQfZqAEfIJWrYonVS+WSxRVbtmg8hPmgIxHZNlYcPzgtcBX
UmijgUy0w8s0zclxqJIrG8Xw8vvQTdtpasVLUu7jgL+U1MpPjWqZGisYXwy1Ae0XQ7bC5Z7Fcb+V
4zE+x4pg2mPuK1UgE6sya20Yy+M2EeLnMDK2karsSxqz5qANuxo3rJ3aYZWfG89KpxjPkxT7c7YM
Z7GXL3XRfEdibvHUDFY9K8VJV7uGQl0aN6aUKkSNBrJNKU2ulDeVl1vNqlRb5ShR2Q1l0e0gfn+S
76R+AowI7jfFpIvquDeS17xKGA1TjI2HRzWrYHyB6IH+ahhHm4GzpE4VaWEmHmqEaQesKdVDIUNX
nOA1+LqAO+HYJ0wrq/QM2N9w0J5Ie1VSn+phoLukh5MHXNXapXBTpkE/KJ25ZzRvvl6WmmFQzNpx
UUpUbhN3D7Z6Hnnww+9zJl9gVkSXDngew7D8qo+7eWmtixbpxJX0lkvzuA+suTokgvT8y7qpG1DJ
uBS34dKsB523/6+Zxf+Q5MIlZ+gdrpKoG2WJCQf/lFosg5xYsaFU61Qy0/U40PTucvzD4QxeTUiL
FyaQNG6zzL72IHdMehf/N4fw66jzb9xxjoGAKj7mn9AIVP5BZ7eCqOsTCP3rXIDuFPQyI+6JAMIY
obNKzPdMJj+HEFD5VjlERyTujiXnEkPoGSbV1koOMy6Mdg+yqThI+Wkww5eO5vKGclU8Pligv2jU
f33i5Afh+p9HjUsL6gl4+MzF/QchGzVDpiTlxImzOp3xE5K5CYfgiLYJ2nuZqSttMEt3GqTNoM/R
irIpfV+UtaSmX/E474NWtT4nr5LM6EuXxdcSMAfwR7tDUNFU4hcpMGjMuS212M7jePlvbKAfOp7/
6/gZya3i+qjzMX4J5//G2Gd4wCjpJaGuIHVXhdKNu5YPoTU02WZxAyujcKA8Df6SGW+DHhMe1EPS
MXeolEvVg9u/H80vLU0YBaSbb9YDAamT6p0775xMVbWaqnJ02jzSVl2iHtUu6/9S5/6PRF4vZc5/
/9Rt/ZvW6/+p7vq3V63u5UM/1f7zT/1/KAFDJiOiwPh/S8A2WUZDOW7/TwnYv37pXxIw00CxpTOh
g3j3K/L6l/7Lkv6DdE17uPXiviGhAPtb/yU/nuLnqBNw58N55H/rvxT9P7AnwJqWqQqQix466f+B
/uthVvHP1cmMYhJg3IIfOjCMD/5dT0JdCuIjtRHSjitou7WZg6GAG7QkztvMfGFnAEl39Xg2mNbW
QDEW9dYza9H01TT+0afqzwL3aK1F9KaFOW68MBCdMbbO8JbpnmUt3okdFluCtZ0rNd+bcst4qrgX
ALR3WEhor3QWTek7VKibHpD+IkwPyqyxPI/tYlJFqxJpohictX52rEmOVnmddb5eQxlsmnlcZ0vH
UNGWjDB7G8uq3oD72NUgg72kogdUtZLG5GbNFtNGTWidWValLu6ZtReK2SfT5jJM5+JwJVQQ9tsk
ezXncNmJysYoCnKWECRGpt+sz+HbqG8Felj2XBTNWc7h1zK2Yc/uvMmDjhx9zCInUZQU77dxO5Ly
7DuxVc5dYQZHeiT2Egylo83Yp0OSpa2YNHQuG9UuJw0AV8EZQanU2e41Jd5EseYtRuKZJPjH34dO
lzdmXc9eKjYcA2cjk5kd3EvlmuHaJCFConh5oggrs2ggOMXCs0rpc9R4v7apQGMkGHGPKWPxPHq1
tAQe5sElNM2QBoH14KTArPMqMeEDLozgUud7M84QcJXRy1rBN8ysXOkl0OPUMa5PXhzVSKdzkw2G
nYyCMw0lUNMgKE6bqKslFRR7ShRri1okiEOvwVTKq6r2JYfFnApTwTC2kU5tk2R+RGeIhksZbBdY
ItJWfoD5iwgPPS+z2FM1fQ06RfunWyBtZ2Q7WpLf4ihkkFk00E+swH+NNzGQdunYqk/CSPcxUql0
hjJQzrocAHsa5keg0XcuFFpnfVbtYssg+pe5yIpM+q1ijZOj61XmyuhLDinj8TpGLrhFr7ikPTLK
mC7fF5Oe/fXAR9OYnQUxP9un2K9nbUM+HVanUC7egwC59wRPRUPCbAsmmrExYOutzRhOsqB4SiTD
kZF7NLgDaajR0rnTZCCNOLGnNK0PGBA/Gzpt1mjpTmaaUp5QK6QMYGhDRWJynoIsShhfaoiFx7zO
MeBKmbwN+vaVFh1YeLLPK719nlvmu0RWHnqx4Sq1zIYjJWx/0aEIpC81KjUaUxKNQtQtp7qRzghP
LErcaXaxRI7sTqwY0qjHgStOx3DULfr88ZPUMs5uQrMME0v6NvMwZ9gWsFyqBYeSyXGCZTWugYGX
q7BhIUCjS7KbWodpSJIzBtmwqXJS6nhYUm/pesZbMeKeRhtzGKW0Y05ZBDlJK/05TGHlw/62hu04
QERb5G+tSV/Qywq+9Zj3uDSIqufKvCUD+EldBrTYVYh/CWPp1Hq5lYkEz7wIAUSr8gyJzbcKBao5
hq9OmcJFKFXNDmeYOcw13U4yeT1TYOPcDyaYQipMACMVTpG+tG41j1eSYrCBpsocoeUj6ox4NGVU
WzLUHUMav2SlfJWzSrLzultrtZTZgVoiJRMm3Ymmuj2GQnNU8qepzmCJwOTSmEk4pvpo1yVGiJH5
1UTveNZN/l3PZdkZ5Z9CyFOYdLZ67rrilE0QN9K2fmNcdOJleLAzziQt/ViFBRaU4CADEDADfhg3
WETLWSyyP3U4XmrdrlMVcKguS+CZwDWDaRsr/bRL6ybZ9Er0lU04FURkTk1Wb+DDDLbcjX+aggRR
TMtvBg53j7JXJPJO256o6SIt1u2hVlP4OcWqtwwkrnlyDstgYmK2hCApuORh9mcYFH5LnTVQFNhg
S9mci2VZMRbonFn017GHQMx7s1RBYjYcI7cbGb7pdJzb/qhX7TXOanrp8bnNmN4S6kK41gVgtIq0
nuGb/UeO2d22Al81KTMcxrPBs9ENtioM6mIjdOIJ+aYaLSLw4hZxl5OHNLOa6qeAQh+eM8aCbeVZ
POqdxo08KbuEqYWyMW2iHBtodVZWSaTJrpkNOViCGK4MuCM2Hjw3Ocg+siyIHSOcf6pY3FA9v890
+f16UN7CtGImRx3fJlE6RlHPUK436FipVzeh7LYqxNacsax2HRuQ0fQWLUKyC/pghOONtrlGs2Ir
7XJZiuEPgzvroE2QvAZPpPggI7LgRPKfckEe242Wua4gRZ6sNjQ8PVu20hih8jTfZFy99iW5vs29
TmkRlYptReNJtI5m1zHnUo5p0OFTimDuZzHVySmSpKEyfPAtei+W08EZYvMzjmPoCFBuJNr7LrHl
KjTtRR7ZWWmD3hlNszObRDgqBhIGKzyF2jaoIbAiL2KAJzMQd2C865GWnSvLZuBng0jHu+M57o8q
zQG1Zg4y/hO32qfamxPcdPVay53spGVLaTrImzYfEJu8JaL6jLGdeugjg+xiLrezEF8IPWbLX291
zOhH9o0um3aFtVyBTGWSB7rwj07+aH5qwvCqi6UXKOrdZAfy5Sz1Ri10MKGBTjZjWweluYIP4Qqy
hNJ4gfalSB+kEeWmT26AMVwzzBK8ojZSdzbk9zwYqiOHB81TmV3sJuGba+neUMRpE0sm0OYjho/9
jA1TJLkw8row/+FWXTZCBOJnqTBFucRzLpPK1MbKasYCSQLlQi/stAfp2xyKO+xaBIQwo2FeaXag
i2945z6LKWyHsFK/6+kpgCRKT4t+WJ9T4cRkUWGrUbcZKKsW3dhXtJ0heDroQ+cF4nIXigH7BqEr
ke59zlZa6ZLdW44iRejDIwJPbzhRnX/JVnbqNOUgNsWX3GkfYfuKIG0n059hELqH2xTMJvMlSNcd
Vl0DzHuvtxKn0I1VgaCVhe6n5B9Lmh+MBjna2Hwus2y39YRiTX2W6hCyffkj1/qmreet3Elbc06Q
1lc3aTYVT2eJQWeBgy/QM49pSS/RahCVAV5fXOziwvwq+j+MPOhXZcvovRxijR1m5fcUbOf0W+mX
VZRSLUqh8dYWwaENtR8KdtmdAuMeZ8dqHBCOLEwhLpOJ9ptmvdMACFwF0TVSDmJfpa1HTQgRmRXn
OesMRwgMOKfVrlDQK5MgHEA8ZbiQCL84S6VjWPIJRSS9DJBJwFl5+MJg3F/05QlY+yscuitzTrfm
I68Ua2Vb/KhKeNYklnXc5n4dxacJZi6fqfFDg400kVWYzsKmJIKXcNUEIfLj/E2o0jOaWhQhgSeY
63KYXan2CvRJKJCWndZmFyOBwy6F4rWTAGGsnNAy5eJLjwtRbcJDho/kdNNtyZv+kZwGa3MyGZXK
zPIpklUOWZMcuLkrycIpXLZGnA9TVBMxlQC4oU5+ayJ9pK3mBJF0yxrYsMEgebWlQkUbVp0qf1hp
d0hC4cuIzGdNwpkEhboTjPTcw0VzM0XdDFXW2G1prpf0IqfCyABi7YW2IrwLWHbB0DKMJ5FWHXiZ
P+jMilWLTZMS6NS4mP04a22su0ASq2QEyn34CAOSs2QYuFI8NhkxQbEk6PU2qseGW+TxpYYxk6tO
eWYnj6fNUGAE+O8zv9/HdR25kD2Vv3729xMy554p1I8/8ffD76/8/a0hR34gzTGs2/98598n/4+3
/+v7x9P/eE2aJruHJ90q7YtO8n5fxw7b/utL4n77r+P8farWpDVWb8zobIOtVvaX0kgr//cT/z5I
j5bp39/+fqU/mqd//6xH6bqlkawFwQyYZn7mv+/x+yr131/618/UrUieSplsFttWpYvYPx6WHLkJ
GWPkaoFIp+33h7+v+X3AdJl2I74FTqu/lBEkmH/8/t/fDqk007FAU1Nn5BH2389IsDtXNWeofHBE
pwdHNKoZRy0haXB/f2YMU+qMGUh8OsVg9XP7NClpDTnk0fiL8NmnzfD4shfCh+TdzftVPUZ74dCq
R3arRTtQTyTJ1fQS3SEpDTx26q0JDv8+PimX0h5OpVOPzrAjc0GNe83pDTrVbbmRkcqJXX4jsfEK
ooULoeRFqjEryS/mXhdWib41qIIceq/35GQdkSIsNxo0UNmzF/OsQBL6xmNJLv0GRg75sJO5UGOG
yq1Gv79z/1Kr9KmNKhflEEqvXanbAkyiz5HAAzKWr/RVLm07TJvzVfddYIc10x4CGnfL4YPp57Rb
I7YWV/lqD0HptE67Um6EEvj5fgac6kx28Fq9pLthoEB2sSt+NAQzV7gw77BnSzvAFOl86UWFDyat
JhBk1dPN4ZiHzhlN0Rm7FIyc01XX+yLWYyHFbHTKt+Uz8p/ymVnETbbnUdsXUck01mgjy29LAaEa
K/vZnoQDj5Jhm5j+3geTnav3ISCFw7Sh7tG3kOOYh2W3wtqCMGjPI6J9NLrpljjK3PtUWCuyQmmN
MSxTY9jVHfUlGHhAwC5ehU8QP78L3GWttY6yyy75BwE6O0PVXJdOdiku9VPkCLbmB1ACTDdc431P
kmujnf60/DcDafrDds8JZoEW1ZaJWL1r6dtOfMDYdsqkdFJQtPZG7Fa5m3yqNtQ8b35TT5X3TWEa
7q1DN7rzW2E6wkdmp3s4QtrTDS3aiS76HpR+2lYe49xgMlEeMhHeOdej3axN95w6iKiRBmLKz2dM
XHhr5+DH3DDQ2u3W6nvwYm5oEaz0c3yACftTfPEv0uJ7c9M32Vd8RWUY/Ai9393UBPDXDs6hB23Y
Jv3iBKCJxGvhA3pJsJXgRrl3BAW33NHP7IrlaOsbwYPgRDHqxh/B+7d1Nc/mWRw85o/l3qRughCi
NPwzW9bOgEgGzTifLkpmr9TeNkI79MprfU8/OsHxxdRV3I/yeAqf3zSbodRN5uwMGnwno7SzEuL2
Wp+cMrZxzlZl2NYuJotOZsM2eZ4TO74Ge+14V56fY3p2zr2rvOYLnqBRuskJvhvvDrH3+gJRV3Ol
HaOnKWm58Z6maJW9w6PEOZ+tDDSnHR3LS5mnXgv38Kk40VLdV0ge7GWdXmlpDLuYiLNadjH+Lnx6
mCM7IfY35bUDTPqAl/6fPwXQ8MNtbnoMgpyL577kDvCBmd2W0xtucaStr4+xoSe4i/e8tlnLTreO
NacY8ZCsXts9FYpsvaorcBawHmf5ZrF9H5L95Dfu4MM1io/9oTl1l04hhMwnRqyrrPHXeD1tkGT7
d3XTrH/FmKDNruH9tVLuqbOynIwa1TZmt7l9pytchxzzBcyH/bvo7DbhUHLkey509fQgHANXFezJ
ZvHkj9uZi8kq2wmomLePk9neN5Cl7fGaemlg2cWpKg5BuDHAOLZhvhO32rfA8DYn3SxPFSKrda9z
J6+ZAhsfozNuM5bhlIfJDj8ASRJnuUH1tDM//WC+1xYfnXhLnVM+kTBx5spVZdpD/uSPGE5/MU4k
9cTDsoGa5pe638hufvwoq7P81P+BysFZwVimd5Z6DVFKz70Gwt+xtJz6sz3Gz/MCC9IJ3LH5kH9S
lCbSK5kuUBbK5XgFPrm4UiVB+fUrHW3lXpAcS/0cfrTWLbpD3fnq5Fr2x+KKiEP+xOIJqe6XxMgw
tKSucNRqP70G7nSre2jp/AQvIA19gWE/CHh2dIoANx3uifzOvCTBIbdSvsZ7oW0WGWqwRwiLPRRZ
BxYLxH0PBsT24Td0jd76pxHe5omzs+xqB7WkamNc76LrpDaSC0cx/Ywy3nys9Gjeq8N7eZC4RHin
vyGrLTAHsKnGYVd4ZeiUdMKXPfdI7InQINbtqr9KLluqCk1Z9oTnBLwGuXVEe9nm9TlGCd7EpR/v
iUt69dgxLsoXmyVbYO1Mu8wNCQ5juCk/cH1IGT3mcQ7qVfgUs9H709dMpirilOgC/xCgnce1B6op
PzGvsKe1ZGvij+JSLCFNivxhrT7WXtU6Qv+ar4bgcdljUrxEfga4zF4+WnbBT4w7Lgt31DOHKN6b
Cx/48aEPhJ4p2MTRmvttk5h2sGl93GWWY7dmiunv/+G4Wb5QAe5Cz2+vk+jSC8avx0uPLm3k4Kk4
l9fyist9pGKJYnMm4J2MOFKl3qSvsm+xZ8DnfVFPGsnuKvE5gnRZWZ1NAt6WjjizJQ2pkwgrGf/b
a35nZyCM4JNuS4LDfo4bQ3VinbO9BdvaZgqCF65ZVsmP+UdvfU2m1GSP8llCLfdKvWKD8tlJ+YAI
y56kr8LHHiP1pC/5nm8NwnlmfRu5MyFzAp/LoAdcOosu+ineYspjF76fMki73fK41euVS9M2cYLF
1o1jEnqdGDKLYdnEdw070qStvNI4VgZsM/E1erE6guVqOaYvFN5f3U28cqPeMcUgqm+VXf2RuLVD
8CRmIH9HIvll7Ebm1YS2H+76T31bbbgN3sLP4EPYKZt6F/qCCwBgOoPPFrst2zNMZlD57Cx/hjtE
bhB7Wgf2+29gcglO+EL5Dfrf1zMSShuArpbRLg3Hhy3H1ZRWnEJn9h4XUWHLUJE5vzyWab0aQI3s
aoeOP8bzVbFhTGt2N28y5hGxJAIXvwK/XUHZ4M43z9VOIBZSNAgSYAXp0FJ+FORw6pZHMV/P+RnX
4Z3K/iWkiJZdPdgPnSMrcNbXRn8xzFU1XiKg3zhqbFHchFxaPdloCPFiX3pOHcO5rxCKCeudC7PA
Jve8WJY9N36Ze51lS/7CJVd8ZPf9R3NCuWGdq7XhrQIfNMsN/M7GucQen+GVw4LyxqfpFIynsP7K
DCf/rrH9z0Jn+mF0oi0r1kGAMCtuo8IR4tY1wrPUwwysc094TZbyqDus5XxtfoYJXJJsWgnrzvjE
ruaR71Vuxzy8YHlRq8wTIYVCGqRyg9BzAeLUgn2h2aqXCiuh+JZfmtmBRpVTJuIWg6s+2PchWFvD
h+qCJESsFMIOglm/OCXuoq6VL2Ib+wmJtGSgbsc55FE1MFj7CYFVY/mkK/UVDnk9AYxtSFS58U5E
nghD6W1/r536+hADOlVF4HBJQUmoq4Hg8dyqrvZc6zSCiXxYnZFBet/Lbghox9imarepi/ARD5sU
KFm+woEhs049nXvM7YonOSQ1bi5Lta589a7ehWrdOvp9XKFx6tL36sR9btxSr9uIrT1sQExk02Eg
JqA/6IqdP0v0lUfnYcAwuk23BSqBpcaklgkIGhOtmVjhlK0fE8W440cmn2Dv3j/yHVwCNHoRIEGl
l2BFyN0qQyhR8eJyluzQxD5Gg8kxhKtySD+MtwABlHqcBp/TN/wIkvvX+SD2MWG7Tz2VY16xJ6CM
5mxnJ4HCY9cmm+pC6gL8KI6bWoWXzolzlMe1xCuMGuM13SZQbyd7zmwaT+y9L+q41nCiMsmI9cO8
Fb0Bj5YFRed52pVOgnWS5Xf1Ns92kXgX1H0Se3nhfsSig0eASFoEZ2gF7zS12aeXN8xd+mNznq8w
s0fZF8vnoYaYuuoxfOhd8drG64dmgSPQSdI2CkyQ9jILr8H0biJOCx/BJUtsDHswbElsmGpsfOhX
7LJ15OflNGHs7BuWn9UeCQamgv2JBHXZ5auSNa+dABqNbc8uIJJiJG5OUXeA58Tmn7rlNbsI6QtN
nS0equa40b5adoLxnPlzSf+A9YNngEthJq1xUG/yJ0h7sBWU4CVL/IJoUDr4ntF0e3iFc1HxKy4A
OL4aS4FqvDOotpRzL51IZ9gfuwqjFWe8m/cRQ2Mg2cbFl8EyVrXqpz2QVPkShbS2BHwynTpwxMpT
OTUnmrThsEoMYpszlrbS+EW6TZu1AVUgdJmRPPV/qBPwtDMvYCEP5lZhyyIiTabOOQjbmNZcJGiK
VjA7mXkyC/uiJZP3WgMh7ur0WH5rCwdIF3o77Zg0d7XvKnpONoWxlnzE2lWynxFBkISxj2iYMZfz
U1j7WbQHjoYfXo37FK500Iqo7J/zFEocBYlQOzr2W+SI/JdkTx3NzCsXYPkiG4xtQd/iFEYCkZ4x
TZl7F8OvAe0R6hXioPppGudG9Gtxy5YtyU6lfo0fOLNbX5XgkI7Ed3YlDDfvcrBWSm/u1+JZ83Sa
X7gGsZeTxOKNBPI93wk2zPoECR4Vn22a1jFOQWqMk5CTCVfNxzYqstbIvoobww7z6AfuDrm7k08Y
o2/i6YWDJuZkyI+rbQgWwlZEwkSsW7KnCfHKC9sD+5PdnbhvzK1CC9s/MZOO/LUGD/fJO7pLvga/
cmq7Poaf6We3/8CMxv6ofpT1dPtGEKC/Wyjufypcp6jTKErjz5jANB+4CDc0GWuW6CuwQGs3Z2rZ
Ncz7pwRvADB2kFnKu0/hkiA4u+icpE/FHU6T7iXfpF2YW7KNGfuXyq8EN8Ow4Wpumq/hRizFqeMp
Zu1JLOKpWbUDpRHdJLrIZKk8Fqf8kG75QHZ30dB72kwxHP3Hxgvq/pUIPuGGSi/dFqeiWo/P00+P
cV4D0D7YobiOdVsDjGBV117efkysSqQ3pW/J4B6mNy20F1yiKycUVILvRrtTN7G5T+nnniO3Hg+P
jWS6cG/xTlTuq/pKGCuf+hU3XMrx1aFjErP2xYWblzsy8+mVgxcQ0ydikC2TPo3ryGlogm+kPQRE
Vtl8j73qJ2f/d8k+jMDNt3X6KGSd+o94lZ643XkXqI/DuXP79Cct7fweP+VPxq5cYf+KqfTh93jC
4ZR8i96yt3y2vfJAkl9V6+wU9KcieV+MbSv7fKgQxQ6OG66ZHEsgBNLiR8O0vyokVNYteaMmNxDT
29pavgMwCV+pF+Tf8FoRiEJvfATIwjeJmcCq05ml1Z2oVKUb6SVzgN8V0X0wUP2TuOGKo7Q+gZWg
UAB5in18hEQyWk5OTEPKkb4BjuIWpy8PsJqOfhZQuEB8Nf1SpSNsxx/6e4vYkwYf8U+wU/SrkPFe
7sbgh558nUafon2AFYun53u5klxzBW+dMkNMPSU9Nfopzv9ItnXjzbvRx2NYYDuuH7SQpMN6x41C
T3zBGFR8oAeLtu/OoWH3z+Mxi3wZ2/zIJptVlXMZrMV3HewDvwPurzsLaBOs+AwyoiGHkAX5d9kM
bvrZ7BuIsy9atBK+A/S8ipNDXBi80LfOA00c1NUgL7Ub7vXCv9Xf2mrcjy/RLrg115ENk6JzhBDs
hKYdPTlh51wa41aKWOg5n9M2aWzgRDv33XLGVhX3+QKphMtmXzd2+hn8GS5YfJUsr2oNzJXGlxGW
vO5yJ5b6S2y5Rgdqv6+Gt/GT/Yy3+chXGrlQ936r/uQdzQ/wJmo2VfhTtTRVnfQju7yUjhLu2yey
kf5DZ7suHVnGF83lN9EVwbgAZuzIY0EH2jsGJpHDPTtqLk4w4l3ZraxncvNd7lFh0hd1ezBM+V1+
h288gMwcw+M8buDuzqhD6egy1gIMxqeYYHsuLuQC+Yc8r14MumGsVFwmHgUdSdgjTtsx6DNGn259
T5pV5mdue5jTFT9FBi2whqaNQEOjPYgLWLOH6SSWXdo6N65V4I3qGSV1dQPzRVxJrjCRh5rtLn81
u9PUPHPVDyIN4H6H7BDcAWtYB3OTko2gBoNLQuY88mpjL85vIHSFvhWNfVD42vLFfyAyFhScxz9H
JdjleG2N1dUynqZ2pz/yUD3GplBZV+X6Ja0xr/tBeI0pE+/Rg/ivgj/FiVX/DTZiqSssVIeNaXgN
KiBwPWr8Bz6CO9U68GOdwBq4/KH22QjQEXC9bAwkgndwOlL4AsyDjJdqCcCy2gqBs+FEd5FdX4MO
+Nzpbt2Nfx6I21q7Wc918VyCOAeao7/3wprC68i6R9eVYiriUL3dBsLPUnmkYUSNE5WGWXyK44Bz
l4ORaImtbnYgovI2wNdUbdzMEVGd9Df2m3XiJ5Uba641vvLHviguU4eF0fankHodQFfeaQz+odq0
p5twZBsqcYPFEIjtjYJgwzvL4ToHtVnJ6TFO3Wbwp/XjhHxwRO1IIKURZrNXUkWzI8IOezg+md5v
BMwPhNsLtXp1yalq9OQ4fXG2hhu5FmENS6TEjh6rj6BHXhq899fom9KFvBgslwAZ+4QlYy0nOwqL
3T2r3OA9Vi+kmAmgHz2hlv7jF9FtesPjduA1eg+OMtJ0OuBHl1wANbi1jmTt2aZF1T+Dxqwldukb
kymnL4kmNobZQDOB5KerDaW9PTGDaVqJsKNv4sid9gSlwrDs5EWkTZl6QnxqTU84cpLj2knAClXb
oodzGK+qN2OhaJNXo5v3la/uApdsD+BRg9aQgJrvZPcZuDCyPdGmFCKlkMCsyBEYFJK+htSKsDo8
khEJzmty6mFN2eg7/mR4kmADpDtA7up2HD0tAIMhLYEZkQz2AKp0H7UbprkwrcJtsnkTLmCihIxV
Gm2BlDishz/jahjvIXDOH5VNsZ5XdCRKxFtovZMVZxRiCrJttnaKpOB9Hg/KDcMFj73tndMmJreA
PIv62wShSXEKwOHiC5+d9/gjDTeEBo6GwXFf/CXCikbBLtrs8GN/ymBPvegUtViK+ma5V75UeScT
4D6iy3iMp8cKTF9Rn1LYBIckPeF5yR/L2gtRS+bMUFtclPVwyV/pJGvzvnbG14hFyOsZllOxqL+Y
JmFdph03MmA1TLCjeWCBgzSZbD7QoBsZw6Q1sQuvH8AeCvVHOQJ3Y/SQtiQWLSVckl+15pbPK1pt
NEOpX9MXXguwU5NcMKdK87nuXI1Bo7nkTUBClNU1XKxzRMZXe/ze2Lsk6OuSV/fuyGlqVvwpq9iE
gKPaje6MuSms91L408GOgcgPwhRvwdon/QPvGT1cV+qGzLlVdrl2Ewj9HLMQuAVq13Cd4QImzo/F
Ez8qD0I2pTXkFygSrMqC3q/HdcBoqTstA2WbFwn4+7hs7dmFxEQNHQWwolxz9Bwrf5kvFKRRR/B0
ru7/Yu88eiMH0jT9VxZz54AuaA5zUXonKeWlCyFTRW+DjCD56+ehujG9vcAe9r5AQahMmSQZ7jOv
aSmQItHDjEQR0HnmA9nJeB4NW8r4xHfLbiXFurI3VBP5PylX/WyOK9d6ymDduWpPY71meSc/zfjD
Qx30O7/O5yzpypoHjRcXcZZz4rFyR9xXQ7ijGJG1gSwzKoL062mB8e0ZeM3Sz/HVPWchT5zn5Rp7
nlFmrhHxIQyCLCXWPvokA8Ue8uKGUaRE+cHs5G9645VzLzL2tfnGXRcUG9v8hbI/L7h8Kuv9Eo4I
vmVTt2an5OQjpYaEIOhmClS+qWoySxgz7pVsMMqXyJFB5ZznqdpcNAUNC/LhlufHX+EGGHUYY9wV
c6sjZMbhzVtxjQwRuwJTKRLscFdDPhZrWpQfIYT+bfaNGXn4ruq9afx1KdtfgnhvUUNTW+oklCqH
YLNM2gDFuDfmCi8pudqoirGIfj+ZTwj7A5fgklaDdEOGh/44ysiIdd10i8ruhgvlXicQQTjK5ADN
Dzx+Pp6Dv3qcZhrWyy3QGV8GFBvQhWi0ztI1w8jtMOkdFCr2LCK+w48wHHo3QqlHbooogPmOmVu+
KiAqieURcI0pqpfs5M2aP8ed80tcL5NgGaQG2Oa6AtmGcsiNSw6KVOzSvjEneY6OJBtxwdlDlESh
ZRUM6+miP/hg9UiXwCBj2vK53A7/ZvnIH/Qo84hbhoe6cE7W7LqPvrhjVQj3wJIvnVMvDqhAUJBG
qHbDzYJ/YxD5Y8vCQI+FxSDWQ0uz7slHqguMz5aBZYHwGfwgw84dcpsuEtRr5e3aa2zvDfaGeTOX
1xaY5NI/AAZK9LtWy1JGbmOPbNUcoQK7Iiq0nrziRPHEyCkmPDLn+fAI1LMBlHMz+fdZvyrMde3f
cz9ocpLbOHt/PjMM/GyIZh5zEWAK5Wd7mVIL9JWKO+EOcxVY57P+I7oduFGeMlfBzzEMVoD8ApKw
ayLuzr8kICadZ34hMc86PNOvY34wlKNaReWutXZ8Ej33BA2u9JgZLHWagOFJL6vPJ+3jqrjs+Uxj
g2WBHmY/nJhk/f3wQIM07lbLWsxW/VMBxHPkGW+SlrAFlM6OFhvC0eE2RkUl+TSrHVfHOhbJhshx
HLYyQ4Z41UBS8avDA1pLbCfhcFX9ewZMTMLULA6lC6UfcXk0SW+kjbXfJpm3cARr80BrPHQ2IMaQ
LovF1hSvjDGXqaIn1p4vH3nJ7S4ILvSC0j1xOaokyNB0xtpSzFvaXMuDResfiI6NxiqQcCbv4ffx
35QbKjhYJzIng/bZHQ//eMLspUa/B1PJ88mrNblw3qFuvAlexgNYN+4MahtDwlrk+Qi5Y8FVS9dp
1d27L9TweBpy3tT53kKAhr52+YiTl21seGCV3CfllqHjQdG1dhJo5NsCwCcPlh2I1x0qwCRS1abh
ujNg4qscyjoOgC6BxjI5WJDwDpubLTW5H+6PcWVaRvTt3KU+qYtT+NVeI+6JxInJmB55sKR5XBL3
vwCCfMBFq8TbRBTzb+J6yU3BR0Ka7srneT7x8cskUJQyV2oRXl5RPRfRzqXKSVZ2Q+fCrjZjuPOh
YqGRqVDHCNvVjt1z1SLtY4MFeki9NxZjeEq+QamWD8t8NVb8ZRUcJm+LBA3ZA5OMBJcc2CVrq/VT
DtVwPJtjtGmNVxOM5++yC9ythwyGS81z2cmo8pVXzkxCC0cChUNFkcbYIRU72YKo2CwP3Fu7dKTC
lXhJyB3Yy4F30WEEPbVGSTqaTsq5Aulvn6izgeQIg5MFYdLCCjC7+kW0Yxks6wflEmhu9roBfofu
8rEezrzBULftqWtJKtYhjXMwLLfRC0/UtC8guzIq9zhFJJuaPcRGjWTvCfgP+y74Wua1c2UsKbSa
NERpe6K41VOoB/RiFFtW1iC3AC6p5LIDVZRJgXOV4fLcJvSA2YdtO2T3J8Vvb+HoU1UMYaXSI1d7
4e7Kfp3HG7bn2j0yDbkLFe9IoA0CdRZot4HM532Q7rbZIUxu+xgA+DY2WTybPttBpWClgchElrDW
n8Y3iBW2MfdPezTC/Rg8wPxGQR67nDp887trI9dgEJeZNBxAljv0TwlSLqGBMuepm09OfEtnL25P
KjlNqICoN9U/LV0vSgnJBmkDhxXaHdmrbEpO/TKvWYu5uXI/KSOEtGl2TbtnYjIUTFkQ/5SkqnSH
eC6ofWp9BFn+DUukip85jIJ6xWyniaeDE99ia19ijuQgr8YXr4MEWYdVnDx53EJzYNQ4yWG5GsHR
yB8KembTchf8ZN2gD7xCsalB3hZgZHJKAFvDCQ73SyTNujfAfr5TEeHj0SFl5fGX6Thxbhccp6va
ZjbS9EfXgg2WM7ugknZgJwGgPKfrqtoybQaBpCLkilUkX1o2erlt1BH5qmjeYG0t+28mPD2QyLmy
dOEa8kFMqCR7GLkhwA6sCuTy5nbtmTurP8ItuZkVAwYGZjg5Yh/rvTFtkdZP4nVjXBkdXWwadULO
jUIOj9uorphHeWwsv5sRi7W5L96ZMywproydaFbLYPNDTGY2I3YOhiiGKF4cGDR2nhLQirfifOTH
2C7lJ4AQNijOO6T3+PFhp8mbiZeLVQlmrVzV1h3b2JBeugCcMbH5OjZXhA18GJ/K2UexjJc8Q4Iz
Vos5kqPe08ERIWX7pcnAsPJbZQwxB8z4JbQ47KDkZKO+qdwXAyyZ+FriPf4UIUi+YwspZgm/A4Bw
hidvpZj9Ma4Qw4E1Qz2tcD4fwATQkiES4+79bzb5e2qjJOvkq8vxDfKE8ifIIuxUFphBL0H9HUBa
UEzmcO6oMEVE5N2qRzt/G4xI48FOxk81NNk8xKJcErcokjhtP/Iwl9dGV9EtUsLL+PNssOgnyePQ
oXvZxRkRkqdv56DIYAr1/lG4FJscJD7LHCTnpE1s4z33mv6PHmbYWsDIMkBUlVseIKx9ZD00irKf
7GOOdENktoi+64RGtwGpJfW6amN0uUZg0VfHeIhipDFtm5WkHRNaPJv4GFI46zxLH6cuv2tQlNpa
MyMitfusPV0gki99iBUjO1fv4iqUPLVuQCK1CJwEc1Qf/Vn8dGX8qSMOmcbhdE7mcod6c0ZcE8dB
hRp+CIG/D4tN7luPY+DUW2/5zd9fjzxv2kZ5cPf7VpfjMxY65uPv98oyn/YjlZtqoQVVNmIapURH
Q7cpj2xQCGMB1sz/54sdzwAxf1//CmcOdhOsrJaF2/1Km+QJ+ia/Xxy5E6LmKNFTS7hhPvzrBzIv
+w4mb9g4i2jL75dOTejR/Ov17/+UZPqVVXmYfgVffnU5fv9b/MqvGHWT7aoKAeoWZKeRdxM+IoiV
YUjGGknB+6/7CH2F36sNDBChXZv3BTA7/vv75j9+cfltkJ18519vNnl0UB05WC+p9XQ+SMjfT/79
ki0jk/9ezu9/f98UTfsamnQSRwe2UlyaLXklJ12zPNjfL3p5+X+89/uN3/fsIdk7mZfuHF+fS2TC
tpWKW6AubbPRGYncItTh5e0LMgQoJLeJv+7pb9ixxGJRCbGyPVDm4XnIAm8jCh9RXqN51lRmZsBi
GNJS3s6oDFTjX1mYHZlf9BWLvCAiQKcmgoKrW0FjZAbTllFCy3wFgEBV8V1lAJRx3JnUbyHSJZKa
ZxNkhOQSZpMPjh/pK5QDh+DGmPR903MgK1OshqpowDRPpETFbTcubMIAQV2pgnkfjsFXKR87QUFQ
dFb1ZNIKSUnXcaRFLjVos52wGxohFElwo7lOtnXfmlO9c1yAr62ObvqR8ARpjXQnOg8XFAhapATU
5+pp6yRFtkldjrRaDQ8SXGVD1SpAzefSlMNBqIOZWg5NuA4Bs3Gga4hhRhIKtZeFpg7V4JcDuW9T
jjzpeNrKqu/X3VAB2PPPeWx1ZOTtz4hCHJ9HGORRbYsbmumZkdOt5xCCe+iv6CokaysjKzToysxF
I7ctujXNQvnXivooVmzbRoMIKS0yjLJOX2qzx+sH1xlNgxaxkZva99ODNS+CQVSZAwqEns4j2kTD
h6p5aF2rXSqvL05I7lCNRJuLjRxkxbUqYbSNH/ADEdrwFYh/B4HJ5K2dIoPEEl8ff6hdJMqyr5AK
kLBysR8dg8OrIHhMKhowA8UqL6IfNVPbMdNZg2lDMWzG9OxStvajvWRdUCEOASVEoF4waH2QR+Hd
GGpWjTIw2kj0ez1wxYaBCZVEEHLoR3Frcnb5Q3JE3HgmsAfs2ST5u98TjZriK8xCcY4HDrhSQDTF
XOPV8sgMwTEPB8OeTkOixnVrVtUpdBRECbMDzibqdWEt4b1VR5tYV8UFOpiutTrLTjnoMTTXWQ8g
pGj0QkGZT5Yv3lrbAUqgjF0zpOhLYfnYBjvsvOOrru5QUg1f06WEKDYh8rqncqwOWVr3h6ERN3nU
1CdhdBffF3qft/2HFyOroXULVoXFu2oN/4rmG+deOiElEQfIgQ0VeQ6iv1Rz/B90w/XNrOG2Za77
0xqEc3HpbHuPeMRQyEItclkbt5TVARHrU+JbAhVnZEznqQSphF8FkqnveWrQBZp7dCtwk15N7o8f
+3qvO4h90D5uHZXbR7Tnj3FdEP1P0adwPOgcub6gExXvpqey9bfKtcJz17Rn+DQ9Rm8ljkTWX2eS
EGgaCmccAfQaACT1Ak1ZK9sZmbJZrhsM1NqjOT/0HuRZKTv7WAGOgOZ3CJQPis2eSJKarFh1iMYf
YUgNKzMSP2ZZl4h+ervIKjgJOvmsu+pjsRF31IBFkVPcLjMdpm5oboRR2EiVTl9BjiuLjd4SJjty
o6GotJbcjcTfbrg3HGuv0wZKswfVBhWbGZUJnZ5QjKH8o1K8TSB7a7LiBbQIDMRvYcC2wj8YA/GW
sGtza8f+sWwUB4sfTescOZUVpOGDhXHnQTuoY7pJss8acWKKlF9FZGO/AXi9r8dnqySPG6C5eZrO
ml78pJLu3ZXj3g164zSnwDSMhSDZjLgUOIF8nsxiPDimc24ZGkqOoL/jJFxNg/NHaPIbGFeamgBR
kWVNtyP9XR1nJEKpmO+E67yikSOpfMzpoUsdYsKaQlQ39eSEkLC8JgdvhhHiobY8cIMJXWRjCxHW
WdcONB2z9R4n+K/HKXb1Lo3CZDWhmLbopx29osYcrnGuQ5s9RRbq12zG6Bhnz15cm7fIV53DeHZO
Nv0sL09tpCsVTR2gWBI3o5P2P9BV/RmnId2XOv07JeUNEPXkuV7HUE4PdfBhpLM6h4vsajsVuwzS
MewB87NYIBIYN8oTsoNns2lSvPGSl8pT5Hl0MqbCuljGzLYZKI0UuZ9scFd5YZaumtZoLl6J2YZU
mrg5FMUmlQZdwFg8uka3KWaBqsbY/MnG6JxJTKiSpEQ8pyHsrHXanwuy3SKn7dK6tIEQefdOQ6Se
+syWhxiGDo2HpUQCdzjusvSSIvju+uVf6VvwA6zvCJI6JFCtEbZL843w7Ne+jPUmccW406pBhctX
h1ZMHLWu7W2FJj3yO4TKzeLFUg4YDTldDT+mKeaoeVOirRSimQ3xMezP9ugQ27K1DK5apJ3s4Wxj
RKD1/D7W/V1XSmoE+SIcZqqzmzbxrk8TRQ1aP7pUDe8ydLwLC08iG0nzEtuqte+JilLnBMTFcGBG
29HBHhVe2pbRHXsBIUl6FBXa3i6eoP/c6WlE4TG/NTIv3PhzCQuCgL5t2pYTFey8lVFByYzqBw+n
TZGJDfG7+xmZcJ+Z7A+Va1Eq94NDSoS+L2NgHV4ynI0pfECkZh1XXUjLBDsSt1kbtcz2jZLPoWex
tRtUFS1sZBAqC76x4KEIEwxAZTzqVJ0dHzyTkmZe+eLQ680UbvOR5NBSQE36BKRp3VObwwfiTpjW
sHP9GpR5pi6wHse8+gtx/2bgWXw281uLx8sqRsCI7Ib792C8zHOYXqbkLhAl2IbhfXJHwKwT2QAC
7XN2QrJ0PHfGaIIb/omFR2Aed/1LYjxgv0AVIcQmMsrUTzq50eOi92TWOKK5CF9c4lh9x9KPdsbB
Ec0e9TgPIuBIGWDGM6okpM+xGku60r2KXH5bvdp1NuFGG1AExzrvLY0AYrSwhDFKZBl/+FJu3HhG
+dlStJutiCNozm+t8TI5aXIeGlqoQeZstRXSIPRJckjD+1qQ8OYJspl1nUCVRDo5RdzPHt45cB5w
aEXhcVGUaHaadbppokicGxzrRmvuYZsvNSazfhyR1zug4XSaipGbtCH4Cgr0TujSHpQO/Gev3XTt
WaDAi0Dr0F4QJqCsPxGwUCEIEiU31tjcOVbvobFP63WEiJMnGUzSbI7Ym/KvoI6ycxcNoIOyfBGU
puQ6ChQetFnvMb9J7DU5kjjh7CO3/mS9Ol5+Nw/au1hF9wJtnXMyAL2JRO7RxlUJ9WeKe1MV3uce
Q4lQBKgm28GDK6HPibXU2rOuVMz6opQkFG2JTEB1qVyZUQHvqdV5jdgUsTxmSrUvEtjitqG/jrrD
g+d1lC/chiErCOiUSZe+xbvtPHduBXmvfuwzZN+kgHAHo+uQIiZ+wBD7XrZmuh8yxHkJvqmc+VI9
YdXQ7CQ0bODAvCyDAuXSXHzg/YbkmtudNCRjipbWR+e2d2XthCCgZkTbWTxejhJZGfNwEY9dMLmE
pEa5rbxx2qKPJeBjE0YY7EzF0K11TR0kytyPmth345Tmn7Kr6NmbugQS0iWntN37IYu0Way6tMME
j2jXFnqwDpHCZcWpMTDw2CYrFLIB0cCVjeSTgxTxpVVUdtH52dfpQkMA8FlZwkKvGstIU1l7G3GI
Pfm0o+clKgC6jlb6dsS0b1sACCOhPlp5l19xLc12yUBzPV9okXXtIyPsTc7ZjPKdVSqPqhlWz6EY
D56GfhT4A0kfagjHolAJ51VOTQqVSxwnHMKTXeAUE9TvKX4JhAJvmldwx2rrLX4rfCj4GUH92vPn
/IwmJUGdrjjzbDO6nfx84QvQPolE8Wya1EU817LumwAyrEtoc+NiobYZZQBT3kELwvXjLTBAXGSj
udoneBnBY/zTTn56DOc6pXIiPwavOcxGJSk5FHrR7DuiWkajCB/bY0cZrVo0k80gvusdBlciVdua
M4mhMKlXByYwsglsBj6ZYltX8s0wUgTubBUSs2TdoZuAo5NFUHJKQf33M5YY8F9kf2vYKr4EZnZn
u9p4It11ODu/5062+EehHZ9SscEJGBOCh7ryD1FFouAPdDXNiOO76OmiV/4tydC6yp1v9JCRj89T
E4eosqLtMIPf6t9UNL5QdhCkTwG7nJB7vMBbCBRhc44GjFBmuzjkJPfYTHXsLW1ylHT6jc6Mdnmb
47qEKHUApXlnzHhp9FosWaipsA51AE7G9AwHQueqABlqObBPLF0e/LJ37l2tDoryiEJZ8YJnHtD2
sMV+NvDZTjMHZ1iBAwVxGuG2Z/zYMAtOgZW+4RzQr8yE1chsYUETwkIfGqttZ+G2BOxVWmyjk4eV
URO7AT/QvdeORmxu6j5MLTqaiilLtGko/c1vGJI+Jxg7UhCkLR+EOgL+T6s/mqaZBnX7kaSttXHG
mCYlWHPZAP9PWrofSYLnFbKLOFA5j4av1c4MJ/wSg/km+NIx8OsJH6hNanglwUNXbLrkWszTyzxP
UMhCCsBDXd5WUj7PSbU3ijh+LMSrVOp7zEJAtAmpZEOZY83lNjc2tVtbmkeJN8R6AkFi1SN4heCo
gvySdGfHMj+6GUmG0glPPmoDN6HwArC36kGGpbrmpv7jaGgkgYAVotJQ3Eg/zx9FWrx5+qWpa/Ez
u49Vml8R2m0PQzXTBsrGpelMJ0iGlFtz9zJyIG2oRv1Vbaj2fUgvD90aTOqrOdyhoIRMswWiEf2W
T2Oms2B5eqMmuGcYIvkbK39lw1LbIYtASlbs741Kv9O6+Gn8uKWq2953VjScK7CUilPVn4OfUJrW
xlukQdJ+fvkcgsWIbTCw6OAhoVtR71onAgeA/2xq31ud2vt5SU6j+23FDr4arPGsVOwcEKwk4E8u
c1kragk+rYtm3o+oa6zGaYJ2MCAckXqH0l5qLgsxUS9WrlPfUBAfWsTBZ4Ipu7mD40vromXtJq37
hjf3H6c06m02yK/KY8TtNGp20+wtdkhUpDMcnAyiIp/crgmg0rgGbMChaqHoAxgfFxm4EN4Wo87y
cZO1HH2wHrmgVKASmw0bqoCBJOqtCpuflDZl35d/RaRjEPJwUDsAzOw0UWh+GiVwIiuep81U0EdO
acYZrkeXpvuqLFhQUbCdZFsfOrdme3VJ5SKVvA5Svo1qnu8KcY/BZX+TD0aBsqKqwC4iqmQgmsuY
zxhLDoyjvPY5Nh6JlsPNr3rZ/xd6e5qaP//1H5/I+VZrdqcu/e7/d802x7FchPv+70JvT3/Gz39T
efvnb/xT5S10kGxDXtH0FkMUFynr//hf/xR6s0zvPz3Htn0zQE8fhVkE5SrMO5L/+g/U3BZBwzCw
TAxf0GVEA04iXMS3bPGfgSOEG7imGfxqx/0/Cb25wvp3oTcUXzG+DkLfdrkgx7XDfxd6M3vDQH6d
njc6S9CgpHok8ojR/ijxefO9ixfSpbWxeixjLD3CeTpXiCJg6sLmwY+gaHR2ohn5sjDYiqB7cET5
2UmoCAYGYU09ozOgnkLXQlY7TK6NCB51b+FkKdZdMsMUUqA2qtl9pl8ABoBq7Vk43WcF5t4AN9FO
i/evfedB+HZS62hloP2GJqKrWWz9Qb7OFY0x6m8IbZGKRngfto68xViN0wUDBRyFIXkYrXNfDAjU
VXKmTZdv0Z/HmZM6SDzPOAp/Z2EYb73c9m90B4+bpW37tKc0ZJuisEoE16gZoOvjpxbMa0h8gwXn
EEL6bOUoUYTVjtDhSYY0VrXvIuYConFuwQbrdLR3ZjytmqHEFk5+tNg8DJ17HnxqKKONxZfP81ih
cqcw6DjWyqdZgs72qdb0cDR1k1WjYvtSlpN58rPgH6/IquzL7/tW5zmHwsSt1HetW84v4G0IWO0w
UXO4C1eekZ4cT9JA+2XCtHRte6GBMU4d3+OrEN/XrbGrak2kzVHARk2nOhSteY/sxoxK9lD/4+VQ
R+39BBjeTMOtY08JeJzUffKVtI+Yn+DBXarkgqbaa0ywg4JQDAY8TjknjCC6+/3SBZNx19j1o3K+
yhBzk2jGlRRrPW9GGqAeTlVp7xq35D0TcI4RMcpZamT035EUIudC8cYRtYOxvG0lENZ8BwY35I7e
yBHCpI9x7qalSTo2J4E29zlENX5d8HfW7MzJ/dj56W1KB6mcBhpoGEYNK7oD467Q1T0SncaF4H94
lFOagI6DBzf4on+sOuFeLVRMw0PiWt2zadR8MT9iZ44ef1/Y6HW61JvvaXHcICnoPRPZg9g30jez
8IuTYyrcBTyZvc2NidY0iqYbUry3scbaIXL6F4VU+1emoXuPs+telRdZR8SHx01CUgWYBWOjiTnt
G7Hxp0UiQge4SqsWDS30qeuNiQ3pMawG8WQvRole1t+S4dPu7exHPFunnwAJuFg3A+I1Fce+4SXv
tWaJF+Guy11oDMHoPSQ6zz6syDJutFVDBcLKGB1EP6Hx5oU3QaXmQ5H1oPoY5+scYZGc5oH4COb4
0Kg8+lJ2v0Id+S5Ea/pZ+jWG4QkuVoF05FsOMbiIPPtO0D64MXXn7EYD2Gk46fglz+koNyV6phRA
4pcyd6CBCVKZ3++G2t5ZqIQgT+EHVIGH6dWX1uuEju+9RBDnZuyotAURCk1CSvVTfhpWEz3ksyR0
CNoTFibhLYEZ7HrLC3fFCDsksYCjuJVsnhJc5kXGRxfSMjZtNqunIOrk0VPYEdrAg5oi/iwNsJ+4
ycz3tWVOlyRP4G6VxAYBi+3UNo5/xFgLkH8Rjo+1ocfHyrb3g8CwS8tKYerC+zqhRNWnk7X5/Qlf
dvjsKTCXKilRiS6na97541W4vb5UaXr811uMZb6LTbxDPQ9Vi7FqXs3GgWgb1Mbm9+U02SMNgYir
KuNTp1XxSnviLqpzeRXzkD9POG17uf7w2mDxiUqqJ1kVt2kl47vfV2NM9mgnRbzPWRPjNAZP7EBE
VCWup1Oam68lbihBJ8TTNOrhvhPhC8WhtW96xUONVzHsrGpXabTsXW8SWBUU5cXtQJMbOTU1Z8gw
w7Y9QPmjk54i+8m1HX2s08Df1n4kHhsXPO+EMdCfBFXQNlNn1QJl8QyQNHORU0Og6XjH+BlwNBXe
dRNudWZYv8Qu0EejouwzcFyuywgKgU8VdN94zl1sqvQH4WOUIE3je9wOFgoXaLG9Gi58zyEsTOqJ
vET2JHFpNSCA2EnXfyuYVUVCPEx9gXh9FgqrpjJ40yFtebyMm5tUN87Gp7b7Nmw48rs3E2V+TKrx
vMde6q9C0e/B9qy7RpeoiRmOQTfIKg+dIpcLQ8TT3NiAPW6huhRKB3pYj6VTgFjefYf5MtUPlnBb
IbE0hLRx1NBFe89Nmhe/ZlBKv09PY1rdRnUT3ul5IDWM/fjIJWfPvqCJmBQ4DkZht7XcOH0szXq4
BlAhUtdMHul/sVdHXrMXdV2cMSg85y2Zqps3Bss8G147YWxp2lRHzxhSiFUdwHW/oneJ3fqzTU94
k5rc0e93AYkjgUhEgPd5HJt4o3l+N98Lb7gS6g6nf7y3vKwwkdk0pfmC409/CZYvv//TFdejFUCP
fszVCUcFdfr9X16MYF7mxlqXSTRunJjTd6zYnsxOUv9KifNT20YmPS/LmzIskQu0NPmF/GuZprUL
FQZBhesgxRODDXE9HGKrKN5aAWJOMw+B+RPsnRiMExMf2bv23QF0cMjTeJ8UC0ijBt5qZBzsWhDl
dH50bhB8sSq8x2107rv70ujLq8Euu5hmWVvD+2PNBEQuh8KuNOeJ/jh4JJUjCOml5qOO0myFrZS1
n53IA2kMFbbOm4PjtO9xWO6sGPLrqGCbCd19sQmTpLZGeBdPLkl0Pby2fp5dlDt+unRMXSzaVz5l
DHi4dKea6TFVRbe1VeTeOH3Px3YjxtNuf3T8b3/KnuasZUcFMmZgDiW78WoJpMtk1/6NUmRQkOtf
tx4FEdmj89lHJLm2+nFGKPAdbd3SRzy+NwTVYTdrcZHy6cu58m0OS/Afg+AgLWwsNsZ2S0sJUE4C
Uz5sqNeCNmG1ApCByceqCQU86ikGBpqGL05rf1slwmq+ib9khG6R+x40yU5bwXWokdrKCv3HH3w4
Ly19sDT1nuNBvoAl2EkvAjQ7ANpqpj+0gmAK4tFGsxRKTPOtak9hlxADt/vyHW2tzQlIPWAHnSTX
mIYs6j2mRpYmUtFHHRrY6v4MsA39fLFZ6BoJExhJILNDTwyBswkLvpUowI+rNP62824h+YtrQ1LY
Ft9p1r3NLujOQu2qCYk0nZZn2nTHViNsMgvrte7Nx8jPH+oBAXe8Mlzf/Ku9G62nlwh/iAYUbBOL
fWQbR2Tf7qLZOHaTv2Y2bWbiPyT7qYqtgg6VJptKuXKMT8RsrwhsHWQOrNrw9ggZIiCPOALImCeK
shRfDAAB+YB3dYJl1g05Yk2rBDOTh8rXT3Y6U54N0G9ysnbN6of2GXjfnk6TbUD/QCP82dpIXjoZ
Osy6ZGU73rnNnXXsIlEDuL0POesdfJdbSJQuyNdEnomfcHNDGi6JEGqiGmDjHwWFQEvIPqskQrAi
NKN2l4T+nQyBO3TOqvJxHLVb/reE3SmIoU0Zv+H5Vt0WoXr3y/ZUz9V31UNBlsb0RJmoWfedBqHq
Oxixz2fdtCDvWxZiaFpUgoS/qsLpnjaJyeVTvuwDKEQNw9MlA0hpbOJMWK9VYHZ4fWK6GXXWlqmO
+VXgJVhgmC9m7dzmJmCNMXTgfwjImK3j38iC+5aUNUNkIubQHgnk1IssnXe5/B3LEu8x6A1nkemc
ggUzlfxpXdaIY7TfqoFYJgd0Or1nvww//MD6ypYiinMfdR2X2gDeo7VfyeBvUE5frmef7X4pqFUL
KC0d7nMp8EcpvHVqTJ/KCV4my/2jPP1nStuz2/yR0jXBRcATqpKDWMoC4AG+E5Fee41sQi2aT8TR
6qU1zPGFrYbJWaTS5sPLmMucA7tAwDZJkgsB85ul1Ws8iAfpebdBE14Le7qva6dEiHJ8N4PhgrHg
0W2NE6GRfVN3yU9iOdCMmYClCxelQLxADRnSko131+V0Byl+UJTyDFRMfGg8gbyPqpxF2cECp904
3DgOrwx9b1jZfda4H8JM72POXw+3d/iDc71VcjjH0t0joZpsZJquTOxKuvJeKQo7w+xj7oG+ZVeW
d7E3sGUtDthLIxkAB3TgZN0EH24eLijX+c+An91Nl7cn6YHsRIQswyiaoCFAdMzL946GnlXY/c6z
1H0wUTkruo8oHA614WdbV1lwUqUERZJehlaNm763rJ2H9K3ltuZ+agWEnvqzrrzh4PqjdVOZBkgO
1AbcGA+2bqgXfgX5MbYPS149Jhc3i7C/kcm930VPad39zanUAnN2kOUptnj1BN/xQ/YYDM6jF1bp
U147rxF9BGQ8oWYbkT4qgTQkUZY8iJApVYXDuJ/t6o7+y6uFSexZd1Cro3TKtzmco27dksrtQ4P6
V5uZD8Z/E3Zey40ry7b9IkTAFNwrPSmR8vYFIbUkuIJHFczX30H2Pav37lgnzouCpCSSooBCVuac
Y8rHlJ4WzviagGonQXYCyS5qxCqeWE1iDfq5CXHXTljtLC9gYqYzdwuZPWHt9p6TPq3WblDe+PmU
bXSoupUZ+RgxO3Vl8JeSZLmfHB3DEocyYQw2coLgZiCtfBebxcY7R7lZgslmbZ5Hyiz9S8cY373W
V3v2iXs3ScidCYJi17okRGaVjXKcXXzZmV9WT95TLQ3EQmHFOIg2IQXxtJFW37x2RbvpW3wvbPwf
8gKRCmPRD9s5T5Er1r53l6EpUl1Eqn3AvhlxBlgY6J5E3ft3yRRt2NYGWNODe48R/Tmy7ZmhHZfL
FhMesZWLuA9uOre8I1DcW/pEm3TK0Osyi4Kr0MBFiM2oCPtD0Ao26PVkPHXRtDR0iMglTF9dKeWm
dYfjUJo/CWHHXMrScgf7Nl5b0Gx1FWNHUqI+tB55bRlYYvrd/9y/POgQ/pbbs7++PD4UiAW97qwT
/OvnLnczE59YNDbby6+2WPMZM6FZ/u+nvHwT+YmBGx6Lx/kpLw8NjV6NDVypOeBCGzlxeWUSRLXI
iopl+Rz+hPKmrQiPpZFUDt9JQTHbk6lKw+OY7jsDkZRt9Puq62+YqqEcRaSXoj8vlffqpvozr+dv
P5u+G5rzCzVFqy509s4wfM85YVYMXh+5iF0VyNjDHvcQ5H/0KMJkqGd/A8BnT5ms2to6VhMWUv1F
/JS/gcUMqs21rpsamX6KXqhSqE79HilHF8D1Kaq+P+TnL3rK//+tWUaQxYbGx2Hkq51CKnH55uUL
YchYKgb3qclHA3ZJ+kFSNn7iXu70IJqzaAlktBrhLcHsyaoQmJiI0aeUxKg1thq5XAeqO1zu1+zx
D7Xaobm8q6A4b7uMrL+yq+gf002awgT3pScZ+LlUZ7NdvEgx46L2yaVrZkjmZZK9z0GCrsyJ7StT
O9bvL/Y/t85BKpRSZB00Y5FfBdrO99OANtnOHiT0b4hCJ7IXv2yPHpz50Nvxsxziqw6mRw/WMXTJ
DOqiJz8dManwgY8nRtFDXlwzbFwTKXsQCAZ0Nh8dC4WBJ+xrgKlr4ZLnpYBnVXqbArfRZ1gHmx6O
DTYp0Djsq6iChdlhDCsEW30/haDgMKZS697z131ovDcWpKPBL/F3hl/1hCqiQ8lOieC6lLOM8PxQ
Ih5zr/wSMUZzN8bqWJfNyUixoqQ0PUzjvY8GjI05JX6zdpEHNioBzWceUUdzjswxRjsFyNNEvZ8J
8zYoQwYL92V+RoSo4UTEBD1NQSEFc64TVxrbUAVMxqivhYnLboQorIgKnwL7xo6ymzxmQDNmYO3a
EiwbG2okmxhLUTDACWskoHoalxV55eyiAvk4TWRyCzt6sQy9jYyM/cVIuvKN8EFmmLL/jAKAqW0W
QUqvQWBlSKGQ+Qun/iFFcRlKWMETPni7VwfXoyPAXHWhkVOTMIGsd6RqcYNqb4PvX8ha1/vOhcgY
1Gujx11SRE9V7WFqEvlN1vi4LuubSZTBthVvUxQ9GBI4FJemQ5XdKhckR9+Ry5S4CUOmwDrMqt8W
5Ux92QFKqYqX6OwqtCDIkBZPhzVJH2uxVQX6Vd2wC6Dg4NBnSlFDUKLcXwQhBqfWi0FvCVB2Lou3
0LhCjOYtoe0QMBFlx7Qo2u6XqPxDL3JyMNPsV1YVAXY9KtYcVYw9HEUugZiqFloOBydw/7UY6h3g
H3jqNa6bKkq+pslRp1RQPTpgPXIuYzLAEU8C6yJS6jFLMUt6CpdLObw2EiNXL78HFBqWwH6az7/6
sEEyYIDWd22flQFzezE/SBvGTcj8Cy/RtHRN4ynwc4xnCUjZSQEiU+4VCnqCY+4L37yJDagc/XSn
49rYW/2rEB0+gxfFeNtJEDGrZm+Cvs5KaEKmb50GS8Hzb1JMyNr9aQ3naBBuWDUZIEq0FUV0lFFn
LWYHJL1qTp3U30QtvsXZrWM1LxJxxaqsC8xCpYekxWNFc91+o8HahjqK31Rd/bK8fO90xvUozhyk
54ATEb3oTx44yPqC6M4Kx3BF8uPGs7qHpjNfhJshPCkfYvKg0QJzjc6vZnL4utZ/KBjCib76yJvp
rFOOLDBHIZSbHKGMCJNtPYvPKGMA6wcTMX8u/KIkfyjm+idhobDn5qeGAWRG/Z00WXN863rsYI1U
5eecYv1nUbCs4icIrSMx4wdSGt6nrH5Xc8ges111AlVBXdH71xbptYPFspIz/k/hvry1JPnuEAI+
doH1IBnZR2LN2fVUmcOdDIJ3Qj0xbqXwbQdFrp5P1ywYx104PakCI2cMVb48l6pRXf70Rr9FXYZv
N3KeWi4BKrZuBAIFqEFMgqcSV7y/mVK2gtkcH7n0bei23UkL16/7y+YSVkeKkaL95lgnRfXmTeWp
mod9P8Z3mZ7vPUFRNtMpVrQ9XGw3Q34rKow4aWrcjH1x6FyHTEtxTC1MN6njPzQ4BpbttHeRCNDx
JZFnsN4GM7xPEsLpg9Re+9SGZmwjk27sFnsJf24lZz7tPKMfMlFBy7UXU/DM1Xh3/oiBvz8imSZz
mRWB9MmN3Se/DPZl5+gMyhz+hOQtm+HTk/C86idrAhgaPtmjdRw87pTWvG7R8iy8Ynb3rixug/SX
7tzpKNIkXLiu8SpT+eakwXlrFWLJzp8xpEioiENZgYwu0pvLidRLDv36h+LjqUj9ah2PcpX16Gqb
4LbxGmcxTCHddsPGsgpald6ZsZjM8cU/Y+/tiJrdYGRLR4rLZD4fbYt9kZdfMx7juVBMOBwxXNEb
8pOjFtmM+Rkl9crKk9t0sIDnIUhXYXMbWz3nPT7oqao5K20+wDajg33eblcTBJUqtq692qQhmIcn
/vskfZYp/iLaIYjfYPgI2kY5f2AcuLuJa8fS8712FblPbuO9j25Dd8d6ihIaHHr4ocZ9VvLBVZo0
jykAdOTBqj//nyKHSEbGTlxX0sBYqTGJqSPJqSRSA89S/uMOnoniK0DlN93HNa8vlVabWgkuqLb9
WQQecezDIZsISXAVvl8JQqEzm9PchHLXd2gaO/PKlojqpcdGOxwkAdeTS8uVurSj+WSCvdEWQ7cZ
DHJTbRJpMzosYxC8tvU2Wx/FkD1PjGAADET0Gc4rZNO9GaP+8JwA0BBkcq/Q1nUgqUNlALeRQwXK
ceVizjN7IPxcW/V4ZqbZYI1nUh+5/vjLBmoQYy/SEax00bpAkrRUoDaJ1aTThh607gFQEwZ06xu4
TtOJ8FcR58EBneNmkD6RmYS8tuTlsGK1m7YHOmROW2fofylUg3gp5olzLr7xZXjX2XRJe+ehb8aX
2glPOmaWIRuDvADeJMIK4jNKEvRoUXpJynWWCxqyoU9iEnbp3KBfydsf6P4lqgD2rMz5ltNo4w72
uRAMIYFOtNWxCn7StsesQgDDEmFF6dhv3bmbwmXja8SWIgqff1xyZhLWuCwt/37hdQRdJXb1nAi1
rnregE5MDK8tXeUZfo5VVISNu8FKhRziVnWebp7NMk3hQI/TIMys8BflzRPqBBBds7GK1QwwWk4/
Y9L/KtDc9inSajNMbWzOHhvIaGOWTnWyevVsheyfVHczFmv+vVd+TD9pqoYbghadldIMgjuCaWWb
PyEKoxm1olhS4uR7zXilTSy7Mq4AaxXF2TwSJc8mWjnaIDG50DMxqGH3IWavWcZaHfxIH0uMLCsR
wNvuk5H2GsrFgP+SO7BPZwZ1CDpgvsb4aOb10Y9Z88KKDVqeTHs/rD+EzTgpifd9MdLE0t9BbW6Z
q7zkFkJxxGlPKPEJC8ArsdS4213kZWWOartCUD5V3XdpNC72R2cj6PNb9bPVM5f2Up9mXpp+EpDR
FfoQaJPQsG3iZjdeAeo6n4Jv1QFN08z1StrVhnFeAQrBCBp0RjIVBA4XCHd1gQysRAVWI1sr7fDF
G/nE21h/lAo2X9SvQwu8ae8oE/W6ue46/44N7WMSDR92HuDV7QNcYkG/7U3nrS38aRv1sIz12L53
kv6WlSoUkCP0EUt1XJysG5dBISj+GiowK59j5EejJj9hTARN9Qx/3Fk0E3FJp2QHcOmHDHFaKH6p
JFQG6+Ck3BETMAJSz/sahMkOBqeApRzsqablrTLPspAoZV8NIzPsVNmjL9k223QClm1psLLTBOSV
bSYCK82Ya4UY9d2NErhODoWxGSHS97F8Wu38HBuImgtlEyQXDEQwlcG0Uub4S/k85Bb2baCSDNv4
IWbysqIxxqPjfe+qee0nyAyS6kpji67bcCYgJejxvpD9VDgYnmySL2m5k4mFi3lCvLaqmxI0Z+AV
qyE1z6ICikmQK75zJ8YY+m9KlzCwAgJdyrcqxt+unhUa1VVShdNOagICnHZrlT6qdxutExyI2vZX
mgXmUMzyxPKwSRnre6dIciYzeXJ2mW8Q2xELcxM52tmokYtM7WHUI1/6O2Xzt0xGLrShu2mriiV7
YQwFCsBpukbxM+wKOcs1qvz9gM2X1bDdU0vfVWgkd9mQHA2HaUOKhSLNQ2Z0EuqstGaSsylDPCGW
PpjRMezQV4M4cDNwFWVHiSDacRNo8GFd2rfLzGNDPnfGa9X6h7SJ8k1dIyCtrlDswlKIaag4bYAZ
fsrsg5aabIQc7JWuwm4z9dOnjXjiKKG4MT2TKxN/fow1tTH8Y6RyjIDA6Rgarasqy69JS3+I1EDh
gU2J9ixdO+EC/LCAJyXYd5hOLvpW3bOP3SiCDNdI6hmolr486BLSVQo+r7x1SwYLNftsvLjyftBx
+BLh2IS6WbvGF905UsZwoWl7aU1cZkTY3UR2oBGF6nTL630kumbV1IqVmgygUdTVxtHlp4k0GN19
vJoTnzXWcHrElXxcMcF6pY0v1LyvfW+v/RIiZn82lwloC5lHvRl5gFX4LZptPpnuZrlzFWa+IcmC
tcU1yiOjZl3ZEUMHOj4D88jYtz5LI+6uVG3cNHmLucl/CiaTmXskc4CtS7dFTc2ftItBBO7ZllwZ
QgrmB7RDkEbscyy+SI4gyZrF7aTma8dP5YrhzsLsu9uizRl14MS0bJ9sLw0dwNd9zHCJHVPrAxTI
kwcnKDFVxKXayrQ274IIXJVrOE9NCJc16RXbDgIbCPR6SqNmMwvsz4Kh415bdbVsw2FNJhdwlw5a
AJnHt9I4CaMvtxx3Ryc3TogKUH6M7cmeNX0J9nCId1JCWGbjo0kI23iloX8ljedBTHunYrs3YCCA
hs+lB2LdoDGCdPI5L/NLL4iJg/ow2Xzh7EEVMuR3Wlf1Isz5T85oUgn9LryzfJXxoDO8aDtg/FY6
m2mGWoRlaJdN9Z2eyF5I4rBc5UUPJaPyQKjL4JSEQm86k2rPLpNj0Ur/hLvmKs5cRFBOTmtNvaWo
h7bEz40c5hGNiqNpJG90B9mJ9KjdPQg/NiZQdhTlUrTJmsmHOEmtyD7GlR94IFoLgCkMl8HCeKjB
e5tONpfbK82Qbll3+tOrBEEUooGxoF9Z22vmk9aX1YFLzPwM44oDU7cI1bHYBpFeIfDcRail2fNS
/+ZKb0NiFKgOAaCmbKloyjcOJFdmluWKPR2QhVxESENZsV1U4a2m8e168FMbYmBOTinBJMYFLAzw
QrkiHgapCWjB7ie2Mtpc+Y+o2mBV8x8JtOesvSY9KCQxXAc2fiI+p3S4CV3jYFvZOkIfjs5aP/VV
9pAJ2pYJEnSS5J8m/hrE7u9T+tG7hDhIdCjrxLRXieeXG1GWcl1NJoe6Hs7/puy+dwoiTtD/WJa6
jcJwVfJfY7tfPOQCTFo9J5IEa//s5ci/7IQpj+lVj1EERs/K3xTjd9i9LERh033MWbKjkjb92d/J
WDPvrqofBlXPELFYynl9uraLKFbPPr6RbiK9LJpo1w0aU3VZwS9O5Qdqe5uV074iDpikdDIYR2p/
6tvgEfRPoh1vU2XD7TQ1pzDs4aemyQ5hjUIFfo43qmzI43n3lVtDzuaTCliafnOnGnGV+uScF3gZ
G/8cNWLZDz3oeqYqDApNLP5J9MJgqt3QrOB/AzxQVDaAv65ulwUXT0FHA5pB8e4FPqHC58tSkIys
++Eh4zoOVgL1fYHVxOCK6Y7sJ2uPSJWqgKZpTBW7D4RXMQQKTZ+unEJ5iC3n4I1MtgeGXXQ0xdLT
HHA8NStD1olte+X5DZ0OET4YiXQRX3RfSLvYRMlzjIw39dvJgXTM+Aquh21sKxJ6TMt6nk3jq41H
cejAVLdmmN8H18GjNSblVRcHGH4zj35n/OA5357Mutsqm+9ihd2nSnEtJ+MJ3gqnCDuuDqqOM6CH
njzSNEyQznOhj1XftZgbarzwQWwC4ARn33TVC15w89Xr3PvWcT8rN3+NCwskTTaZG1Y17d+7NFi3
TkjgENKohkkOBSf56O7RK1ggc2TutJnalemfg77cYD/WL3k3wyIlPP1gus1n1eEpL2pnqSJ129cO
RC2bErNSNHzqFite20OniN1t0iORJLUzXjfwuEtDnsiYyfeWnqYby8+uZdy3hyhtzb03mzc0Duhm
Z/OW8NEME9nCTFSz64WFOScdzHVPh37Z5Tkg+wHfAl+uqzSLvpKCEduIjx7j2tbwMCxEzJdWJhwh
1YzDiubIdnSjE9pjrlkOh0Ggs9M0eQ84iZ17Iat9OLQCrIv1cEZF7EazjClNgf64HnlwRXnQDPYP
VgB33rfP6aHWE0m7j67Q8yYnFwrw0EDUqxN8ZDVtx6kVMLUL8ERujpfN0uxa+nltCYWfpqixBZ27
2aGZPlszFvIo6D86KaBRs9KUnlGQGUmHjJDzbe7AzbWkQLOWw+13y7DbowMxWUreJZKKZTGUBsFK
fouLmjEQt8i4S01sRkXOrhsyh5IfmvDOG4tE3KH4jEw3f5aRvEslqHrprfu6gDAtCYtpo3XeQK1L
hnvJoYCitic08LL7NeAGe199278YjQrXKVjZyMf1KSvb3TZcl826/fLigsI09Dv2gfUNYcNcKeFg
VfW81k28Z51iN1UmL0NmsPo6SPuKMNqO5x3nVxr05Umk6VtdcV0uaFenBtBG2eWHgoN65wTkc6FM
2jvEzrLCjBCu175D+UTG8bvDZnjE6uHVGUEqFVOMtH+NbBLRiWl76+w2Wka08JZUyN9DW8tt3pXJ
Mux77LVncHdTUiCrAcic728Kg+N1HuDMuAhJYCnwZu0SEkdKMkFSYhzR/lXNYuNXQBN0Y4LKDIaV
r/WjiTVw0ZzbxKJKoRlX/WORhv2m77yJnhNeADdR08JncdJZTpKfC1cH+/JTacN8sSvgPLUN7KfF
IrQxE1Y+tCRQNp3po0Wn3+djjVDKv61aU2y9cHY3krkD/Kb6OU8pAYe5fFbDGXZJQOAKSMRJmw09
XnsGmFoPj6bW865ZFdZqwkMTIEPoANUwotonYTzyh4rkKizGgrPcLQ6XW/RTEGv+34/Z7N5zaFn/
88vT+Rn+PE1NKbT0mqQvr6wMu8LlBy8/UzceQrvLffr4AXEL/7xilNd863I/nRK+dfmF/7j55/l/
f8dlsbGD/f/6Ln6/yd+vyPXuzPm6vO3fj8QCvqffCCWvvNbh+Dj/MZdX//1GLq9mJ15V7P68cG3k
lBCXH21wGba/P7/fT3559M+zXG6Z/thyPnCQ7gmRiD2hDkHRVfuyGO19b40VywzYm8utCO3D71t/
Hguwg6Pq+udnMkRWdNX++cnLrfi8Uv95rIvkcsT1t7s8/vsZLt/9/ct/XuvP7/31NARFIuuxYuCt
Hn30daosi7ohvvnzRhrbYAJxea7/uFl1HKvQgng/lycv2zLe2KP7lBcDW3Odm9MmUOYNZ2EJc4cv
2TSXzB/48tdjf+5ebsH7ufZzgJh/PX75/ctjlyf5c3emCmXvA8fi8t0/3/jzYn8eu/yIpJFFB/78
rv56rstjfz3N5W7YQ5u1OjdZ0gHZ/nm+33/u5f7lqUpVZ9DN/vuv/v1D//a0l9/J5/AQdqomudzr
D11JWWYJQ7P74q4fpYzRzl/+umuOvSOBa/3Xtwdzk80BISznjosJt+byS3++/PWYWQHYckbhgrn6
n1f462X+/O5fL/VvP2eFEe/pz3OhL2wOLYnp54cvvyDqgRngX0/6H9//60Uud//+thEW9W7K1Ppf
P4J/e1//+jSXH/zzXi8/c3ksQUG2HnznW6XqzP9LkBFajNAW+MUYfViF04J674d083u5GJxng/TS
aD7i/Hq6rAYVLbxDklXVXjjADriC030o1nYOjQDlKxhXxzhfxPI1J9wHuAEIOU3fQoljS+2eb9Gt
awVbbK9eaxAvEBZroMG0zsygeDSj1txhSt/mo35sVErL0aCl6cNlWowd6j/lxZs60jedVR3dmQvH
xabZFdPtVOsvEUU4tNETOMC9QGBM5x4gUUgSYJsJw4eWH87NwjK/Qjk+WnWY42ZEFFGMFeIivMeT
FaVru6BKivNjUTXEqaRgHsq5Tq49VFDH+DyHqRzCpKbiVFhoARhiQ+z2SgQBlMJM0YkFyfvorm7U
HvgvHLlhNu8ESTy7eeCdeWxXR/+F0oStTX927HYUOnbQ4cWFaocbm8yIgq0+n+mqYq/CTo+MEQuQ
igWcMjKAyJ/7MZhaEPrPT46Q+7Kuj6h0awg/4q0Z4CdVkwSXQ2i7y7WdCuU6iZlIkcser9ixgyUq
9xOwA7oS7DEy2oCGWXWgQK2F6TAFiHqRboaGz87tnV0UJMkjnk7QFPYALjUgjp2NeRdMN7kG3+Tz
wQQ6fGOmznhUh9fxlBMhQhJaVGaYpOt63DI7u7a1mSB6gmQ5tclLo3+yiALSNKkIxtmFajgvfKPu
d73N+Ntog20qsLfiCiQ7ADrZmtr4mVpy3OBJJ0ii77789BZwA8mjaG0X9IJKcMHGNN3bBvB6NRhU
5nJe+lH+3ukQSAsdiV1t0CCoQaFsgtkatqKXmwCNxtoW/OExusZdHtyNaUjaY8ebHvEAM0OqjINZ
8o+ugTn5QP3Yhi2COMBqLjmXepudfQIkOsKg2o7H8xFkZ15/lMn8zQibMrljPNAIYhf96FTZ6ldT
wNOzOf2WyAABmU9I5ZLEr5fCJCg0wl3DmILcIrwhouvGlUS+5QhSnubcRO/cTwxFCmaLKF9eojRH
zO/JBZo1EJMFWXgBr+WhJINdCuxPjXo6tMpFR2dsMN9Hd5PVL+Ym+KxlSZCEGX9M2tj0AYDcwaIu
s5wj/QT4iCVWrjAh0ohPoRoT+trj/EoKNgnsYmcZ335YIj5JnXSPCRc4cmbezX2E736SqyjRjxPc
vMQEAxZQfVcGnddcw+kz8l95Y6nN3FAY03isN0YAo4IT2s2KCJdUqQDKkhlA9+h65pRewhk6J9hb
N/FId6Jg+qrMD7cRlD2Tr9eqfejy5gkxvQRjFa69sH6zen1ihkZsmdOTy6ehWUUO9vGMznhkQhHI
zyRAazQXYUzCZT8x7sj8ZOcKIhJ0Y917GeDBM34F25qU7JG6oiHGPgMSh+t7Db1jZzkILqWcXuJQ
f0RxQ+BYWn1l8+tsA+3zUYeaOFFXnf0UNMmTxn1wVaY9VKar0NqYng4/+lEFK9pV0Gl8fP4U5F5k
/5SgFgGXvWWDe0KX+aJleC1sfqywhqNjor/rZ5GtNZKWvobBjD6E1hQs9ASnezqXyW769DSZffIx
L9W7pUrmQv10KzIDtjeeQY9OIiYJ1m7BIKzRJSIpRYO1BX3CMbFsK4U6LvvQfEiLtkYIg81iX49Y
sLBpEaHOHhEAhPR9/D5ddeUAbS/c6A41CiCGiKCs8wjZG4uVQw4IljU6DlK+DrEiTjeUZ2U87Yiu
K15q14Lt2E8ASvN0FecDEK/WpCED+dFEZb/uDPnsZfadHs/N6RftMfVt0hwrJYII2A2VkeM+tX91
DThYGq5LZZLAqoA9lYS+bwLgCsvUQkgTSKZayRTje2f6UaDrHKbqwcyaU9NN5JBOBLTT6OxoWNkD
bzixN2GH9c7s7XY9Gue4ArO+YW5FboJH9hw5bl0TjwCNuCgQhZF79Qa9CO3RHsd6Zu1bpup+52Me
ktWpyGlsOf6+abyPDjBrNYrbJCDdQphyl1g+CbsRXDc1ROg/guHQM1mPvVKsGq66awWMD+UfaSme
wewGcd+EvqEcV5Fj/AoaBnyRHoGlO0wGBjRKvrdl6v0IJmDr94XYVsLeuvNwzJPyqYQOIyzSXIIE
ecjUyLfU5TAzqtfQrLKDBqYK/7Ju7tEAP4I8e57mXq5E2z0m7fyrGr0Xm4gpTWu4IErJi8fjTAhm
TsPV6pCyWp53rM4sf2KraRsxlPFEt88jFCqptx1SA3cJSrU3pvbvYSwfvVpdjx4YFJOcAKR9nZBv
kIOWbtYTR6ioDRx9ncBckRM+N7OlqZXX9m1qtJBvOT+JwXHljl036kPJrC8dPCT2UHU4N9+nfnyP
O2aCPmFSXUBkWZ8y8S3yX4OfPjnN+Kab+TtjSItPfjvrdK9E8ch8lYkccWg1rlKVkuegYd8s+Dwe
xIwgpZpTvc4tR60KDK8ijD+6ACiTwpZDd3NdBkRxDb3/3YluhvrI4Fz1SBhKwfjJRG5hnIMmSrOE
Vo9HiLA70CLskhBGrDFFbUcv3L8VHVDmhrFmNTKmx6QWL41JVPBKuTZD+2mkYr8cIWgXBMWfddRN
HREh5+fA04kTxHhkDq+KN7U365e0zglnnORz2BpXrHwPaRtBeFY+H318skB5VK697bNhN1Ykdu86
WsgdHwuLBFKJFMvVYmBM+J5MDAaVX5/S4Kxe6Lu12U3eagyv86p6kMpBzWCXmFQ4e4cg+pZyPFTQ
VZbl2L6gCrkGHnWrAgmtY7ir+/jdLRATqJA2VDbINz8knG3G7AmZlaaWI+gNzxwbuTA90NmUDa01
UNGM68Axrzklt0JN8x42UQRQAm8AahvMQHhmOF3Ui9fTlptlMC4AMd7IjAYJLh8+TYGe0ynix8qT
3/XZuHLmmyC9Vk8pjfhdmzBVQdDj41rAY4DuvIz1FdKtZIGG8R0bzIol1954RbMBgXN0WiKlqzoH
M4CWXkIJaxitOwa6AizUcAWwfsW+sXBmlya/w4fs8zH6Pg6CApXVStmklsBzQQqLT3VVPKCnrjnm
EDOhoV64XZve93rdRx6sdow3Q3AXfpmjUtfW1C/Bkbq7IOofDQFD2wrVO5pfuNLnpLKB+MoOjLsO
mGoAX7FCJHOSJk3LVAQ8ebNCNs/JQxHWoAlsYsZnzPoQpBb5rpiBegPYffEp6muu4ErX6MCpjQn9
xtcJXSVLrwV+LB0PUBYzDpcmvbdYflad4lyLQOAgWbmO0+rH71La4xbj8tx5irrghODk0xpRpYB1
ofTGJBSlAYl75VHBlvYoFmOabDqMT5QgBGu4RzvNn6m1nwPPAWASw0ea7fEXXSmGLYEeT0HIpcaD
kxeoj7hOuZp7d8Y5U7PyGqTbDWfHsPRaereuLpg2eRLsTkAN5kmxyeL0RxOH1V+5lUXspztCWBuH
J5dsRMt2yUAsIO6mPvtgT91iQ2XYa+S3Dr1xZq6ftMTKLWO2G4i/TDHnRG/R5Tod820rKJ9QEH2y
U26Wbt4ge7WY+PscNMaPHdkfaZXvI4/pYJr0V7U4FTVAyjBBTCwLCtHZjRHc5cEyxJSTze6xVeFj
YahvRjsAra5TmFdI3lcTTmnQyDC/dXybaSEQkTRvY5sdIJrczw7NGV2/N8JArRoiGoNs81QLJKNj
HT0FAwLaxoypOzHlo5XFAB6g5YCcGiFOYbwy77Q3LdLS/chUQcrUMJE84RHH4EyPtol5KeMMTPiE
c5FCaXSNbxdByUr25MEW68TyUIKM7/N4YO7zJH3O0qIYCJ6z+JzEIIjTLEipQtjHJsmmHOuOXU6o
CowBgY0Muap+tbsrEmE9c2QM4BoPohKAItmOsUgRImEG+ECn5+Ds3R2idZ3DGqsN58pJujedOJ+2
Bzg7svWDOUXrqbeA6MYShHdLReiGHP0V9Lc1hQmw9AQWCDU+0DqkVrnz4zCuWHij+maofVk3F2nj
2mDAzLsUdT0Jej5wNWb3RshR4rv2hxsE3ynzJayC1d6xh52e7JDJg3XfuCHSKQvWWOhgncsr9/wL
6zR1ezDwAiJ7zmDcnpYWokjf0gF1QFaTT4GEB3HHa2Y1+zYiWwyBYlMh+utk/ZTJ8piY3kEDkZ0r
6mf4y8zgLXAynjxb/rLVourmE62A11p8TUiS6mLOVgys8Il16s4vhze/G36lRb+bGWp7tvWOvtNd
1c4AwH0mOWpssfXNZLZ3HDy1eNC5f6cYhoJyKY4ax5LBjBJQbPiWuehP0D89Rv29EiaDULbui7IN
JKM+wrmT8ihdcS0sJp856C5vHjFqmP5Nza5DA5ZYJUwFQjE82dp4MkNVbuJkusfhBpp/9O8KIs+1
zqI9W63XILwP6LUjMin8Rckcedn3GQU2BaYHp3iVAeKdSNpENrbQrdr2PkF0Na5n+dTgAD2YGQm5
DTlKdeKsx8xiJ6YRvOE3gKZte3SeD118BvoA0F3E6TkzDe9p6a+Hxnw1pDwErbK30ThtqzHaVMQ+
k7PlKyRV/a+k6VaT6+ypL/CEU2AMPszzDn9MM9yY+Z5K2t0bZ+UJXCIUMpDerc5bU+8T8OCEr2Xj
oMEL/h9759HjuNJm6b/S6PXwA03QNdAbOcql0qnSbYh0Re+CQTLIXz+PbjcasxvMfjaFe6sqs1IS
yXjNOc/Jf2Y/fUtVup1nDMnGODjrPLQRXc2vjchKcIlRCYZkBbmGECpcLV7Oak8Mb0XNhj1m2wlH
jU8t9AjH6cMJtyM5GqG/56/lN/GVV/zRmtPbbRC0thMlx+iBcAz6dsUSoEYkFB5F89PGPqmvaUvG
QLpzCtJWwlmf2sL+AgSxj9N8oGlDj9yp72ya/xSo2HZGQ7Ryxx2/DQ2f3pAga7yZ/aUmX5XkqHkm
98vuFaS3AjCc0QDB6+KtKImgyDHZbcqYWUiW/TRxeTZ9NE20YC5tvdsSoEjsBsBJqGo9kSmN/TOR
zsIHa7G7jhC+ffioWfxFMz8Jq0PhtD9gSd2dD3cpL7H6TnA7Ozu9LAlC1Y5f1v1tf28u95LUUf9B
c5pyK0KZrD8zGz6WO/4FyXKJQ3xeGc8oy5fbavRfQkufZmmg5Ojo4htH3o9SoCtj++ezvQIhCCWM
UXjazucS0eW2zOphlyFg9Fg2E/sxvXCPogYBa317HHpgyuaIryPMGSR0kacHqzT/4EE1iJwW0Yuw
0Y5MXfyo0p9Qv3aB84p+5upX5MuC21u76CzWfRxnK0QdKJLQUvp0CxS83JtodhvCOqW3c95Nz8b/
4bzoajB4Q+UTgFbuo8l5NMqCqAPhvI1wP6xkIrQNrRafTJicsRBck8XbWzfdm0jSnlJ4RQXgcWXx
cdhozroBCqxqcD2O9kOYJo/tLw/eGDjZ1DlnnY6PpaBT86SNbmfqkBCYb6ns7dVsNxe3nK4ancIO
+OFD7o9nJ0RHFrCTFaxhCUfozhM2bz07z9YnUupPH+dyb3JhFu6Ln3rPNskY+PPv0nCJCoUFpZyP
veRuSbBOByQHOubboNwvWINEIU+4phziPHKTYUzO+e8vGeFKNoTU4VJ0HvwqpLkiq9ZSWe/xrXkN
DBIHJVoNqzkXtrcwuOu/207ftAIv5QBgnAnpxPKPwtsk1a6KuVqoYoa6CcGi4qZy2SA3sfqqxfjY
pqTEBpDVHTk8+6U4IbIgRNnAxJIgtQ/YWPKDgfgWVf5LAWCxlLGB0uXNd1ql+9wtjhJvsVm4P2kg
mVNJSZRTaSWAvSJ7bi+FV+i17Ih4GDV+ErPddo37WVj9UdpsYkM32+YF/ttcOV9pXD/KzN3yIwC3
ho9ZX/plOtcG9JvCQ7qRgb+YnKeYcFk7jv8utXG1b541HDtXo/gY0Ti4CyEviUka5GSj7ayIgVDW
tz+ogx1mzxBxkkNTFz8qvr3ZafkxW+NrUWNVqR2cxn3Da86mywwWusmzZywUn5QQn+ZN5uw3485t
54+hTcjLMDnIjYpUCjilYr0Ay1tRm98mlZrIKxI5nZnRrJnZR1TrTBPSjxBL0G2neq4IPUUF/VQF
EyFcpvG+JNPZ7MJjGtZ3No9woCiRahokBpONqkZtsyl7y0op1n87t/12nfIrbtuYAr55rAxiqPyK
h4uHOybG/OF1p6WetjG2V4+JXllY7ckpq2fEkKuaoBK7Rv0yT1iYUit+zXNUse4A+WWZ/FO2CIc1
9Y1/1iSR19VEWxAHCczU97NityT+qWzqT090H0jH78cqJsKL65Q75BW3g781iHCrm7tsCJLIlvna
n2DU+qThOPlyMeL6WJfjEnWus3UHSD8cecYWgGIASfOmoiR3ZkRhftNT6wCL3e1FtU74pH2GN2Ca
6Mqp6LiK6zunfIEgQxhI8yBT9ZaOaF9vl+Ayd3CvKY92iceFwiz/gt0vYiL+FvvqwuT2Pu5jky4B
UnEJadDN21NJqJJK7fdKk4vWqJSydmqjICQiRSgOxjp7Rr3AOWwylGF43O7pxp7VXJFKlH/T/V6n
QKmDjx/EqZd4A0HgzW1BicfvlAcDkGVKlJhB/dkIxFaio1ojtieurbL30hCM9fLZoWToknNFFnfj
t8R8OuarrpjtLoO/ky2kM5QWhJgqhDgYapiMi7LY1/KubgwWBHwDGFbE7ICumofxKrI42OvFuLR0
5YekKhhiBslxzCaaRkPunLk31m2O6L6d3WjuK+tolGiZu6VL2ET4NGpBakZVTODXHII3NgLk+DMc
Vxxg1ZMxE28DmR3w+O1//+v34mqfc1+yvtn4ZUYmTt3anFWK/DG/aqIyDUAc67dAZHcsfoad5+Op
6sL50PhVgePA//CYI1sYqFe+Q9opr2e3WBSqg4iZ9FnVmtbmZSllH41U6HLiDBslA8hMPbe6+RwU
CKjM4/RZjOkgrBEYefzX9yEbwn3+VB1z46XvRuSSqAh6vCnGMCssTJT23mT94gbmpqHCruL4y8kF
2ByPETpUJRFikU9NJFjS47EUdEecI7fhuYFoM9j7sf+dhjbmF1KwZx7CMYx9Z8nOpmBipUL7NSwu
A1IEPMJ33e2fy24bGMezIH+mH1MYvAQCIkZQ7wX+m/U45+fF9J6q9r7NwTCgrHmuExzuGJkOshWM
NP17PIwr6Qc/sFF9DkNIXm75mN9WB6FRMTbU8iTMZMIF4dxI8DXRpqY6DiO6xy4hoaaZkawhdOO2
dg71KH5D06V7g5+CTrwrUiahXgze0G97rizHX9kzxjsQUvcyH9901VMO6Rxbo1P9nbKlv1OFihLG
26ZLp+wk4CK5KNkPOHgDU/Mtm/27MPmLCio/mfLmRaDhbDNAur2RP1fTS+xgSxkDerQ0QR7bYP3W
ivhRTchwEOb0zoQMrGDIRHlmWq9FyNO6UEDqCkYs0KCIg8xOhBpAVhnFhR776pnVaw8qmHwaDAaj
BYIiMWCFBXaU3aRwOYpMPkSiuH1zL5gcMqRCp8nYE+PvUrIrwdLcGt1xMbyLdslERBnEV9knEkrU
zgy8zwVDYjUxqoxHlitjwlf1N8ab0vRwhgNhqS6DdeF51jZewBiXDYWq0+EshvSzchhYue1PkXcP
MqwJ+ptv7qISz4hNxmelBqQ7LKb6heGT7xefA0M+TpuGiOOOiVnZpIckH28FtP3uevhfmVYmEX9b
PpgVmqXJRt52Wz3FHx0TFoxLBrWrOmMcwDSIoTIpoelRjDzGYF6AzDHsHEwjjMbLaNwQNNXQbsPa
ldT8rD28cQoOQ8fELwMpzb6MCyZ0kgIGh9wgngN+J4vhEW43+U037qk7NSfm8neJC1dhYG6jS+TI
E2NNaqn2kI9YaOimIsCeYAeGzLxTrN1xlPIQ820fj00Ga9q8D1vhRMIcut04N4elyzFoFPU2tQVI
voTDIUlA9E7M24sAS0Ne6Bevxgdqqj9szfj86wXYHBPZOOthIDeM1elbK4yv3kmSBFqbDqF8XZ2d
lc/+tJMM7VtHGyfJVQwDDFigQu5JA/EWhqT8ubf6s1HuaRkPcMkNHLENhP6FNEa7yXmENfNR9Led
kDSN1WARGz/5haSuLd0VTMhxK1IuC2Mi5pZ9Y6W40WizPPelKrGN+VYdrwOxrm0oETDy8c1yi/Zt
cLsl70vNP1HM3MJOKd21EMJBRQdWXOSvyuO9jS3lQdkr0NBw228q/SI9XnHn8k/aBQYznYCq7VnJ
eMH46oauhRS8OgcMJU9J82gyQuGKYtHNp7JNix7KI0iEbcy/bbVEy3Q8Qq1bleWz69l6AUrwPBn3
gsZ9ZRqVQbCtqCOWxU7qEk+GDBN2L/9e92l6Qj1Vdrwd8/kVHAMB6P4INQE+foX5EtQOK6IFgIAG
cb8diTqtDN4BN/lqHVIW/WA4JuxQGRyGdigBWDA299ofW5W8RXP+MN6cukEcvJTpGOzxKZH33rXt
SqFB3dhdtx/qk6y5kt0Y1xQ3EmSW9k7MiseNru2Db+PspKxwueZEa/3oxP007b+jXn4AyD6S4bF1
3e5h6T3IwBnG8j7+RLvHVwvSDMzyGkOW2uiWR2ZJxeMZ03iZ2DF7+KfydNz2qfEeStJFB0sScpcV
SAqE4ZPLEHynhWCnw9prjTKWWmOhFpmpWOlrI2I5CILRRG9ybB9yJ56PhNKw26D1EfVAMZs0eme0
RlS22bMySnMngwdbGBSG5vwyagBVvclUWMs/pIB4kTfhu0vqHgxQCF5Hl8Sjlcld2qv3kuDM3vlr
j9lDQLdPE8ypOI76Vdi0AwN+tVUaEp6W72XjpuSE40poHNYG1CpTj563Gd+BR6Dpju+KAWK1GH6m
gIF+mzOCHxPjqhgKNHYZrhK79hh+OH/GmPYQhHa1RQvyadC6y9SfIYdlZLPm+aMhWiA0LnQbf2kb
IgOZX1sjPR/UOIb/bf1rOtOXGk0qFo8Ab549UVE3sD7LLxzlwL5dzCVGQGds+/KJV5RzVeErkq1b
RilxYAHQ98LI95UJW0jGzkPXhzmJllzbDlEmvMmruQ1PXEdEO3Z4bVI1TZcWaxbZTJtAg85Kh895
bu45YXOqYGeFqSSDiVqjAyFROm/6M84ypv5h3j6YS/uT92hBVJo/22YYr9OO0WvauBD6OgYnGOiG
+9pbZ5Xxzax9+jCSPdtXZOyGuIw9a7ZF19++Dx/UF7RGsr90N2dObplLlEC1u89uv7hM3yoj9I//
/BY+le/RZfLQFh6vtg+ugAv0vkIgviqQQDAgKnaBEUIWlOO8aTuew3FLdPOQEZSema99m0LKt22f
CLl9QPrARizha5KlQGUkM+2mr4gRjmlkqmmhFlpJ3XQHoO7X0W+XyMaAtB2BKelCJOyO2c7BAuki
bh5cxAEWJRXg/bXYxFHC8Yz1UNnTeRWkisp+uIxtQLgib2i94FdtLXlRIRnPRQaSkq9HAG8o1hvd
lN/LeGbIz5gRR+EXaH6YpD5r+XywXhyv81F3fLRdHUepxmDdgC6T/n3FRmyDhR05Mcr5uDV2IytW
q4Sn3gAtyzFtxd6INZzoMznoXVV1wMPiC1Cyu8SjV6EtQwfbwos1SKFqyLvD2dFS5OhfHrnA2Pzg
wXLkYzcUjGE8SBwz+0/BuZSUik4Ab2Y8PuQxrvHMdQhdqCvya0rwb50V/PXdEe+hetEKpZmQlBv+
jMK2n3k+O8uP0MFeOtBZ87++xwW6VOV3pyFpmL6i9jNQ/ddzcpqc9o8sEFMoLi67v+qiP4UShQ8+
zS068z9WAdfAD8W3GAmE9h0LtBz09HVs+2ebCIeS/QsQee9AMMt8bHP9x1qw8CWtwbadFK3CFz9w
A6IhNdY4RcqdjgPCvfPyCiGCvamPkx8ZOXK6+X502B64In5PH1Cg8FQh7XjZDrbaGKO8AzxWEvM+
HOYxvm97FsQ+s4jC0kh1fL4nNqjXqnZ/5aLvBHgDqtRNGqcnDMn1iqvTQBDU7wqBT6u4VWfsUe4J
f8DSXfQYNkdn37nqYEFMGir9bMyLdTegBbJbl2Mg28OlcCnenV+7cMAZw4owGrUw5yo4DHjf7G5d
dYieZJCeFLs0Zm6ftlDqjP6Tp30w7wylQpJyyRIVKVdL9lg2cPkIcEkbGfXCOnhjyVEOIHlbWu1H
6WVY6zR2Jdv4TdzhsxDFl4KozNVvR1PH5yKyaQ0TpyDbsAdXyxAyz6utYRBrNzj4+ewGJIjAxcaE
gY2ty9s8ollG+MQT9pir/A+f/5P/JfFLbhLmBYxpGfr3IdlzE22Vm/zqXj/1tv/bluo1mPtnthBQ
SHMj4U1X7J1xl3Ux7YCwbuod9qgGnmtPgDcyU6K7h2rpaPlNts5+7Jzazvqy4gnMUo1O7LbNqlWC
8KUMgIXV7WHU3mmUx9mZI587qEa9V/Hgjj3jzRmyv9LGiQ3LWhPgjKwtxj0vf2u/fw3bhGl03dx3
YmfFnJw800v4dftKjHcaoATe2YnlyXYIMiR1pmh3CYVq1/rl1r3ZXHj4/Pj2LwvNgIjo8E4jSSON
Q3yXVfKIWTg9whA6anf5x1B+1wIIo3Cvzh6gwKLuqkjNrrlFNudSXUBsrL3ImnRy7lXb7ZK+e8IH
tjVd8l/bQhwlTWmiOgOjPOiBKuwUT3iMZPlvCnEN04I6OLXB6wanKDymOJS3NGFesiVPEAtEGp6Y
bKx1X9/Owczaar++pq18cAZno4E68GNkmwkf7SZgWr6WzPw8gLmrjnX5Opth6PlOcc697pFsSry6
umVjpVliaPJTUE5FnTIAlLT3ajEtqM3jDtcEeLWCoqwlpIIcFrwrySarIe8oTX51utxl8KvXcdrV
W7NVx4So3zgxEaqjOLIAMBK3aLxmNIulxu8y9pQAKoEDR9EPAOInYaHX5YAVQoKQNsZsf3qquxem
2lchcSTKot4tFe4Q6mpjXZcNrO3pQSXOVytOicNTU5Pgwzrsb4jGoREuxMox/PVn9cnwS3TBCxuU
SNcJu5Li5NCUpgllhE7sez/X9+mEpHoaUHtYhzYpq53FeMCrvAdtY4ZjPCWjtjOPcGVAm0n7tdfw
bjoGpm4FZkURkxLW3qVenOfYyZ8Ez5Rd4A9RIZcobMks4SQXhIgMDQsyD2RSnjONxAKXY5GwO33L
PLj9X5BQ7LToYnp4xqaqDlkDqnq0dr5SVCUMG8NaIwEwyrPQ8ueWo1T07Cpywii7p7IbyCzlQYgW
4Q3d/U+m3d9hbLYxpHMiZ9rINDT7shmQYUfX7qVfjGRZ2GMgY3hm3DvNck1d/yX39d4kDwxTZrcx
lH3OJuOGl0WjM3Aguj1e2/NftNTbzmw5MHq5HkOxcztOWHP6QrL+UBZfwrkBDooDQ91HLGE2n1/z
usThhtQVgdXJ+hM2EjVS+J4OSNvZdJ4NMAnkMAAKTCp9dqvgGa8VA+4q+GPK8TzEzf0/KP//n3rw
f0k9sDmp/X/eqm/9H8lvs/lUn//2W6tMzZfPiryEy+/0b8df2f/O/2dYwn9/2X9HH/jOv0IYeBz/
wnHckInL/0Qf+O6/XDbWApLoTUPKH/x38IGw/sUkC1Ge7Ya276Of+Z/gAyf4V8h3YxWBS5KsAsv7
fwk+wLfMt2qbck6a+vDzn//uCmZUpu8G1i16gdo3MPnz78+nrE76//x363/ZHVFNzuDKfa9ZPKSM
2xbV16sk1Ok6l5JpWJLhspMYu7uKtYH0SArKKoA7GJgxRnfXJGR7nKC55LDErt6TUJdNio2xLJky
QaJY5+SF7nr8satg8D5EpeMT4ICLRDO1s+bF4db3DpYJwrwLvTZy3pDX4HnpG7qe6karqgai2dRY
7cTAUt6xZ1A/mTM/d5+xlX/JoMkfezZtW9H7FyjM07mRxYvddA11ZQj+vB9h52G7XpfsZggGMaBw
lS1wM6UuwVheITHfze7YR5IUHYAAsDJM8yXEeEk3H9Jg6Plvxv1PPufQQZC3W4112RAQuICXd0MM
KldX9yyH4ythnd/GlH90TthwBkOVRmxIZ6CagypRCbAZXYa5OGIzua2uwCHfyYoOzXbyu1zyXO9N
2W+CHvJxoYE2zU1iHFCcXwEL+btOFNXWdaAuiW7ZhEleRTLBHTzIag9gjed9HdkT37n1SoIFb3kf
c8Y4F1DGcTSSt6QlFauX4VV67JNS/4oUcl4BczxXaR8f8ZkAGc0ir5W7ahDAZTJi38ivUNt8jK+u
5RPmPeGKBLSPdhJeITlL+JAJDBrDkN/mTcRyTspuyShh0/X2B4xBQMG0u8Oc79Uk+I8Od3+vgAwH
Zb/G88tCRlcgy/nmbJFPpeO9K8QEkeOsm0k1T40JjdSoRofR7KgopREEVSY91+0rJs83tnlMnRTk
UMnDnN/DK4BR3O0flJp5SPN2yBCKeq+NbD0KYAXyhac8H0p6mBU/p+M0Aeo4sV+G5aVOW2wkQCTg
O9NVobZ9ViwGpyy+sxbfOzNCPU8TUU5itidkAzEKOCbn4Bano13orUGlwXnE2ztWf2xfP4WSDS4+
eoeu8zijyEMqaSncgNwaLRddZjlnZF/ZlpigAr33ZnCPTbq82JpLDddnxDWsb5lPGA458BbIPVWu
tsnSHZwUzY8OAxrYakGoTS4dEVACTvXGbnr0nuADvMkx7uHXv9XLfSMCNlJdRiekIPS6WPhcVvKT
Zm5bhJgvOpSf23ScvjwEKLk1Pg/Gq2uhQOFDXY4CmieAbMQIMg/OWvEmFUv6Bs0XjdMEG0nOtDnw
xvNtZTdRiqbjBSnfzk96L6L2qNEt8hGwJ3PR48rnmzP5HNzAKyZEMSvO5aMdA+9F9RDRuD02/0g2
7JhtL4rwlV8psBmkba5SekMJAiuK0d+GkIusjFlzEzdOFHbeemq5eKotYiS9NmzwHrJqzwbBLemY
BmTOa/JSK4ycCppYy57XWcoNcqYPS7mPDP+Bu8vy+TZKwnxh0bo/zAi5wGfU/XPAoN2fJSoQf2TC
N8wUWXykG7Mffj0isTd5QCDK5PLXqHLdHYEuYRQjNlj0dC2Tkq2sxkoQl2kP5Aucqe4d5ARjHbWi
fURxyEgYXPR6rMqvbEw9cjrynybBq8HG4lrguluRHKfWi8nHm8uJtnQpGfShwgKxSNaE66xHA9G7
+IshgkTCic+ZxRx4LQCFPg2qm4XleVZEQ7Q+Mx7SzJ5Jd4H279w8tZKFZtkELwYDLyCz1vLI2Hia
jN/CLG5opGBjGePBqZicpD2mvdqPkq75DaA+IWwl4tY0qHSzL0MTtualqE+RAR88vEDEyRZfsjfY
zia7acxYnPqsWE2FxMVtuYGkXdw3CuiGSGPuU101G3cA2ZXpUyn9auvd/pJOAsrYut4nS4W7oyO+
o3AtlgbMK90J+li+HwGZf9iO3SORHhxcG9jEy6S6Bgjsdli1z2T5SEb3W+NQk2HOM04ELIa64a6w
wktQdQnCF1ybomnj3VD7CLQyNH2QnHsoOMlvbrDOHG4P1ewnScc7amQSrgxwLoZF9lhAVmttVPNm
8jJAUlpEaqQKLJKBx5bBnLpuErDaDKq92nV3Xhb8zXzDPnuNPRJq5b337U2nZ/X2js4KT5UTm0S4
dZEjqn4rK+Q/s1da5zhb4A07Y7mrbNU92DO0vro09ribHhkptPf+aGTnmq4p7UFgrBDvbMLFf9SD
OR4I2jHOQYLj3iIdUfa4m3NOFaMxGC7dchlGiqAQKvrJvS2y2Q//aMM5JoYd381MiCJ667+Lnbvn
uOJF1DZtuZ11/V3Xwx5dCh5NtEdRjWHnlmZH0l4wnPoGZHZCUFuxuLfLYF+lCq4608ZqZFMobufW
QKp6mPcXMWtF+g1/D10ApOwjabLc9413Ia6EkEhtsiBOvzjtmd/cvh1WgWctP0fzRkkrmAKjNQWF
C09kN0hNN9dkTyGB18dkuBtYzEWUZrxg0Gd9R1pYpWDrJ6YxMYXiZlwYgYytsjcSjaJuUr1xA7qa
AjSyGEmTz+H1eNp6J/U7jLwyvDAWRChFYGhv+OspBO0L359xDo8aCPUGV3GBbEdfhtpc9pYXfwcC
bUk9Yzx3kGCj5GHCYgkf16/rrio/Z684Zk8KkrPnoDXRfiS8kpgfQofXInQ/Fzu4cgyh7lUsxWZQ
UGS2aSTXpKvClxzHTdGhLkCSYG8xSf3lYBa3ROh8mDH3e8Olyq393OONzJSyV1Yl3x1HcWHwtCWl
/NxbMMBEALF+ma0v7BmIckL7DI7nn6PMwfN6tDP4jS0FkjshW9Kc5sQalxvftKPa8eIjsO1mNZGu
HM9w7oPM2GX5ew/dHiS0tnbwgMjE6i8OqI/dRJAdqxme2EXMtGFB5rkpW/HaGmO+mgzkl1lA5qkO
7uWi5F1jkQiZ2kcTpGnPQ47aBIYND4Yte+VhW7YH+jlPSGOTEhnFWQjA1EsYY+JiJj/Y4wMdJlhN
0BK3glDFA4ci6TVN1tzLnkUxQYjh0xyo72ARzx52xgfLzXeyz4Onqn5u1Ezra2f9qbCy6TS1cFIG
99xwNkP8zJ9ocp2Vg6J8TySEEyVql5k5IrEMM1wrOpYyxcITlbBDgQDI9uLpKgMHeX7n/ORggZ6L
5jzr3nwe9DHvk/H6zy/stf7Mes4vE3L2q9BMuzlwxz2WJrZKpo0jconNqJVsh5DEblyP76REWz8a
Bgc9K5dN493S5p2MN6KrHegbaA1mGu6DcOMrR2JzwZ+JFASGxzZ1tQ99wAabJHDHBYSMoDBV/sGJ
bfdOdcu7pwGv4GgigmeYrCdqZTz3lXs13dm9ogdE2mz1j//1WzhGucjN+jSzlHBTJa6wganJumYE
tg+yoJ86O5oNY946Jar9IVUMSg1uX6uMAe4AAqYOF99sElGxAE33bAUZovvu29Dd2HCJ72oT+ReO
8OwSVjDRMauM/nIu+mO2II71cC6tJ1Jmh8TFK9FhqTUPARlNiBmXYHXugjR4srB3rIQ3/gFF7iN0
kBhUWmunbfEImuceP0QMO9M4tkRDrOvESva96xENPamrE7rrsOv7F3h1/loWB68OoWMMiGAXstqg
PWUvZTLLvbCnYoUOKd1zxGETmUr2Uo31OpkIw9Opi2DoAo4bmjevYF1oOBwl6WhjuYzkQgZHwkAx
H7qoCRk7dZHm1DpYYf2H/bKOmIDxFuCPG6D/IOhZWZQLqF5sBHI16fDJsKsY1qMiGc0N23HUUKh9
RTBuc6B1uzQjhyoXMLnV6F8rXZe4RCSBAgolostwXWbhDLX7RgFFNl4JPGeV07Pz9cRp4L5RNT6O
BDPujjEk1JewswAoLEt+IzNRIDaDvj1Y4U9kLHq1F8B/hGCSw8kAezX+5B+ISatHahF4aVzM8CLB
cF895Lgn33fzjbpVKCO8aWn715rB4H231JGbul8U52rLegUmhB6ORTh99QVx9DxuTrIjk66wJ2ft
wQRZhTdlEd2UtgiTKh3b2RMXrtYVVJ/QLyAbTez5PG4BryuwntmR7c6HgNoEQrNLc+wEv67HvWHS
TVa9tmG/tfvACHZGNWFLNau9trl1GapnqQM75S1xxZ1Dmlo0ejBLYewcLLy6G0kVt3Hr/Bl+91vQ
8olURYGUAoW0EySC8MvkDp405eJYPsfNeDZk/AFwO9hkun8e6xjHwax+Es5d1GgBCHhISaNvvwUd
DSqgC5gjuoVCC1R4n43+BwZsulhtDwfcB8vWFcmDZyg0aCVQt4DR4TrzbgTcMsAJTCHBq0sYidr5
cM6WcZNMhn/ogX8lifPUUZtwDCIEJbkAgHn2t02and0vkGkIGEVL3Gza9Mf3JzdSmFjQR9l6n3uC
AFR+YhxoHN3xTTZTKXCPa00AkRQp7W3jo9oOJ5yqQ/ynSFiTEeRzwH4MgqWYwpPUjBIZC1NREoUy
LriSTafcEO9o7eMRVCHskhPZe2d2++p+asjTsR0Alal9gT7n74smuScSwDj0PQFM5gDjxSNpRrCv
ZX3hV+RJefedpukLreaT8uC78Ak0ZxWZhgDJNLFubFWB/ffXpGC/QAknN5PAclCCFFsnrsUtL4wX
t3bJqePmWumOxwXRApz4VcUxJwkMyNHS5YXFQ7Iv7Q1YO/T7bUYadVENW+Sb7N585d8ttn3XL1lx
duWXhzDzJNIBWntwzHKSpmrbSy+1DUGT6rA7hHBM6K8XRCfToDeMlvC3xpTUQWfs8RD4bC3vmK3e
IdwHnU5qPVeodRcbvrPxSQYbLIz5JCCjizEAwCVD+McSrHMpsH7Rc38thgZKl3Kd2Nyxm5T9Med7
RohtPrJgDM2r232T7oDTaxngwOKi8RaX1VHLD2fWddT0noxG8tUgKq1w6XEzLea7XVvhEUh7g3bD
sXdFylGeDDebZCycE9npDwlD53Uny3docu0MAMoA/oircWMHT/PQe3thwkEuJUPXNtVoVdJiRVqj
sxoRR6yUoM5eEnnU47btcKvNPWprHuVUYZbJmDBJV7bcZOOk8H/T4JV9GC2IoalTMLg1vXVXdKX1
eOln9iqWfOHk+jvOvISwCB87LEr4IoebDp6FRDIwopqYU2nUaX0Tkus8gUEzTPFcSVTzvqAkX8zU
Wtv6tUzZwCNRjCyLCRq8AQqG5VfYNas4L/uIKcBroyaybyHrRjXMlR0O9se8iT/cEfdLUCdIKMub
6qUHfeos4pug3BUMTolaDn+nmX4JC5GgHWjAyITj4vjU5dbps92iKA1p/bZNlVRAou9df3hWsjl5
JWRwi1Jok4seH7flPiyatXHOEpple/6CGI+3l9IAtx/EIbeA29j4H4tvyvfiHv0RdiSicDYlXsLd
Ynyz+q+jPvmwHL4BfhFi8ljdWBNMpNBZHvx6DDajgwpxpHv1bI/mIMmXXUA8+CpnnLVFR7mtNeIp
OkqWzQtFk4OectKGsU3K/GtJaZnhRiQUM/mp9lS4rgbMfczXGKO18XV2MVDPGXERty4u77BzG84l
5jCLgEMOG0w9peB9/qeVCPqY70rFmHZ/lIRloBs/3E6JPqbL42QztjEaZDM94kmMlivcpdAH8q5e
U01IYAXket/qfmAsXEUduU4KXi4Kcgb8VIW3GZq5SGdVMaqp/LrdN2bJsoujf9t3E6vByhsPvRJf
IK1o7yfzKFJ65Npmtx6QTV4+G5b7JlH+gMSnJSZGgVmYjSubSnweYeNqM0H8UHnPoSrY/06jzb68
s/aJ6K5z4CenIa8e4hk7FiZDmAE9um8Cy+7LGw18bGZMGXHyPZVDeoz78hn3ZnmyUZUobzoPRD6f
ibYd1mj4rf/N3nktN65lW/ZX6gdwAm7DRHT0Az1BSZQol9ILQplSYsN7+/U9AJ1KZWVX3dv9fl8Y
oCdh915rzjG3VEmmVTZQdHFh+F5SI3xuy45/yVQjqYtTHQ7OCfmYXI952e9arfV8nzA4CZgDwcdw
H07OtmcfgZSeAaUADO2QYPE/HYylD/HfdjAsnYL/f85tvsmrRv5j80aey9u/9jCWN/4zvtn6S1gM
X22dk70QpkU68q/4ZvMv1bQcehzC+Qxi/tXFcP9SVdVyeVrV5y4Dyc5/xzeb4i9Mc6ph8zbH0FVD
+//qYtgGbZnfuhjMz2wSJomR5hcKTtmG/q9dDDKkixrxvn5lEMWsFt5yA0rRAB5lTPtQtRnDuSCw
lBli1cU6eKuv+8uDjcqZtFMya1MTluiNFcJ0eLJelyI7yCcXgklS0SaNexQ2wmyHaZvkCeB2W4Pl
V1Gl2g1SObczaGy5IdCJgWBodO4xZhaROJkXVHWZHUIR595yX+j+CXGz3LdBGtD8QK2+Ti9Zp8PF
kukTdTis3MZFDRL1kHU3dFAmYIbh1ho1cYSwEyuwBbJoqlZWWTzWwfSQqn1LdTo9EisF4gdpsDXG
xQ5xhbaxA9zEgenc9WF0Mn3Zog0jGjIu8hOacnC0bL3t4JuHZnY7B5we1kRtduDpyh9GDoKIxtQt
ssJvpRNfYCrcQd59TgQzf52uJv8Q1AX917WdavVeCYF2W8K/KpFhrpvQ/cmUO63InRzwJPOAg0Os
aK5dWNxOSmJJQw1HmcRzmY5nEWd3mhG+CroYm6RP77LC3mS6n+DIuZBRTM21fe1cbEkGkynEMYwh
BxiP8wc2sn4GgOGZFFzGgcQ0MUPV4x6PeD3XntKwQOUu4GAy8yTiL7vAVNC4XjG8o7BkRsYVQLnX
ImCtDjY1HIjTcKq06STD6qVAJM2J814rq1unth9dqT1x4QUL0ROmkVrXLnEkUDARBJV3ukKBqa7w
xVNEIY+5Z9K4kUH5XjbYiJEAvs94/bwCSYh4M7GyIxK5H2hmfzgGY4uUiycKDBllMIMTzsTktQbh
blDwDakhCdW+v4ptCwyoiXVeY8TTZYIwFLP8qesgaUZ1Qig8oxmCO6IdzkmjfYiErZUUD2lHgEGT
jRpqbvEzDRKc4taJaGNyxW0Yv1aPNWPiTyuYndwER9Fot+x4lXwNeziS5HaPu0pvDEx6mGwTal69
+x1tYELFrDpn2bce7cfKLcJqzfADf7/I75Gg66wqtIj4Qk3kn51/RS1+N+9PhZpzHXTuAo0ErUSt
5Ro9+W0IN6lXzvFkbrrU8hTbOuvwWdZY9JFJhoyu89GHUzu+g4i5IZmBcWMTnVuHUVUTg9trBe/U
0rsKcgvGafI08PAYmXtD6Z+kTJUsvlDBbpEyLVUK/d1s1FsFxn6joc+MtYmif3QQtATWpoPSdrC1
nVMUj6K33lvIGZA36RV2fr+SdAzQ5087EUdHcuzOBgFtqxxf2UY3Qk/p+jVMERvSgHmb2cv0CBxy
Uh7SIH4ukbJDmT5URm2uVaJryGa+rpzmoY8pXMxqagC/iPt01FSZlTyhCgGywnwVuga91X7dFIhL
7/vOYSPbs7lB3fajgL4FFJloVOKsRXDXDMZpStSTbKnXkU4OaAs/AIq/pBh/8gUvaWjeKsC2aN2G
32nTHtUu3fp1de9b0XeWQcH0FvNcxcXkxu89FmEX7ww/ugrLANvvpmv3fUfjMp//Ty0CNpSOqAgk
Ehgl5idrAa0yHZm5xVkEHwy6ZFD+jBqK1u5N5lYPjLYuTNxikH8c011k3LbymuI/RcqkvrOM8KmH
X6bU1FTKpj2SkmhhkO9v9Wy8ICUh6tZm94peO8OJGJdZP2smtSuqvkS+KAMDW/XejdiZdcGkxm76
D1VgEh0PdBVIOQw/fFAHcGD6S2NUaOCy5kEjuHlFpy+mdp7JrcT2i5x6Pq78+052P2ojv6hF9zqg
k2L4DW9UpzPQ4Ajgn2+QUN7iUjv2EYNYuyWXGz2x1lPA0M3HPCm92pwwO9BD1uacqkS9+FwE7G78
qekZ5V2K8WH0cyBZjpn2TtGLZkvMLjjLBnY6dFU7dHEOtbMLnpo0fVk8mUpJhisO2HXdZo8qH687
drRVfUabsaEeEnjfld/uy2nt/kBm/VNv0RI64sc0msN2kGRh6WF47TooigSzi/U0ZeTET+ZN2KEi
SrJDHJnQrNQP2yf1Pqe1ISciN6RpX/k6bIahP9kw2uhgTbeh354GlfQpsyv5TfT5UjwfevImSfNS
g4vqx7hLmivDOA5xemumfs46U7gOFmKLf9ILMQvqjUZeVHaXdMlHEBnXk1VXiOSHN4cuAEri/BYO
1BpbnU10fLkzFJKANCk/JkE/q8ew5TeEjUXI33uAV4byalHFJaPLPZQO5a8Ax2wMf2nNeOXGyfwf
XYajqJ7FVNn0vSH+bRjCSwApNO8ikE5taRxCa04UtNVvmU/jkjlZA1d/PA4lOda23R2RVVwNcCdG
yXCCeaawOclnig9it9+rYrpoaTui5aL06ZdYpIBaNbF5rWYDTb0m3veRdSh6bVcK+3kYGNHPe7ur
F9q+dnzSZ6NxFwz6S0A7ah3UxvcUjWzXU/kLI2B93zKpHuxx+HDnHkpqXye98Vho4j4b6PPZQ/sS
2X4z8xe8egK43Frk9Sg1FR2qB5wajtSttdphHjHkd0auX4jYO5FNBnedyaZOSdatrFttJuDqvMjJ
HlwQv3URv5k98XBWGD0VEzuiGs06hPRE3BMdSlFwvhtQOeY2tcsMW086qdgJBPtNlxMd5DdA0KYJ
V1dSfhM9pUnUgMCfVfbczB/9K4YUGHVVrm7sIcjI96ScHqzC9CzV9DqLH1yE06M7pKeqN5muui+h
Bisomqx3Get7pl/EJPXKdxfD6LoQZxFJ99jHxnWTAOSqy+QVWZW6z4to79TGvotRYapqrO56CuwI
OeEHhkKnzYIVGn8hTCQOcegyb4YZPdDKQb1dlR8YBemqlo9GjJ0lKnBBZklyVVAlQXIG1kc1HvOO
w1UWDlnmG1E4j2FHedKw/Weqf3IrZPWiO8mZMgfE6zy6WKn/kWUgTxW0AwNsE9RhUHMcKNe4gEI1
5Hwzm0fS4btRMLfSA/WmML5POcF4dEaQVKMJf0lvoHAwFtBoP1cJZ8TUrB/oQtHZTNVn+pezLoE9
wVeDXVfzFjV3nociJ5tEQ8nZUQDgjOmZ5tCs2pYSUW6lmFC6e83BY+veGq762gvnvSYBaF3XPYV3
CCEQO65H4Gp6nj/6LqWZVgKStguVIDBQ94ZE28e0cqX25kaJBx3FUHDW5aEFmdiqSI+GOHhJjPh7
VAZvZTzdSLSDjR7daL56bY8W099UBfqjrZo6paCasyNC0qf1PDyNmduwk5X3k2O8Zop1ytFjIU9P
7tvEusLDT87e4NMroYoLeb7Pg2eRD0CVYwkH0+C8CxOK099GycwHZa7eKRZuVNqTmywcvokI3FXa
FLc+A2v+Ci3D0aoalNtchGRwhtXUY7Pbu/pBJPF7pmkN1S4vSG0uWs74I7IyeoMAhyqbMrszEnVe
ixMjcsVMsWWKfDcf52VPCm5Nxd5pMBARCXOtugFuRUmpxO7uciMwMdhxgoPQd/EVaqRuE/AFIqPy
0flv1BUeLIcyLa1ncF0jvgwToHus5QHW5x9ZTbqeMgsPE/k2OP03W3bvY9t86JO1YaT9PXSpgBUq
60r60aVVMJAlbepVLuA6s6FO5LewhNL9KPorrfJPli58kC3VaxvUAOlFtQuxlhBDV0cRHiv7mx6l
J78sf0qE2hCFktdedzZCcw7NwIAeJN+d1iLWcSpU3w10JDXrrzU1PrtaZ+NBt743iQWrjriRCYqO
jteR63jeqg7w9ooAVSs9AhqhlaSWXP5b+DMO3lRfMu519pxwB7BfOqD4VayajP9b9C+jM/zghHPB
frVy/bu+IJUCIygp91CG4SlChI9hp5V3fQSzG2FXdZBk6YnocUCYNQYBl/81jXCoTymdZ2rUGJNU
AIVKZJ4YEOzAOpJqLUidoZ1I4qp+Ji/l3PvqWcf6tBnL+kiiFpOgmgq8QzFOJ40y7+/1qpeoufND
O6FTVt0fZjBe6NmKQ9XiX+21J7VwXvwiulIii/OLygHmUEwjXWGVEAc/TVTR4ZAdO4rPSDGs97HW
7mKF/LqBKIsYx62cfdql+6RrfrCjTxptjRDjo2qbZ8wR67jRnoDIYloT+xJ6HUQhTMs2cRf+Q9Qj
I7aSeVRrEvhuRVwACTwQSnjd1vTUQ4OgHiMfDsbIOYpQB2flv8CPb44tJHgNo+YWRaFqaZsM7e5q
zo3wrPTK6Ol/+Kn9aJjyicQORGD2zewZCwqKTnny0erqHnHuVaY/m3r3EUr/PZj6b64tvrfSegpM
xtuu4zH/vjUL+2cZF3e+A9LVDlE3y8LHyYyL1c3FWhM/Ij07atpwVYXnQeN6Gfj53sldUvD8vWa0
B5of1O9TECgtIMKZUh+tSEt+oOXjNZElwPQzqXXVslpP+BnSkknkJAeFGZ98kdXZJK98DZgGPLki
r5owvuiTgdKbUPSIXlsbPCCNXuvW9gct1NQj2Ms+ZBhYyOGeKb7cxEuZYVmMGkqcWGPDOaY79fDT
7GXBvj5M6YgAEKxT4I/ToZ0R0EjKgKwHZxmW/RGVWwkdrHhf3pcg6aZGWQYbtyGL6PO7Fmwwghgc
exbAjOWFy2NDobf7SBnkuO7a4vM3ASLmG6ARjDAxk2GLzx8tJo8tNz1HWltlNeIEK8pXadkDHAG5
kqwhrgOPCfntgYsbnkJ98Nr1hbp1Fyy2ZUbpronpbc2sbismFrsFU0G1dC7G9GF8FPRO6V3lXoJs
Ha9S2GzqX/82m/+XEDUAXQEpfsGsL0sF+lv6i/ODCyJZyDnPlp3WzYFqushkY8Yl8+J8kysBGSrK
vqT9zMW7j6f18reSWjGJYJ3/5ufi8mobDQfUbYcE4s/FKem2VmaFh+X7hroe1j415yZ+ngbdW9bc
51oK6RjlIqGPMm/MZa1gzy42NZKo39b/8o5lSyyv+9wdlvvLjZG4WKhbeShNd9P07WXZ8KHdsGGX
VfO1NyzPVANhx6WbIB/9BdbXu4r10wSksesN5Y6RQI5mwMZeJ/Jz/ZqZ3dEpN40d+QqEcBSUQPBg
BIbcZVMOP1GH6DvXuMz5Jo0sm8I6goSAdCwyN9xZsFXD0KC0k/9fX7ysqM/fsCzaiYH8XpekDMw/
8XPrheAEICcZOjiZmeY+V9EItsxBjOLouKALDD9XLg1Y/sxvRw3KZ2LGl5X35xo0SnlDS8lRiNBD
0kJAZ+TIV6VNSd+aD8flhkPE020HVeevHShXu9u06rvd8lsAPJ4T0kZ2hSq6aV2nHOi9ruyWX798
xPLOZek/Pua2MIUklxv01ewOpINQS8gx3M07hz5Y9sH0MeX9OsjmF1jlxAtMhsVFMB6WPXhoRX8Y
M0FIBzIbm7KU78xH2n/8XitPjr40C9wZiBaX716+cvm1U3QNpTNnaJhb1fFzT5rX/rInLXe/Hstt
czufkYRO/LpvU+0ne+TWDhR2xOX1y83X0frbLvq5uDw/UQY9uHMdZF7Zn29ppNgrT+jSd59bNSuD
ek9/+vh1hC9/b3nL8thyN5j3QrUjo6qJWU12SGYG50Rsev9cH1/v/3MXXO4vW21Z+nzPcv9z8Y/n
l7t/PPa52xZLFMXyFHgdSseJeQyKmtRMnR5bQvQOmoDP9aO7s6lDB6Ew6jsUPxiXYJktW7y3gMVY
9hn9zZ0dxZQrnSudnNAJhEBDqlfmGIe+ak+iIyuNWuNdliJ6GqBRuHgDYSio1cFQMGuiCTsoaOu8
5SZ388artMqiPzk/aNOjTxjtBUSP5Db0acJi107WIZ6wypkuPb/+3y+CAil2vaPfx0kxHRPrATqh
PPXzjY98Mp9phSzqoO3Wy2KrV9UhrNR9bwwoQl1hBafliQBfIDoNcCcpZ+h0PgyXGyLM/17647HB
GKCZLU9/Li7PO8tu/29f+ufzX58cDnZ+MCs9wllDpsbu6+2/fdznoj3/nN8e/fzq3x5Y3vv10V8f
9cdjf9wFofKKsgMgkFGL7R9Pfn3m59fp8+ng65OXpWmOwyjC5nG599vK+eN1v/3Ur4+B9AREVmcu
tbx6+fqInQus2YvMErqFcUvd6rfFIWxLT09H99D64Ax+tV+wiRbecrM8tiwtfZnlbj2gyyTlaK+2
IcA1d+7LlDpJJcsNSWw8GMT0hOshCLYUzbmMyPkay4/h5P91n+wja02hikHoct4nNCn1lht32QGC
+fTpYt/c5YZ2t3RmRDrHhDTzsAHtBRPumklNtYwipoiahoXuf3khuM3IGz57OhiK50tk3AUHM3Zw
kKp0hDKUNQSXzJciYpkIsgLOlocZIpHJZ4hC9gvrK9Bzb7mPAKLwlrujW72m9A62qMjpVs0H7bLE
SGLfSwJfrAQ6Z6hO4Q5bOzPzKlNxhxddsMnKqfYctay94tfSH49VMBqZhfY4PUo6WI3W/33TB3nl
fT4WqWjFUjrIuM6XF3Smi+EMCd6yPcl9Kr1lSWPFfC4tj4W9zj4gIC+OY5Qd66pm9CuEU3jD5LK4
bOHlPsS4Jz/P/e3SXlu6bSGdEfIr58381X0biypGpY+TYWm8lfPgbllatvQfjxnz+JG5D5H3c+/t
swP3ubxs6C6jptY4iMnnzbls4q+OnLVcij7vL+NLInORsZaHpRkXQlrlOjcPX8aUjgjn5Abfelh+
dCH5r8sWNJWO7OivLbo8iKmW2ixj1VZRWQOTBLcEq/aoRLLkYsO29TtSApkMcj8Yo2hXpsmjqMfS
A0CQ96cij5rjaL34qlt5rqL+fvPvHqMCc1DCWttLzai9UWn/vmkyygA1ttXt12NjGTReBJyOKYpv
wrDHdzqF36ENFUdqkGLb1903HB4cbst2CpZNtCy2nEJ8HYKkVtfs619bYtkwX1tHVhqTVBsa6bIJ
vm7s+eT0dffzoCS9bRuP8ceyGZYN9O82FbzozOtRLB0QguACZaMUlrszC0INlyPtcxMtR54DAXud
oUJD52aXHnqwdTzaRET4APrXkR5V3jw6h8iFbpxRKM2EuPjh00nY9vO6CzRWe+JgLUdnzP3PRTcg
+0uVzJ+XVajO6/Fzfc9Ly12N9IOjFtIAm4+WMNKdLQDg5+UEuRw7UDfJYV8WP4+l3AqPFh70tnBo
TVupMyAvzSMYc5wZpKLpSO9gyUhVjw/YQLb0Lyk0L89O85nCx+EBhrUg8YB9qTQLYkTmm6+7y9Ly
mFAUGg8MIJY9Tc6rAYpi4f2PtOL/RVphaCjD/itpxT1UIvmP9RvpJWH2L+KKv9/6T4Oo85fgo2zL
slRNUB37pa1wjL8MYTuQAOzZneloxi+HqCH+QlKB1kE3DMvUedUvbYWhI8hwQA4JYWlCn82j//t/
fRpYbz+Nn/Uf9/8B3/SWq1KD41M3dMQdv2krmPraAvWGafOhlqEZ6h8O0TbU46yKwhx6TRPsNb+z
afe1D6mpO2t7eGYSVDPlBJpdYWzaSFMTV9F46qbUX7XCcvZnO3Uxyzl+ekNP3Ceik1YauM9c0Twj
D4YNdh+Ao9BtuUgfALr/iCK018oURxtrduxRXcc1FeK07K0h3wRYdJLo3o1VYgYy4xEZnrNJB0PZ
aVMLtRgRsBhjY4+gg+p64GD4YjC1Q2if0yVnEqvaVJ9ElkUHPU/cXUEH2ibV+oTfEyxDCTVY48LM
D10hnskBnRTZMfeZXA7DsKnUviTcGdcHYk1OZKaLsgs+Q9BbN/Uch1sXyT0uCLA1nWEdqFgfQgp4
G4yUKEaR8holSLA0hCGoywH9ACSZLIkAHYo9qKDwVAz6jMHt6xfFGOjrV9gHosiFahKaN35DBwqW
hOtZffYOlYQZMV6ETZfrtIZimAYKaW8rDSbf1gzrb/gZrsZOkU8NfbsoAuxAuuHskYOXxl51anNb
8+gO4csCP+igTkGYfAQcKWjp1CaFz/KY6ZW5y1KZkofpM8bTA48TX7D2tynF8repq69S4xEolnsy
UFLgxewvhhplhylhWGWhJb62u1XQ2SERTCk00pCamVKb534002NNuASoYt9c+4GtnkSrnGJrTDzQ
3uFN1LmUltzikf5IszPaESVqKMVVUmANlnKbtCgIaFADC6MFTzOh3wGrqu7ofDxnxVReqZX9hHiv
WRsiJsPGV+1LHzMf6pR87ZftyMnY6tESdxFCthJeG3S8KfTFk09PtdF940icy8UcQ2NXQsxyykJu
yzS7VUF7ncDihOtBD2FMSWs6QUXHrDU7CLkCX1ihGwW1MC7P/qGgcbMGGUI3jrChVdJF1mYquGDF
cQ4CNQ6MXVC9a/zdlW4jsjFjzCK58VKkWvGGdohQU7/DxdFB9zfVmixHvbOeZSgOfTQK6n6EVOR2
crYtmrbkOQbs9xa8wHK8TqWt3OIWscCPneSQXpwMiHnb3GPmmVA5EbgkA3kqNOuK1HODfLxeHEoU
WHc+FAtg3cFRywLaMXQ0w2Gg79aAVpOTdoxAKWwbx8HBVZNkYIu2PjXKdIesJj5MbgxW9T3CWuEB
ka/ZgdJ7a2hu9CQkjT3w31PMBxsdpzvblQYzgsJsJ0sy26PUIhIBrm+EGXXlmPqwgQPeHxTc8CcE
U5ryao/uQxlW5Tn2N2lUCpCKR9mj6RyxpSpu3W9zrYZD3BLhG1fxo5qaa0W47tWYZOgeuNbSrTkP
+pCckTre2DatIWuIToPhoLsNVHVrEtzeao4LDJtIM1cW/U7kxB8OBcCKLpJbVP8VOvFhTTgfSL9M
PjDczSr8mnOlOVO18IZ5rDbzvwGAKvYtcYUPnILs275vf8oa1p6d+ZBG8jTfWuloXc35sGkHzsSd
I28lsrp9hDsfiQb9NAg5N0MQEjjVEG+aOPjUxhDPXdu0yrXptJe0KHsvCi25cXqIW0T4GFsgN8Zm
xJ/F+sHcahNvn5SxuycC9722SFFOAnjXAVTUyMDz35jVh43Uczv0sbZpCOre9pGT3m7GLnZOfaU8
JpGvU9UnmyMF1UVxl2lAPiL4kIFyO4FUxW4AtE0azk/T9Z8qAxF7oeHqC2mc7fNnhqXhzegE8CPJ
zuZ3D2dW7VqGY3ops480adrHqtVAy5lIj11xUE2S9kxg6YjiaTQjdIHeeKzoN+ENRJJPu3bYdB2M
RErOG+mAlbTHD7+AHFyXRPowMp0o+pTPEaHW67CDPKbyGhd9UhVX2DnAwBGpMTxmtgp+fmjsVY1m
TWK+xCqU/Zic0mtzDbpS1v9INdQQekz3ooq6rT1CQ8sTpNSzoDdNtL0GDmTVGvAyQ1CDMAWxAAfj
DmMmB6VUnwocXTDHAbyFBMnjItGhMybDYXDlEQmUfWWaynDraBK5znQcKMp4rZ1zeZg4cRiVIN4o
6FNO87DTJjMdt7XyTIjD4whoZSsK1ziObr0mFPW7GJBZWIYz7F2rTgGrli96MH13ZOLfVdXRGszu
UiOIGmNxh2gpvA0I7aIXgHPWtBB8jTl/ojbDu4ocmzn0KoMmC5qznRSao1hZfPr4XWa7Oy0OinUF
/V4xYpfo7cak4+vW2ykBD6GqRM6J6dzYhOQERaYenAytNkkZhJcJ0LLmVuFMN1MSEL2UoxfUIrtJ
TRPePiBfbESgmlJL1z07o1uFUUZsRzk2Hh4VCozmeCCZnahZo3o2Gkse9CaEhpsRCIDc5m2UzXpo
3Og4TXijwZzhEhPoKyQ7WFLqnGDt2j3mxS1h3sHjkCqHdCi3kwymQz2RvWDb8prgcwODkODk0/wc
U0d7yOoDwV7fNLsvLmkXPOfl9CMzfIw2DftMOoYbkYv6DCs+IVg4Cveuryie1lYvjhWXhzKhtOYW
SE58EYF7romAcu0pvSeOhfQlhf4l5290H75+S1YzIw1Hu3MtaxtlSvhtBBQz1P7B0fGo67ZGQlQ2
oL+3guY57sx7Jxzu6kyT3zpdW2eCrm4RteLB8ZVHTkuAi2XzbGvBuzS7em3FcX1jhxgFXEYw66DJ
1QMM9XwTNy2a77BHipPQzgZf0+7VEkp8BCICIs74qo+AM7SQ2Cs3urIC3cR2GzibHt7UqbG0G6cM
kZnBC1rVVmO/Cel88wv/TapTf1TN1HwgqRRbRZDYV4RVmbDuqufOVDletKDDT4+aTFgIoSopU2Iu
sCg0oQL71h5irxXDxUw74ny6KtvoE2ZsK6C54MuPUinpPsKbusc31+47R9OOZE+Kc9SzPoSZWwhX
6INS9Cf6ujd/5kHEqTG56vXxQ2J5ssn2O4KAI1JR1XZTWQRUY5BbxSFh59WoZZ5Ch8CmPX5lZZeY
BsCqlIXnUs55oLvJl7tG92OgwllYJdBELAqlr9bHAqI+Dqh7VpVKmnBYHNtmxjkTuX5lJFVwcsro
LQxsC1OQ07JRSISvtHIjhpDmfXQ7j7OQU8GA8K29LSnuuynWBMfZ0amLj3YZtptWFZe2qG/1/oj3
wnl1sM4w3p3c+8muja0Ek3wdMlzlXN1M64Q2NMTrD52LPwCiXNkUmTFtlHnHiSuawHikFIBkdGJF
ZvyMaiideDYt0IfqLUrI9VQ/mzT3342WTEm9CL+pcwBgNxZc4CDT4fDuaagQUBLkT4MzKyYCuuqq
AsC+TqN8AydMvvi3mRFe+3Y/fASokKUpp5exNu4VOrk1XPRLZnTH0WyvOR9xBnEM6HZmeWX1TnjW
2C1XQ9sTP9qjFgJJn8JCX4OOI7Vt0qoP+G3lijwj6+wgXENPrWxV5afht/JUOkSvRCo6ZMUamGXX
Vk0lLjZ345z5leiwPqGSh7fkx6XoQ5+c1vQYx8lN7xTqOfcVYh76+L1wiLyoe21ExTU8l3m9LQsa
ou44uS8xOD6/5OdHNqhkgWVzCM0n2tDNGnv0z54AFMwzTgOiQ209wKbZjmnCu4F5m4y29kTzVCe+
JUxXuh4+LW0Qph4TohwMbmJ+z/LG3iRnV5pgJ5FqQ0Uc/PuCVDzCZfDiMseKkulUq/IpU3N7bXbD
Oyy0dguXA9VniVEF6/kTgmqiFAujQ14c9J83nJ+PUi3uAFupsBynyJMhZln2OD2ybrDIzya/6hon
YQD3cUI33Q5og+ab3g0HDyvVizZns5qhFqwNcEYcG/BkxmrbWXlPFRTlTtLpyAtp3eODD6aNaoOB
nzmmpecjtNjEBe2SsoieYQRRLG7KG6W2w70mhmwtY2QvoQ6ppa/bU2C3OKOkWTPjLC0wXu3ooaAa
vZ6x5dZIqYSaKsKRkupJ2kY20fTwimGoPpTYqTeYw5nTTWDc9YRu9WgDkhzlHeI7ayeC1jkyPKF7
fcm7dmvPPLAuvmreJaFXzB+icyqA4TQhDiRfq0+4q4IjOhzzaui8MQvVfdyQFBcUprzWFJ92aRwR
FuVEZ8emoRnJaBukKIZIuHKvuyl5ygHcoXoyw0vcJ+gcEHq2YAJrGUfIBu19IUrI41K9VyIfd32k
xNsks1CrEh2zwaX5ogAiI1gkI8YzcL5lYBlA9PfmnnSRtueQrAmH9yL0xE1vNPdT5OJnCpyXaMgP
Y9XJg5ol39rEfjEja98U2pXdy+9SuNk6Ts1npbqWyM3LxmUiWmJLAnRYsyqnc9uML03s7vC0rtQe
xDSeQ6SKYACc+cwmAfa4kCeYmJxQ/9InvknAH/sp7gP8j6ZQxz2aZcjYXXfIBpqALcKGRRPic81C
xyUY7jIHXFUx6sgWxwGqPQUdJORhvB9ApK66tDc9A2xyF01gyUNxUeoeT6+KwED4aXwK5ROivjdr
MG45dm+zNn72jcLy3CalVaHemDgsNwzslw/KJyjAZREfSr8CTo2p2igMqOTYtIU9PetBqp98Uu7Q
fjtMCzuojz3xcmsx734tudvMgigfSDcB6e3qR3KTOUrTcT+mxoFOiuVVvZvsiWU+d6AIGpGZR3dM
gUGms45d5z/VGNgRrOndJiTkZ6OO7T0nnruwNRjjpAwiU1+H014xHdkC4CFqJj2HZlydgrnhdi4G
8i2L2lC8tgyCUyUC/6g070rLpLdybcwmbaswCaxunGF0dmFsD5sxRd+3/P8UjAyzHjATrSM8bKDC
ixi8eS5Ulb3g84oCg7cZIHtSNdh343xOc9ue9MUUKHJz1qkgr9seo2iuMI5iLPOglQTdZ66N/JdK
NHK24AejoYpxfRBifhd7fEaP/YDG1e2UC7CUSGsvmqPF25g256qzAYs7yY06NRMAJDjfXF6fVAuP
g2LJaxqH79Dr4Yx1mblT1L2iMlbWYxqlfQJ/wCZ3zYvbYW92BRI51X+0+1BuWm386LOXuhxI/dA/
rMl9SoeQSHlIQ30HDiZu0Wsao0N8kzwTqzeu6BHhO1HyY5tg1ZeDdors5ruGxy6TDJkm3d6jrLmN
Au211TY1uKyj2aovDTVAL3ealRgnGylxGx3yfjX5KFZkRFClob25VCRWomz2TU11PoDeD1WpHNaB
/gFY372+aUfXfdWplOG6Ltu03fVUxgIngItOcJdbjx0dlmaXixHu9BiYBPRh6oiN/twMwDIw/uo7
4Tv0edLoSmeov26w823VpOWsXRcUlLcCqb85YgUehfbeD4mkhDbPAaiMsF9aJ1+h3RZGQAPoqZXn
nldFIn9UCwRzk4W6JBXTpoaouu5jgB6J5pJ0QvwQOav4JRyiyrAK6C1RUmS8EklprBVSmuA2gjFk
tz5UKIoK7B9gQ4/NkH+UzHVXgwwOod0BgU+Gc/EoYav2A0RZWT25igm7Qya3tZvU2zp81WcHsYrq
ktNGvBdoyWTDCS2nFDLpNxzXM4/LQ1tCriS7g26UGKLKEb9Xfy0VVG7wTjYDLO+pG/EpF9mbSqwv
Bo77Uo0wLybNJvZnpo4JDBkz2NuYDQfYvPAvjPpG51qySpnG2ZbYKjCrABdwXcgZs2DUzZl/hOa7
E8l36oZgMe6HAMd3bBhsoOrb/2HvTJqbx64t+19qjgq0F8CgJuwpimooiWomCKpD33cX+PW1LtNR
Tqf97HhvXAMr0pnfJ5Lgbc/Ze+1UpO+jUPa7vd3wzRl1tbHxNjiB8xiFfOBmyC4lpu1BopkrUI5n
wUiiurZ3u2AX6piKmnpPBESxzjqHjgEe4ASlHWZrJL86xvOh0/d2B+KFS9VBT7SHimBlqj33YZM8
x0P15EXEMrLCbxLONxyOTsyRLkRTEA8/wsyBtxniNRzkHcGcC5sSRZNUJwpMN7GpfcaBJRY2UY0E
E9/oXq9zBGDUdOEu0NetUecbFjUyF23roekIT/IlK+5gR5xaX2e/+ZpH+yeZ25eccK05lOhxxnMb
iB1Qz684SOuV0UxHLbYgTCHspT0zJPH3oBsndx5Xuj/s57R4HzKU6klJ/Qi9EYLt7IJrigjpUX4b
HWnqZsf04XvgooJhg7Ip1wTM8+SoEFj5YglnP1XpnkBM5lO+aKruvayd55FbwAjKMGMxR1Kxaweb
2A4YcZG2zXN3FWFB58PuItT0Fl8oSXZppXKPdOvbi/wV1dEZ1h3wFYJXzsRP8B6D9uRyC9EJuF10
nlavMhM9qFd9UgZ+iPZ2/l1iGtaa5mg1IxsrQYSLeZyYVPZ0hEjx2Zn2IQBPUWLxgcdQnFHRogkx
fExvnMs6pPcTmsnJ3uM/YITj+F04RKxP9lYahKEE47s9OBjYDc6PZeGtRVWA1KgOmvWQ2Ws6dOeC
z16m3YPPmApJWarjVYBLqCYJlx49oiQn2NihyQewqOOaQ0/LCfO+wCQGuA3kWd207aLpOVtHjvZU
RNyCgsQ+EzGaph7yO+ofJX99pgbdEV9FMVT+VjaUgSr1X8j7gVDoze+Rlw+8lDXvCQBbJinVFn+M
ftvCuuscl2Acqtq916/NDk8hYi79CJhsog4mYOvHVmRti97TdqI/1XNu73UCaqhxkNCeTmt7VN9I
f2p9SaawNwR4IKJjkLYRt/Jsgz+PlME4vs+HgIMpxZyijqtNrLH0Go6BRB74YjPo1t6IBoSggfyE
GvxRAHtt4ujgRkSScQvPlobibEx04iieHkiXyKId/Tuk1HqA4SwgBjFv463WUJayK2ad1qPI0xOE
Pj47ntdyx2yino4jQeSLNignsHb62sygBsYgFpIM2grqepswHwstfd5z8MT+qBXJhXDTcS/hYS1J
G1lqDP2FI1MsYC6gCzN2xK1Mt5b0EP2QMG85RLzn7k0ee5yB+njRDw7RIDzl8U44xqWAlU5b+8WL
6BA0yJkA9yWHdjJIayd1Zp+UYQEnRM9YrpuN0RMoH8QmZwyDuqRlryME3KsChxdy/fg0J31JudxG
UEioCUQ2fERNiLMoiFBmONWuGZr+zrmf+y+U6PZynEuPXW7i2BgZGxM89WochueJYICFpp3myiJV
D78rdwof01aC2LvwVWNHxeEQeRtXqYTKVNs7U/aktSE5XeF/xsQaFOeJKlwThs+VT/ZIlMSvaUdk
qDPa9xgoHnwDjUQs/Ae9tp+NCGyNCe/uiDPSXMRhZi27wTkhdm/gZNhcW9Lhs4nC507Qm7fbkHUn
pK5aqlysFpxghii6BzqyclcZ0bdcJvfdRNiyRwVokVTsEBWF+g35Kpj/iVJZtMDMwddH/oNdtBsH
yTKksZqREui3jT+T39GZuxRrJ+/L+y0SH2gTa5WYjWI91GIX1eW0jpPXBsLHA9GwC6NhGHZFuO6z
uF0TfrWOBjwRvn7mgNssXdK6kB9GNSeQ7KsvNRNW6QuBV/U+9bmEEZNq3evh/NE6yqGZWeRdR9BD
s/olD1xUlU6AuXSCRlqM1UrLg0vVg1sckXcuBguddQVL28z4tenAfbsezlT7CUbtf5J2upFW/j12
ZKEAD1wQKvRui+J+RhGEN2ZbD5glErJFizaNF8IvniSsKl9/hMOgvJpE1Tgj5+EP0x2fvIIShm+M
+rpyKCgAblkSclNvuFXUWb3IKylWdj/yqEMwQM2E2UKPN4mNxciQ7c5we6UJJgS3wzQ7oSHHFklJ
J5Ys3G7CBU43O5RYwaMWuE+tFdxzLKD0P/tryphIYBMIK8xxv4V9bs0JzbCUggJ9iNPUEKACuwat
k44zjj8MZ+M3n76dqTm6emCujIq2nxVXJzNeG37C4dvewoW8q/Lmoxk7Rmz27nDcFVLexlG4pP67
rDTAP45wY1bl4SFVdwMLP9yUHbv8VUg6h2BcOHPp9Y8SLPsRrgyfcpe1TfX+0ZTjK93FdY62tjGh
7/n978wjGRz7h8SJZqVX/JYxxL5ar2LrYgXt2kzz79zAje0/lpOAyQlOx/XHW1MXdF8DQCKDeGyc
FXHfKbygdO2K8FjH7UfrpuumbM+c8uxN3Ht3vXSPmiCvgAhNf4H/63nou7fKCW7U72qclAw3+8CJ
ddtZb7XfLOlYcNmSNwZ7a2yP2yAuDmF+X7vFG4ksDyPRYH4PEjbYAh16Mwlm4Jv0x2xlwrpwEujA
+GbsmNXHWoNQ3ZoskQvJyaQpnXXGItV06n4CtmNRzlx1quloVSyVcW48YdzBoFO84a0DNpCsJDGY
uSBDcCxfMvuZp4a7BecHNsiefghkkHtnBLbC99VrFHTz5J6XvNMJdCvFY9C1H2NFVWtO8GmJnru2
xN1e2iRXEt06jpgpYliLWcPWkrMz2tTWK6sBdT/VjyLrX2uv4XG37ADmyRTeQgPxRi70g0iadUPQ
K+3s98SxyNtO6sfWfywMcVdP0b4hfwG8yrbgWLwYa+ccq+x0R78J+uJYNz1evlR7lgUhMv74mCRU
qjTXp1kTNQn+zOQsNflNVxE7WdtdwfVWn550yJzUwoed7IhXU/4/RPSrKMXhUA32fW2Gm6SPvktl
Yo1qPJcyPlN7jlgJm2Hhmp25BC9xL+4C+4PC1iGDrLsipn7tD8kOJ9QWvuGu5JaswnRYHu3+ISTE
oGOMaMZ0jG1jG5PK2ifRs5lw8NYsuDck4LXVLgigpaYNYeR0XSqsCxXw3sBYBR4mi8zpnwgM2nQa
d1q/2Eq7pG/jg8WCvwBW+UkN/E5LLmVG1YM9rSS4aCqXA8bixnLfMjxkjebfZamzbjvvhUb725hC
1HHkgRs2y1Wtvxqjh2Jy+i2gfbFZt48TU35hiJAvZxhJIzOKA0eP23qw96bebHOgjAs7eDapPhBT
SDXBhAwa34FmutC+fm9JNDGSjt44hix3/CrsYlXQ9rQ1LIMcXDRWVK/TPmej/e5z+2UyvZcWCwYr
oPguOjS70Mc07EKiq8/0MT9mzopEoelO8GjP7W9aRy9FkW5SJ32k57wfCVdLISF66Ct8HN1ESGtl
/SyifkWTagNo9tOEvjYLizS+GJ1k/0UZZjd3K5JKLo2mn5qsfc+Z9VpR3fZR8mZW4/vYgdAMFeUt
hdWV5w8zLVirpPcdms2mTtmAEC56OQGgbrJij8HvFb6YlvFQ8p3gu//mvS5qnFNR22zL/EWnkybY
P2sjf0jkM/2ln2Dy7urQvGuz9COD3hi6yS6LQihn8s4TaE604jhbNlln1Q8md3B+w8HR+jeLSSUE
HagJREZMzzTVH7M2fi8ADmYN5teEC27PYsIEe3U05xb46QoZ56Jy60UUV3eRC254oJmid+O9NVf3
o4k4c7butNyg/Mx+SehkG6S3vTE+U1x6athTiBkKTyU2WKBx665kaLN6OoaOcY3pmZsPfcX96VQ4
o7aAP4a8dSkghQmko9zPmnV2o8/uvTMRMz4A8eOijdFXDZbAhAMUPhhBs8GOKsEQVhhhAoRyLgFm
uOwoWqFcDHIYhBP6biIGIXbd20O2Ix/62SCYa7Am2KoOKexlvcaiCIGA8Bz3yUrGvTNZiBOo8Ifm
G85Da5tLSkDu9OQKVY0Zeyppzf082MdkMh98rf60ZKQAttson28DuqjtPN/lafsBAf5U5s9+FMHi
cN3XyfvAt7+Xjvwq4WGIwDDvujY9kQI3y5fRqC8EVQxNezu27VtkT+9ub6zz1D9HHlOuAAgM2epr
ArOgcE20RbYAKOhimhynrKbcS9CvMQlSqeuSDd3R2UAXEyOUGH1qcTnN6LQ8JtG8DVLOSKwYa2Hx
NY1QM1ysGoBkInPdG8Wm5pi1LOwnnFLhanCNF7pbR78AyATTljvOLrazsz0w7cFN89vng075obLa
XWE0DD8KT44NdcX+mfjvgeGtfSAm0rgXdf5cZnigrUc5x6/t2DwJSLw+xwi6A5TLo2VZIWhNqg3o
XArUoDqFARWa100n8ahb/iGqo2NkUBduVC6gekFgN0+k48arOPJvZdif/Ki44dpBaHj8YubmphvK
M3RLYz46BjmQgbS5h0TDNnO8gxbRf1Z/SOb1a++GXPfiH7ONSB3LxTNizsc+2rg4nUccCcWTh6SE
9EkYGv6n2QY1p1rnBLOEndxfzVzg8EsnVIYJq4QJebZmXGhOu6m0dtvG3lLYFEUIZk3pyleAMUwK
zG2qHdF/A7WBrjjKcde4w70f4BfV7X0wtveT5h4n4jvDqIP1Ze3tt6GniK0ogvFKxtPO8/p7O34P
VSlzLH+S0fuk2grLkx4oBmAQsp+1/0KLZhcG2U9ge8cAX+xyEvXe09vLHIhTkCfrsY/2XkEFp8df
b9DK0dpsNc0skVWebinhLfvJ/Sjopq0cOuRZVt4Y6cijTHt7PbNrLd3C1SDpct9OuhzpArIBOlAF
wYZUAGRuvqslM2zlm8ghj9H9EUutvQdvaS39RK9xDe58k+UR1cTRmTB/cp64IbDlqmn8/9kg/4ms
pTs2csz/mqx1vLTt5Svq2x/ygv4BrfXH3/yb+lP4Ks/DMzzPphj4Z/UnwSGOLgSBIa51DQhB4lko
XNf/+V+2+b892kFIQz2EfFTK/q7+JDrEBOfuQ9uyhG/Q1frvqD//Eavl2J5nuLrvWihNbc/Q/b9g
tXxrIg6ai8ROb8a70tZXQUMCd1RZJANSM4w9+A1/ekh/05/+WW/6r17R1HXbQhBrmf8E8so4sdiU
Z6sdLLzAInHSq15McTvaA8GvIKuW//7lxF+0reoD8kK+hb7VtG0P8e2f009Cbs1zU6UV9paNzZqk
ZOywK9ILxrrzf/ulPIuoF5S5gk+nuGx/fqnBpQpeNnMFczv9TbP0N9DiX6pkXhp+/vtXUm/6z5Eu
fCheSXHQXMbAP31rKGHmNnIkB1xtRMDmEerRRiJbpmjQ/8PzUxLkf3otYfg2zUlEyAZxNP/wqUJO
oTZZFdXOShuTw69+ZlVfVZ44SB1GJIdcOBHe3mjA8JRTvXEH984KkdmYxfHff+q/ypTVp0YK5Jt8
m4awvb88X3fIPa3zx2rn+9pGT4Oj6KfTFMozO+9ZVvLU2u5PAC/l37/s9RP+9WkLC/U2cT3Cx6X2
j08AFGNpuQYZuoa6zOnd3kTtSun5VHfy1PQADIrwNinmc+LVRNlo8aWxG3KtOdXFNhRI6YnnRKTP
/5O3Ba3P8om0FOKvU1cAWjazCLhkZ6v2EMQA4fJqsOKpRXjdd68f+4bKcpdQntFFp4z1j1MKdKXq
hyfPgZE601oSIdL2/7cK/osJ/i+/JkiCLE9oO1le/vFxzZBJJzSP1U7r62ZXDWa5avphNU0jE9xm
RiDW5db3XhHf8x/WFsP4V4P1T6+t/vufso7I6bAHrc+qnXSs+1GnKghMyUI0oUF/lWepo9LVE7kb
hfiM45eCmsV/GC3/Yr1hyf77p//LgjqmeYTBnHcwR6gXTVeekZ1eYN1nhCSlv//+UZu68c9P2/dY
xRmXBFBR1vjL4CxhUnh5WeWg1aqNW7tcCdLfUYe8Mukkptmk8kEIG7L4pe/o7U2R1lH9Hk9OY+06
n5xsCGkHj78zZdPBDxg7lgapd0Q13yJoDKE6pMNdqPcnm0IWrRHplK+SBc6PKTgbRJu0gySAntth
eYuaqhccneeS36P+fA+bkBrg0hxJSpqsp4myWkUjYNl6tyDED7VggKaYhRZOx03G6gmPQ7TpOpRx
R2dZBugV1YSSw3iybbEfUM5HRrTLVCsjsgY4qH5xvBbfNdtAgz9dxlY+xDVq4JDUqVLuS5/3WOhi
SdfogRgiQDQR7N08p9whonRPGMhuCihSJ/O5q1Xm+XfaJ5cMqXpK64fUow399m5RjcPa9JNfGCC/
pZn8qvFk+gxho+AzxMWj5UD1U0uxejJ6OprLyOQsixXfleYXxhyifYboVxC+ZLrusW1bCnZ8LkOK
3SiHZ6Sxa8dR4UoSISmLRyfkIVINQq0hSFRO+cXgNbntAdpixRv9hl8wTSeD7KRJ7y+jxofzZppt
Cf6joYsWgcs4GAmEXZaGpFPq8rWotuGUY6xHxH99/MgUf8cUtWGpPTsdR22tzH+bvKU+H/12bng0
LZfC9kR2ehLph2CovnwO/Lbko2qqM+3M+nmIh7vE/5Ge8j/Tz0MZePZMdD+dz7pY+Td1ZNxXZU94
rs07Cbz5UVoeA3Y++95w8omvIVbgEKUDf99v/fVj2lIPFlV48R0eQRHUEHm+60EebEqo6iWKeTxF
oxpocU/il36Op/qjTbj7atnFmvWDo54Uhx+omuLOTfWzRjlQs7XftEwvRpJfBpeumCXPdT2BosOH
XYYKhkXWRmOcEojftt4xpkKHDNawf8RMyS+3WvxiVJkp9Qc5mr/bAeXVwifw1CZLmGLFdJ55R0tU
Apu6ioEIo/xL6N4u2R3vRTj8eDEvZ2KJXjQCOnGd3pU/OX6UB4f+Lu0xccO8AgauJgJ0wIU0hpPa
d5MaCn98MSmhzTXXXyRhGCxu/Q4ztTSQz9n0y8BNn9VQHtXmbOniTiNXG/0BSBdFQwLK6W3tOlwS
uXS26OpuWuqy+zSZXlB7cluTvLc+gxyq4DEsWCKAEV/rgWR80G8KreT+OhxrJ/xN1MSdQYBjrc3e
LDN8dLvCXAYuL31dSrw4+x2FPPsZc6UkowAXTTueQUJZC0M5JuqAtpY2wzoriZ8WfnTpBs4Rdloy
Of10O01P7cyZ8LpsDWqrjyi5j5IhVNGZkJJkbqphZ0N9Ucsy1L9IFh9i91GfCTjo3f4ExDD6dUtC
LjOdpa9rwrVbpS9uk140mkN13H048c0wMQcGHrgRphdPQ7ei454VKFu4I3IEllj0qZhqcBvVH/D7
bVjD4+rdAXwNX9G1i4cvSfVteCmDVwnYh1YNCOoWlRQdwYOculv4D6qS2SDUB3kiD3oTQ2/2g6Pe
82z8WQOviJaQVAnZuFRBLZizY8a6rUHf36AxPHoOfbRJmmeRqdlFk4RfVC9E19P5rZjpsOQoQRsd
bSVaxOu4C1ZlHWSr4Igq27lNNR4MjNNh3WEfKe3xplJ5stggbyyrRmHAKtrSF6NULQNC8nhZ1IPP
zK14myDGIr4D3mBHDBClrIUXFRRPKvspGrB0aLLy1xkRJjIcclSlNhnSqk2fGfo60ZhXWcSzEuN0
1rMRDJ4akNfDC3k/v2o7wFz7i69lh6jnoLPEdR3ZrlOnf6OxfULisEQF8DgG/mHq6dEDoiQUF7nl
H1/R1L2SHbiVeXhzHfx9rvTNiMU0KuQxAwrS+8Ug82ZtYCpekBG9meqxgLdOTJ4kH7Sc+p8+GHzi
CVCBFBSfyIgid8MqNjEgu0U2ISmSRAFurLB5qXueSAhk3avz287X3FVTG5+ib51VMKc6WAZsSG1H
IjIIRnOlj4x5KwQ5I/BVkIhBJBbhg55LxlVczeaS7hSNUCu8oWjGdkjGLXXgbjXQcIRaO5O0ADfG
BP2TzPj3db2dVhjWATgU/j4ucGBEiB9XOcUXJrIJcbA8FhXQOW/g2O5NP7WHNYeSI8hcWqgBOg89
p/tT85CGFKZ+pliqHsp0MuP4VyzmdWLhn4iHtZOiBbh+d2XGHBrm7rewz22DwUYyXLq8cVeWb17A
g3urVI81mPxAUQm6RkfD1+66xoW/eGfadL4BluxsAqhU/k/GkiW/fHoVa89P/NVExp+fWvQW0KMC
zqH85ETcLyJ4mnbegXNVZ1n0vbBJf6QiTcLvI4d3XCQ2UuJOnJEVdsso6J/mYnw01VruiLtZJ3jW
aVk5wtF6c8mEXFyXIKdHBZUY+RpiFHPZpAZTfVWtc5au95NJpq3l6QjIXH0140xYUMzViQTzh2UG
0Ig3Q5ez8+RtzfVgY1cg0yq+cwj4V7gY4Uf9bUgCKMqagu4wZkKYjP1KJDm4TPbF1TyJckcEXQv0
mhnOwaBnLuP/l85tX2DlK57MzhueChSitlm2R3P2viYCSAzXGz8TCkc0+G7CcBIf9HZ1FwqKNj4n
pX07DFa14/IdQ0OM37x20A+5n4y3mucc0hjuFQF+BxNVQh1QvA1rKJu+iKE4m6jJ0HPgSIvKL9j5
NVtNkgLzX+uxcSaNEtp0DIhfZi8xW+mKBqoriSmc6oZNUM+wEeDcYEDTlJTKo5N7JeIQuCQirqkw
m9O6TAEaR9ZRb82nYhRkWH9c7+Q2w34s0nXXu8AZAzQiuWyWmXVbkFiCRMB8cCR+AKMs71PRxVQG
vV1FVII/DVDGMmJF4sk7G/FEDGdareoUETyyqwcdQuTWoTifm214gFF7qO2+3vSCarvopmFd+PRm
khrVJA7Pvkh6LH/EOVmxvyUS+oCqGeSok578TElJzt4Y0h5UR4ZGsoCleqstK5QfKrpsnQew2QyO
eY771Um2D70H8omwsSdd7r6xCHVzCciMCbdYGslK9zhvDdJ+szUNOGDISk7hn4NWyMWktjqmvmD+
TwRXDjlaRXLKtq7FC/o1SrSZPvcyTtkCBhO68Rh7BYkijMtp7fgEDBFw5W3dKVZ97p5Wa0oeEDQC
7nwOkqdER8ckm83oTrXyQ92UU9izI8lNP9GO8fzmPh1pjJDXPRFBZq+MLnXXrTvR0BoGQr6YadDn
wKgNiCcswssLj3AT3yx2LiL6Fe6aZjfiu2xpfNYtobF+2MTbsXd2pQZmvWGHWXVRMK1EBfpC0+jd
hZz8kFB/Di0lUHw1LBDq1UWHWNKp47Ujol+rcW+Yg9n2utMVFqi+CpEPSjMY3zK093ODIjCkTsBy
RjJjUZzM2ja3cx5BCQitXe9bWIQg5EnSvIGsRkdf9AscPi9ZgHhtGtrPrNaCDfFu0So3048y63wi
q95qQXVVh4CbGi2Hoi4OtzYZ8B5tNcgh8Ybbm9gE8XAUU/vie5gPphwqbhRHJcoAudJNzgZz7+08
SbgC9mSovlSPC+U6m9WR0jMICBx6/+BwfUAMYpwLMw0W3sQNQ+OY7MQqCK7KLmrD/KO6RFkcJVEa
c/5JSoYPc91e6Pbr4Jg3U0lqtFCHgtSdh4Uxa4dSq9nfTc5ZApHJANVSH1FW4BsmyEIdW9PIWocV
4DWjfaXPww7LbSYZugp/2PggcZstUdxsMSHzTpUTjoZUyhlveX0ms+U9A359YE16LT183OqoS10a
DqhJvb2FG0tMCfKHsDsZREWZP2gtmEh6ffGrrToplwEmy4ymllkRwFvQb6StTsqS9u6wdrAIBgsZ
hPDSsWyp//kmHzptkt+5ISxnUCj1MAvuceF6NMH4V9VImBLMvo3Jya0pOGjkTroyai/eabQSm+Y2
8tY2F1OAOs0ysWW0HIAdzxanC6/nfpcH2jrAGx24OChJal9nBOcsoOVxUFa1lqsfMPIaUl1j9yVo
8b+V+tlJGm0ZWunFtHn+4wzLG6EVGmY/uan5xroEb2fGjWRrFjzcMntwkVsirHrKPXHnUzmsbBxU
pMAOXn1XBmqKOfPZYZ+GgVuvyoTol6mvnxx1DRll+ky7tt5pdZZtDK+dV6ItD9ZQ3GqunW/C2pNr
JBPvk33nmNwvXQfDZcBdj+tKiBgO+hdPViN9dPHHkaoroFCxzgFPWUw1jZeqDZb+zIaqrqXEr3yg
sNRsFC20Mv4YoWHfpsTwzockJ6qpCpA153zX6m33HprhEvnEYHBbGPRsZ1r6vRitciU8xYKKkTKj
uH6KM3+XVuzURj6crNxHGBGRamKNJ2ucDrCkdk7v8uA52XNBA/Uf/2o+FvKkH05pzbknz0L4q+WR
zig303Y4kK50vn4HfYzeDcrgLurVe1DralGqu4W6H+vR9GqL6YLaGvJvg5/TC1A+uBZtu+st2crm
nXS1O6irXE10itUz89AYFJlAvQmzBXqnrraFyI/qMMVz4iCuLqukxBx658VN/AYE4XRTmESB1syJ
1pkea624dd2JsCLU9JQhJgIgNHC6QCf5E+pXq/qHEw6fiE1s0Swr/LtE0Iq7wooefEp6lil2Ze99
VAMqvwrOpTFz2J3c+ELwBESFkCNZ8Hotv13fvKH2nMpmvCL0vegJm5QRm7+dKFYjQm0GQU6d1+/3
VJ7VfRc1asuAT2MUGoiFFoY8eLnxKA2F2LTk0UrYMTXnXsO2xJN/UQtGX1RvkFlSndXGlagnY6th
kPJ4tJqLDqnQtxw0OARz18N6ADLh6VpNrkNWusb50LBSYoviepna00Hty6by2s7FTzMwp9Wlfig5
svcG3Qq3RP9g0/8UdEQ7FJOLOvTWHDH8dcdNmBHM3wgtRB3ALXS5vM7aWVXHaj37rrqOLCN1jfDQ
iFd/TLSNJ2+Kvv1IJRcQtdBWr0ijv5t6OKmlRH2r0dzvROlc0M5fEuMrId40xHK9hGPOMkMes2XC
8S0RmMd8bFWCGFpmTyjlyXGf0z76qjEgFlRVGmGG7OoYGVkyZvVMhoCOr3xTH5MoL2rKLIpVJ+4c
j2Kmq/Hdq8Jl36KT4NTKRvJiMjtqQaFitO10LXN2rmtvwOpqSKud5FMEKCYxN55rrf2VVXaqYXbM
IyETEdNfclBfgGuF74pdQDUwEmMKFwRl3uCi+yW99W0Syby0M+4dquDjhNHvZFPVECPvOmq1Pa2e
rcEh0VVD+/ojblRxCglVqZIZYrTNdCmhyd5J9PDURWgw0bBYi1E+XLkG18JC9Jw55EcGpjI/jAw8
YgRZdPwc4zMD3Jg2pQkxR50E+t4wOJlRKlN63Txr/qh4WH5+KRCTDpm5GaidCEfdrRmVJqjmVhPb
uKU4J6/ls2Qb+zTgIy84jl3FB2dV93k4CcpT9RFlM35SPFzXzQiLIsgXOElYk4z8rRtIVVPzoUMR
3YiGm33MhWpSca65+HbmjrtQTXYF90AsTKvQ8V4tmsoeUpAFDQKmX+s+WwFip+tVO8DEJa3sBvXf
71ByZ5tkBuibAa2u9+z32FR+aU478AXndT9yLRJeum/G/pSNcjtVJhIliv8Al1WGl5IYqBO1QxX2
etMKVaksk6wMBZ66rss9IpWZSzRcFtcaaY5H0I4puhXO7ahxW00iVgNE/6TW+fZyQKm67CK+EDIt
AqThJgsplbs8QowUVzuupxr2ONKt2UK3dT9wB/U7Uhym+KkVNcFb+5GO/6ZJM21lcEHWrfIxEpwm
i27QFgGmioTfTWYpqRAvgErxnGHtRKaVfRfNYNxd757FLJC2egSPtTyizs1fmm66hYTGLhX0GjLX
nMa6414gU3FiuAst+86W+e+1SqNpfOgmi1c1qTMs4p63dWIdWyFbW0Fp8rrZcVRM1zXS6djhauw7
Joj3hOPp5H67oMn4OnmOeWArpq7346VceZtcCQYji4B4VqwKSyeGeZ5d6iM7zTgjLwr/oUxyd6OW
kqv1vvLpIUVG8WpL8dtLPPWeX1LqdpFaRr9J9ZBPbCHJTEVpLt/aubuvNK7eQZlyicocFlS2NytE
mcUl73C9MxcWo/q6t6H6ZOlzxU/dgtFXxepZlaZM8uQWhZW6nBjvqTIsaFbnC9GigQyhz7Qq4NlJ
2LNIsWgGEgWnTaR5/fE6l1tS1uGHzffX09z1g3L0mlaVY7M2c8mjMpv76ku3On6prW2H0IwJe6lP
LV4HnwbjNquPxqS/Bw7H7YomQBBmHxCbPaT8FtEiiPeuI1XYnK7Hel8WYbZUo16mp5r8Bo7AkHQZ
Idu2mN61gLNK5cZ3s/84uiGhHlHQHfBaY40QJglNR6TqFAODxtzFRX6T8NFubBJPPNKBgmb6Diz3
VbOLasP1HL1tz+LmTz2xqflbVXc3YZVvYPwM0mNoOeDb82IgLu4L17/YRM49iQZ7Ta/eZ5VeObnc
dRF23rZ2WO2L1NUAxSfDClX0YTRj8yj1oX+a9PwlR+Wh5Y7cEYvhVBpmStzulR9pa5fyHd4tPDz9
VDlLdNjNuZ03s3RuyoAo+HK26luDDKb7AGlsTu2hx5xLxE59B7KOaNhsqDapOWAZ7z1rXYV4Vus6
azeZwbEh6eU9lg3UjQW64AFohg72dVUFwQCAbXxGxiKAFrVAMbhkR/2lGC0boeSLg8TdyVvkYpX2
0ZW+qpGG+Fsr0CmVnr7mdWpvx95Jb41gNLe2UzwUoxcCFXX0k6hJOCqQXN0Q1QJXVP1wZgcbA5HP
V//j9QdESvemfy+LAWBUZIm//XBKFwD3xPFf9zUKHYXlbvCfP16dldcfqGHFjcPMGcOw3LcKfecA
gMliclGhIq1TqHCryMBVjULfXoqIlcZQdLdROaKD1CdkuIRd02bZV6trEGFy/R09W7/Jkhg5WYSH
9krJvf6I0+DdV0GFuMmcG+lFf/5x/XfI+b11VKefcVkspqyc9jxN+6ZTrtXrP/3l/1oRRssQgmNc
1sXBxl29Fj7WLNwc+s3ff1QjCCVCHojfqgNKOLWM231SIFUOqrWjDT3k1xSyc1SPNfI0VgErvoU5
9JSPkbcZ/X4jIU2t9Si+zbvJvLn+6KPUumlaNa8o+K///h8SaPPrLKWiYWiWcXP9Qbnf/OOf+jQl
9mlW/8UdVW1SN21ma1yj7tNp7lX6qU0N/VTWSbiBK4ZpKhD7qCjc29SMXyzR1Ld293/ZO4/lxrF0
W7/KjTNHB/bGhhucCQl6I4oymakJQungvcfTnw/svhFV1R2n4s7vRCEpjSiS2PjNWt9qaxrHKNtr
qR4ceZXuBYCKbNTLF92qz/zxeLUEkYJGksYHN8Vw5ER5BDMWk7KT18azKTT5DDC63FhxGCGZy3Ov
FYjHFBUBhw6gFJa/TssbavmSQXt1G/gZj6/GgVxDJvzaIigGZN7xcIJhKu+zkZX3SaF4cwrmFI/v
2bRhrdtZN6U94aYpnufqylBs2tpz9E3pRfqErozW0CJoPVzcvLNKwPAsz3PTaRbj7+VTMw9/CuDl
GwtWAy2AMI6Pz/rlVfjD93Sr2faB+uoMM0jewccnIe1vmm6323EhLkHpDk6ZuRoXD36/fHh8Nvbh
C4OzedWU3MHtRh+PgZX+jlm0bxLWhsfHtx4f9AQZ/eOzsm7RaKZluuHQSw+SPYNkJnk08TVJ8Zz0
vMtlQSoIROPr9Oy2fs+2iQ/ONP3gdqRWFnjMl0nuCrSJpobbty4Q2CljI5ermNwi69hOLjJ4FZ8r
koZ5+/kbR8vbLRP3szkJviMhunM96Zt2vNpdnZxMg3G4USP6hyyAbbZa6tN6M4EOOT7olk1Uk83e
lriEIl0coNhkROUe+8QCVZUtpw3JCC2nZrGLks7dGaqKxRofW+iVkhwYnZ5yl47yGoLBYJUo9367
xQTjbH2jOfF3SV23IHUly39l6Wgu4wz2Z9yGpyQlMQwJMTLweclTsfIfVcXPnnaYf3kIClgDWRLE
v8uEGuPxqe4olH1OgGawAAeZ+5GCFkugzeOzxwdf1f/6MjJLCYDd4c7ZHSa7nHZpXvXHEC3kcRrC
f332+J4ZvA2BPx+YHpO25o+Mx8Noxj9U4mqUvtNuJJACrJzNxyR4WiObW/TU38ow+opHkOiusfbC
sp72ImjfJEFzRxOr+zTpm4Q3M4OHITj7kXOUnQFsaPGTEsTOkM4KDoqWB6hd4kWl/t131C62T02s
78Ni/HCr8n024dWMVIwCgfBAXUrnK+PjJCnhg8l4M+OB/VxUk6SghQC7mGE0msbcQ30QNMCcoG9+
VhTl+LII/QpkufltlNoKbB3XLJr6QzgRqCBsZGQi8RzLLr0i8WvCvZuvsZl9byznO40JGFu7QeAe
fB8r/3NS+Ejs5g4KkGN9NtmHjNtAQ1jNL6DLYZeuS4dLYsQiMyfUejEsIg6RksJI2q9tOHgMWdZl
H2zxgTFBHTnbKnctiJVCWr5NausjSo1v9cx/Us/hb2fkNjdgd4tCRo3CzL4EJGiz03BepRt8NzCU
G3hRmuo5SqxxBTlIEqBG+z1n9ddBS86zcZyhcq91yb7Xyuot0Aea2amVZ4Llv3IKXRI9rA+Q01ap
XZU72XU3WZV4Ecdugs9HOg7uyo3R+w3zYW5wM3lL7OIICHoeUZNvqGbr82wxAWcV9TuWmLkfUx6l
Yd4r9NPya4RLI5DGC8Tngdmgok4f+zrfxbwRF/vMr58F5IfOpn16TPRiN/i9jILGR0OlM2FxsnwN
b+8IXxfOkDm81y5wDBPHUYzcQm99GkjSa2h0pEbfouKKAYld35KK5Gsr+cSZ8YJBCqJeQM/sZO06
ssnk6ZkLmI8RElKCjrFQGqWfsnK01V5V7j9RqH9iZ/5Ru6gWidmfpGCuTleArMllK7hQPv+sL0Kr
HqgOD9feKIDyoXdn4KKHG+KKVyM7ErvMvlPp+bQxKbezjPnEMmpyWah1kqzEELxVQ9XNgCIS+Fno
DB5PZcCYUTleagyHQNLOUvIsY+HmOsYWW2aT5rLz6bdLcgxJjrMM3gRdTE2o2/uoMMvVwLSniC2x
bapvliM/SeDU1tqwjA7S7cxxTckfe1mnQdbpN/+7CEksgq5/e1LQkIKXMxf94191eYEMJoeRyL7O
xHuHnOgBXlseEsnAF2Gf5oH0v9rDbeV4//vPlv/hZwsdUaBSEAYQxaKT/aPgq1E9boehTPflsvHO
fPovfpAI303GDJo0r4Wc7hZqkWkU744tD+4wHJcujLUoSXwBrBGlr6gjWCm3lzp1D+T9/J0szfo3
UZirw381YbzqrmGwNPzzo8zrEaaalfC2cXiUYbt4hcnPWnEM00xOy3gth15XWp27Clx0VUjGqiH5
vYg5oohXMcMzjSLD2RZ0xDiGP42ll3NS1J92kX/GdfaZMirkPbFVkqIsiMOPAj6lVdweEkTQkPTW
yzgQR+y1+hrDPluNAU3hQ6dBm/CbRbBF0iAx6T2NvITxv4u54QbzeEqWRwl7U8LvZhU31ulljNUe
lgvRfmZ/n7LwV5QPT99cK70vDRtznk+rHu5p3fRrNX4hSn4gtqk6mDn1bfhZzKwea2N6STGD/O/v
CGH8mziWJ9sU0sD5aOvWvwlWyzEqNIfRxz6yEjBautqgUaX7XfQm9XKSqWZRRWXlgRlNj214yrw4
teRV9KSPj3rB7YCJsmNj/tHSsjkBEx72Ta/t0uXOPYEX3c5ZapPdEzA/ISbrruDXbEtRnOfGJdpJ
n39ns4aTHVUKAR7T9jFsDkImFgYwriz8DBoNIZxgXh3x0i0LxTxiSBYPnP01PYqORmVlZFRdkoGo
Ect9SSjcmjED/hxmbtxCN3F7G0IWU4kAgpAV6Vd7piNmp/2ZSUC4EXyccuLkqX37g8xQqsLlz0lX
Z87P1L/stF9pPOAdsT3YdyX8ufZH5j7G9RncGwYQm3SIdmSyfHaScWNm6DsHU4WCgb7Jgx6DvmEv
qxE4KkOuv1HoMa9i4qMYzeGZOYPscNAw8Fubbnt/zNpLrbgqOzkQafSrkLx98jwQXuGb30RPuecr
0pzjhAZLR1fWkC5as+6FwT/stExaoENAZbAuiSGtl4fyUxoxBChkU+skNd9N/pANwTEohu9qIHbO
yre+6vBx2odyEQlYEauGGmSrUWsfQcZ1vjzU6hAU4S9tGO9dUvRk8hH6LjodMUA3vhs+rMQRk38y
tCDEi+btb96u/+GOAsPZEuRoWxB0nb8cYEGHxkRpTbI3ll95uRvYfI8azv2ptafcjmla8cWhyIkw
yyzLu2VhVixKOrXIqKo2/Rv97r8rvl3D5SZhch1JJpLyLw+pnazBKiMR7VMzAFAb3yifD8voOx0m
tIjTwV8UZ8XQvy/SK2g8n75efTEc82+em/9wuBsuemuJRUIhifyr9LyLgP9aeRHt23AEvNtxVXXY
rEmbRtnSrlGK/6hp1frZ/GHV7F8CJOfNMt+wFv0Yeop1A2Tey3znVe+iVxxQ4EupY9dROf6NEtf9
N5m8q3TOHBTyrhCG+qsOlwJbsQYfwv2YYDbW2KKjrPD0voEp7JMm6fLlaiZJbQl/NE459ETpD0db
V/VG8g8ZUJ+nJBo2HelwoHEiey2XaVRE3oBjqMhjzkpgIxiGrujcd8gQCB70IaN5zAsNp63bEHQ5
vmEaL7AjooqVGRlffgLBUTPdd5deSOp3Wb9oSVpvHjPxQIu4+9TzXiaGx6TP3fQDg7X0S2m2Cfyq
vNuUXRQSyUPeLcrKNwvnl5W5Vyuc5ovbz0Aq2FtouL0CBWMrrrlsjKrM11KIGXOo9qUucUVFyHd5
B+tfgfNebM3YLzPHh1Q0Z6bmuNorBuPfOveIUIa33uJAnvP8BcM6dzIjm7zM0A6ubkLzCn6bhd7t
LGNP8Ea9LxqHgXYxErgAnmFtAYSu3LK8pxMGQCvhtMqmdtzXUfSrHaLin9XH/7dG/Z01SiBk+MM5
5322n//n14Opf/3Mfv33f12iH5z6n/mfXFH//Ef/ckU58h9KSJAHyrVg3OsGlfRCPPrv/9Jc/R9K
5zKCS2/SXCsLyfv/tUU5/4DIrEvXcg1LZ1TDoyCy/uGYEv+wXFM37MUUw/Flm/8vtiix/JA/FrW4
F2g34PJbQPGV0o2lpPuDkwCO4AirsBEn/OIvbV0VF3/umcQa5rYY3O8jYTdkwRQhJVNLkpiM5qca
j/3JndlULF91onCOWeo+T2mtnoGrf62KeTg9vjLHlGG6CLOtKIMfKtN/5bJ5LjRNEdZYG+tZlKmX
MBk4ysHadKyDT0FiYayvaBS0Rbk+mZmAcppX93Hsv5VpYp1sC+QvnK8nSffw5uN9RJCpN0dpO6jg
wcbxXN9QiI333LZQdVo+KxZXJ6Kz7jKortgiTBTrT0qyafT1HYOZ4FmYD+sGkaKR2SACnAcqO/JU
Mi5p6J+9zt1R5C9VAsAfnBjg8RHGHaoe9l62oZ5nDt617Vu33pfaSxabVK6N/jwyKCFpV+NBVz+s
IhiwpAJ1mOMUaifmzqKS00eg62iGOs4oOzYJg88ssAdyPLWwvwgzJad7ivUem365R9/gnp1uJLk0
TLKD32vznpePPZdBb+5MfesJn5RGJeLwzDjmqWRfXOftdBCt1l8L5gClCvJfk+jsczc07oszW+tO
ymLX41HHtBlDBZW+5Q2LvBavZkKsfNOfrdZ6sQCj7gg/jyngRf6UFxixsMOexxZsKD5WHMpsk0OD
mb7JdL7gr19j2+u1oL6xeM9nQQSCGyvoxZqBvRbQF7ow62YRsHAKiXV3Bj25ZHZ/n33dvpugIyZL
tldk3OAMDBQIEN3NZ6S2ux7k8CVstY8UJ+qmbd3qhA+evV8F6qUtToQjzHAay/tABtvatAkqmRb0
95jYJqI++iPgNQ30YbFxYpms1aSLG8SkYY2QCy1Z7nPDMHhvl8PftNZ/rTokHSL2PI4E9g6mSeHx
5wvOaTqEzjXBSINFVdkDU+fG3Z8N6HCUY9Gl0THcmkb00oaBOORR843spYY0ihj9QoC04w8H1u2f
7esfW30p5PIT/9DX8oiULpamFmuk5XIS/PkRaYxySq0rgpMbhMMhTbJ4a7KyWaflQKm48KUYZXBN
wjpxOusjE7oGUt881b1YVS7IavAb+JIr2MZp5tyqlKQYNCjBx6AG6MJ0dVBdv9m8bqvGiINX9wfj
tclTmku4RsciTuAAXCmRWLs8xn8eN+A92ZWCd+NfFEV4YZfuVQVu8bbjHwZW2XuBi8qEhLnhYKAO
XCmbxrE1u/nJnuJL32X7cprsQ9UjU8zLJ5Eq6xT2aCN00eJQqoPxqvQDlK/su0Zd5em+Zu8sLbzU
ao5fg649TyK0T7ZvO2tH7xkuJwKPtbAuiSaCC3VuspYlIl14Be0lq1GwTtrHQKN9d2pjY9b6eyJj
dS6INbKkpm5zTW6fT7wQE0Fn6+K9b+NSvurrsEhwNMSjfhDBcB9LGe/pduA4xAQvqXA8gNzP9v3w
O/ONdscM9k3UFhd3JNANGBpAITe8Tovxp4P8fmJndbZI2dgY2bcsa4NNNOTmRqVu67Ey/oS9idOI
7fIu6bovtsVkdGoT7H5D5ZWZmwLV7AlWL9kghG0I5KiZN9OcnVSDl8gJ0CDWidE/L5nFVKAHHlKx
D6ei3rAgZn/cQOKqhvE8zp2Ea54j1OmqjpRdsZKi/wlDBx5TvIAaw3ktRKA2MoN3pmvgs824OFFa
7h27aTDIOF7Tm8lBLJta9hbfqEihYBLCwfjQsnaKDbDXtrO2NrWEeSVrRERtXCO1qe1nHdlB409f
+jDC8TLFmP0V/kVaNxitys1YZEiynVmdpC5a/pbFPW2GUif2Aq/8Tk+z7b8oZuObWKFzhBJ4TWcs
HGk3imuqmGt0SOsJu9Gp2Vsmja6KttJH9inke19NiHS4Otb65Ntbu9bXFhuItSzc9hTq+r5wDPds
+jaygDjZxgPCDCeFT135LnYxM3qqhQv+wnmrlojF1J1iSmP/03QnlPhusK5LEe7ohi1IuS9aR4ud
ghq+KPrFLnOTuwlVmPwPgCmFu3PHvsRgUYt11zk99JdqU5TNa9OK8e6QHW1r3AH8RpugCcSbXI35
QVMsrsfSfDFGoSCV0fIDGGgM3F0VJKRx5vdMIv+V9uC9MMk00Ix8x/g12lRxUZwnbLMCaBIUUrh7
yFumJL+W6AQ9X+ruxs+jdykY/PVWyeWAfdCL42mER8y4AuYns0asOMVi6gibrFtpfZTvFssPLEFG
q46fsKJOoH5wl6rG2nwJaipk1D44j9JnapJmkwuddiCqWI6SWwVsrngL+um7Krt6r4zgFjOTXbVI
dXaLdGdk47arVPrBVL7nvcbJU831R6g7xaYPtWVUXb/3ufvWdKD+RTljvshB/wzL81DU5kKeHD2y
LfYwqiV4y1e7+8q4JF6b4tbqGiA39r6roAtalC/IZVyCfWIkMohbonMRYs4KU0JzhlL9KAFHXY0f
2SwLaobM68geVab4PUQZ70X0G2YT/ozQi2zc5WLMff8WWvVe5HG0MnrGGPQxMGw548oESGGtKDIa
2ziXY9+eppZed0TunwmTPLeh/iiGId5r2doqcSzUevtRZgXUH0chhqvIMol7uUsmZqzuZJIBsFy5
Uk2sN6x5Uw540PwhZ2t+h2Vobzu9sVes8a/tkNvbxxWZkbsdTmFBMEl9LBsKqppZ935B4BVzUT73
tQ8fZ67P5QTjq2qnCmV5YKFFbH9lKKOuYH23AMs0+C7l1a+Fc0Os594cyIPrMhhIeRgEmgyjO0+d
V/HYVpDo6RUrNhRTX6wc30ju1qSdVDmBXAooYYsoBIlYwnpBPbaqAMWvKZtf/ZSQoxwxBApIm8hy
D22M9OxYiwG+5/LiT6hjMGmxlwk1FmROfADlqJ/yZDC3MAx/DwPXX9gms6ccQgP63PhlLQqCBGXF
RgnwvZYb2FuTEGaPqgQgsG/mxzRwzLXRBT8TN8mfK/j8jD+KbyTcxcfa6J4LO2E8wmFyrVNTnqJu
BmaP4+lM93BI1WgeWh2Na8OALA8Q2C4awiK/4k6JDw2LByNLj00q/c2gpuLUKgxZ7Lw+tbmbtsrC
+NLNdkC0rXuZ0GQc9NRqzssyhwFzy83oKQ9HogUbSSKNjhGo6pS5mpcM6zwjQ7wQ5XXQw+oC5UGt
m2D47FolPSTjzaZvW7mB74ac1SFlgDNt6/QwrE2esbXeT8O2QUniZU7IDUKN+gp7Cb+bxsWotMo8
2DXcHo3gF0yRLFG1eHjWisj2Hl8N5C6tlV1GBIaDs2u5xb6kBCKY86zvKxMnRA7tp88CYt5rCLh6
z1kugvEQM+N7ZuBm6voOwJL/JSuRpk89gvgW/rauI8KbY8RQgM0xx7Iz7rELbOqJtoQYRX7vANpU
/VGyE9oQIutCUOSo7YKYDf1s6kD7m+gguumrkc3hWZL6jmVGgDaWCA/jJvHQinCLr/GehOG9bZ1f
Scp9O5GaeG3QhXQuVVNKSUvdsiQplWsWNeJaGuKVhxPv8yT6NQZ6y/zAPBhJyCs4WtkuCKq3phSI
/hQh7Gr0YQpXyKP75WWP0OZc0UC+J0NXehxFOgMY9OHuta20w+LXhMXyO9Ix04ThtFtQ00w/2ZyF
IWrOhJvBLH6wZ0ev71Q7BuQbjYuMi9DjgY4oUHhylzTI1M61O7cuFMYC7aZ+0zl29zCsUmLNMH7U
YWofwCx+s9OqPlWR9TyHVX4nNpM74Agvpsi6irqzpAtzx3ukS9IMmLZcjZSNQaJZmAWCestO0XjD
TESg2QBOvGhvOGiQMFlxtAU5n58eH7pc/1nEMX9dC2nA6mA6AbQOkj47xZ1rcvdHUypntnktiffa
qPxF19C7+xFfEsxqRjatZRbnfzaQdWTPd9RRUWTieuq4L5fRDIhrxoccUQ167HYbhkwAQZlYjfuQ
1IVV7EgwmX77lNYoAmHhEZIAo2MlwZmTsGK1ewbsv3yfBAGt7wf+KqopKwjVAXgACwgJoC7qym+P
d2WG2eDWD+E50c0nt6zKW1gt8tLRLLfEwXwP6ZAg7NQFbCtdooah8i7VVLLxr75IujtUBDG73sYk
NCoCEdXnlvrkkfHw2pLRFjW911lJtov7Cd1oOoXb2WB0txz9rdNgOOiWBY5M8JoPFm1o6YXjAEi4
NIpTsYRu2HnZ7vywWN7p897Vsu+EfjZX9I6dbXGCkT+gJ9XGINTywIrlbmhRjEwiPQWa+2PspH5U
dfQLceZ3WlzFUrWy90LSN/SOs4lLNqVjHUPcxIixdUMj+RjmeJ1OpgPRU7e5yXEp831rV7c4Oiwf
LnKOd2NVmcz8Ankw+l6c4XV/FxNVTqDctTFJ6FYlrkcWOzPbCTwzxCFXXh8qXAw6tZUJFNUrLItp
dC+RkITOs6/sgDsPLsymIbfN/MBnOlyHXNyZbh81gZQu9Yku1gGGpKRtvZtFNMIgg7c/17aBnRBX
AXlLz0VrOfsp68i3QKaBEoStuAZ/Awg4WLaKMT/lB/cK4/jDFqN+Tfsg9JRLMkRucbbLbobGSHHt
W8G3KnPql6SVL60zIfWp0nMwDfbZ4Mna0OBL7PJBwguDnApOM9t4pX7zqkRHggGElxVGiHXqoGYx
bIuOja9smuJghtlzV8XvfkQUjOyRkMfWchW4FjJCwQHgZtV34MLG2eywEDTKPglM1td23+e5c0mH
lFVO6Bpwd7TmzIbgUnR+cuKBffrjbD/Dhs1wAy47TWnqF52ae5tU1NaBuoGHc1dRQ7CbWXF5G1mk
3qlyX9IJer6sD2PeXqkBkrNjDphLm6dJGCGSxWS66QxyhF2lR7wuxjrMkcXw3qT/Ty9mVpenwXQT
L3PHk1kp8yIScASPai6XPqqyOLikvq1vTYvOAQfbEqBXuJtMN6KdPTXuWce6RqCYOD0+zNGmRo3+
5If4f+tYolomfA9yq763cpraWA4/E8mVhPMaJgK11WiG2n3Iu+I0sDncNcvYLSqXwdfsptQKDG/c
msE4Bc8BJ0V/qgvlwGZLiHnBPnuKxjg6PT4DBOj5fZQeIQ5bi3VWQ+NdVGcqNGdvCPEUQcm/M5/M
n9iY0aFxEBBui3dA8j08Cx3A0zi5ca0ktxGJhWd0NI+lTLY2apSnCmnWGci4kKtejNSiWphCg1TJ
KUf3uCZfp1kLffaPNVCg9YBh2qFEj3/MVqxK5H3ZnQGo2IsJaJ1sNVJtBjLFUAir3P/mdy2W4nC5
snLL9VQXO4Qi0Ub0NjEBqpba65DkX6h0OwROE6p0wNC4ZbN16pLGDHVgehLZXC9OqAihUpWdEmYP
gYGQViuKCVNlYqx1l8ia3BUnB5bk07AMvbTRuPaju+TWWMEu6oLoNUAlcsRZi7400sNXTun5PBXB
T4BNkf2iV7b9Elbs+TSRo/KbzHpd260k42OKYcSSyCaN/qQXKZ1KzdlIFsuiwPtAzErip2n2zMz6
YocUEMSh47/0dOwI+NyF1YicexoL7QBB/PD4pWMj2RYBCsCplhesW+LyeK+0QhzohjGGy/JWYh1e
PYaQpbSS08wow1O+/OlbfbSiTk7J+uifZn8z6flwo/taBXPSHEU81qtocCbqZZCTDAMpgxv9ElZv
s13P55ppwKXWQL+BZFhXplgRNaBvReWqc3VpW4D2YXGOBo4lG2oEwz3JjbfO4l1N6eXBiLRPhenX
oCMOnekGF4AOK6aEydmWMeY5J/HXYzeWXuAgqSkDfiVBGOPKLXilGqd5xbTMHmNM2n1Tz1cEg9ic
iQW4sBLz10pCudcaTGYpKvCLocelp8Md8GBkZGpJVl3PvX8HseicE6XqfcqBzt0WxkE4i1955pan
ZkhTjzC4kNAeoe3A5XsLWvqUji3sd0n+xsAW+fT4oAoJvnYYXsxe2qd+0NHsZ2O3fxQgjlYf56DO
vKYZUV+Klh9OmCTr3mDd5HrqLQ74HVWKkcXCQwPzq3Tz+2hXpyHXjDUn6mdgsM0jTjXYSO5QW4K3
MCYG+4ahx0r1hnPQTGY/gHxs3t19tFWGWbEQumJAa4BNVG91CfxIDO5bnl0kql90YHFwzXIhLqaG
UXPU7D23DKB9EydolTTObW6J/5x657mzsWaT2Jac3ZloZScyTlVdPtWhWZzGqvlqlILr2x0uj3Xy
w3FqqvmozOKVAJrto5Esmoy+scMl4jDQaRqaWy0rUEa2hFwl/PrNxCS1sIrPqJl/FbgHt27zRRsR
j4KhOhhLZlagV9sJtwjJg+O8jgH87uZCIzk27cL9XBwfZtkHXMIY+0NJBMG50PrnNodVbgb515Cg
TypP99NcWrwM6P1SSo85Udo+fEsCZDa15Xs+d/ljfmrMgZkCma6xqiTzJp83bRZYa1pehnmsarYc
NGjJOcahWrUYqSPW97Ypqx19nNw66OK9IdUgIIfTW4ywDxkl4bCFob8GJhLapiSngnhMffN4/Snd
JixKMxxTVX7R+jbfwYuhFSI6dYtgnbrZeEdY0j5NWXrtmYKeXRs0ZhDI85yyXpimSG3KtDEuU+5s
RTeoneaSCaNKmvw6MZmZ4NJFhIANjXvlE7vfIQHJxPNoHKgEx1uTc6FroEj92mq9zJp+D9KqLg0n
U9M5xVYw6cTFgHIv1AeTLBEiNpws3jNLir1w4CCsO4IeQPuuujqvPc3M8YI4PXFOPoPKMjJerSWN
aSzt3Is1klmCzgay7khcN+GONoFwObwjazOJ63008eCmAj212x8bP+dZCJhiUulEx40h9OAw9MZX
J9Hna62se54lNfO84N0MTZOX1sXBrDHdaxFSwzDyfybYD+iHF5F+Vu9HVERr11xSK3PGXMREpdo6
iQnbYmRBk8Fk+Ledi+qspYH20rHcsQqE7o9hSudXX1l73Msx6TdzD+kZ5RoY3MWjZJHzlL3jdFQA
N2kRibAg5dIi5qyOjtOEV7oz6C5yTbOPZtVmngjhtyF+XaagyEUDH1laIW5T5Yb4phzK/0ihzW1m
olUY21iK+Q7z9w5SRdh4XTmQ0mB9JAMi6qbg3EEdnT/3Q7UNShKMhKO2qU92p06+EX5zRkGxUPkG
fTpSuM+w7YcPtyXrgpNjzllExf7FgB8AL4bsSwcFt5FULm2mKL85csBc6JLRnoOb8vqeHJBIvral
cA+BaqPT2KHY8IfZOvI+/ToyzoqYgj4m9wbva1tV1dVoo3tj0Wi7Mwnd8Gs9t5BgiyPffe9d51on
M72DD0egrweNtOZmXj8mEp3BGW7HVFtOjExQpgNmevZfQfAljhprb5NSs3KwWp2dGaoMnuxoT3iB
f4TpdXY4vphxWSFQZmLzjIpkz8APypVldOFLM6liPQwkV5miLE/28gFx8AUpfotBkqIllOOzXTTa
1k1Rm0veOq1wcJA7fouXWDQxj9upTjFIi2UmgOXLtZKDyZeaK7MzUVjZObe0d6so7FVbw6sXMFqu
ReVuu5Cjum1Rl4sk9BrjN0w/EMJ2/wFUhWhfyiMU3/a8GVo5rdImsIldzm/+oPLjmJTVuUEHpE9l
cJxj60PXgmpXFCU54tXoPzdD9IX7//eCaJuXhJOLfUlle4qKcp/MqgHKNKavqATWGjam9RxDZUfz
J3cle1OQvDzQ2u6NL+Hc/kgamm+qInGUsRV4Ci/zbky6YUNGCmElHWmErWi4j1vZRpHf5JGulsGC
z46VdLJDq+Hna8eO/a/PijUpC/ONEmjf46PZkGThE6Cq+5e4q5nPyIjMqgGOrOvMr41D0R+7rA3w
iO1RNzm3Ns4+agKKSbCUr5X62RDk7tmBrd/muDq7Q5RuKxllCDUMUkUGpmDG3L5ZZu5vjbpk2CEG
4yQk+U1kJGxcY2aj2RH+FIzz17QiGtEwvxpwObilDhD9YcptxDAuYacUKG6f7TKWgUcd4Q2xq1uD
wECraFlHsqU9z66Cx85Tnab6+AXJ6W8/mWkHmbqdnX7c6hylX/NS3oOY2U2Sk689D9xYeIm0XVRG
za1HHs/44MzVIS5xhPDY99tkC1qoOsyR063ShdySh86d4AFr7ZJEukWeXW7jEWFrHIdftXbCQYvy
0BNpio6yIQ+tT+2aYRynJKm3xc7KI2c7+lX5rURHCemOLKHHn3LPZC+qrxlj5mdLKxKvYPm4Lmf6
CUWqmGNMT11Gk0aAya4ypxv4GTLuoD9fetSSsTUNN67DaMelDvoKBwIQ0u7NDz8rbUKkJHy4xA5D
E3oi5PZMWC/KnJhTu9TyXR7irIIZ8MUsfk4hMUE8Aobgvho4I6rwFHTEcsRxNp5GIg6hNzjPtG8M
YVkBzvWEeTab1SW3WnBIpAOiCiYWS9m67Y11dp6QJbGyQTgUkUexq0npeRqyzDjr4rd0YSAta+0k
psJ3k+6V3Pb6xRm+oLe9WbjlVw3HiDdFzo8+bZl+R7OzQrvUvozYOU8Mc27aNP8cury9B8aGAb7r
mapCAD5LRowi/o1LyfLqyvjMpU48ueWiiHSTrTcqBI8TMPD1FExEKozGE2SgbYvcFZR/8BSb3YuS
BGvSfGzweyPr521uWdpPP2iIFtBg5DNJjL2KCNJCay5kAUw8l81WaHuEdvZxbLh8Ql2c6G8IsCYK
wirwsTl51uzgD9V+/2wncYsEAMbB1Gc/hS4Cdg/rZZViiXnYipyQb5HpH61Gac7y3VmP8cRFT+7l
gjsj467skAWiyE3LD62MJJcMpQtpxXFpuitrIJs+A1IahpZ7eXwWBNo5aQb3AEHhfyg7rx25kS2L
fhEBksGgeU3vKjPLyNULIbUkehdB//WzmA3M3JYuWhg0UChVS5WOjIhzzt5rd+ZG5KI/oO/4PEQ+
Rg66BFKEjMSaOGK0z5fHd48vxqzNU28bpCaq6BqVBTKzNv7eCIGPVudNfK3D4airfkKgsvysW342
6B5sisM+wbQVHaHrWjhQPFKyBCfw6+MLmrZo16HH+ftn4TxZO9UyIfGcMb3Cpk6vHP3nYxQVd8zw
6fX/fv74zjKB3sykbmMf2EF+op3S1X5KYHF1cQKfCq1qfrCRs8Q23rScIQmAMkpjk/ajSUIg3smo
7xBG0xDeNPCA6bFk5gm76LsNQhsdWdasTbTlPTnSHL/KikDgRpGRgsXVTIDlwynGy4WW7jWjNXnp
k3pjmQEI/zlaT06SHmxWhLCl30cv/l7wzpIKA3uYjMGkpEMmQvd9oPJakXf+AYjmz3JIPgqEfFT+
J/rJZP0R97oGTHCR7SSQLSe035VztkjNRpnWYhVrTx6hh3E7fC/LL67bf7UY/nWRsg5Ds7ct3Je5
94ngJsZqsV7iZy7BRLOY2o5TmwsjPy6jF80cNZNehwK8SdcznbOVRRXnBSj+cAFMBkk6sYT5nplf
wVzpVfzeWd885kVUUs6pGkZvWzYmU5s+AryWZldhl6Q39iCWyIGDgJrKAp2Jba3G/uA41XhzFL4R
x/0yW/lp8nxsfVaBpML3nnM3Z8Rbq6uc+x1lK0pMKC301pwlzrMPjGMYEqrQLZ3oWHbP4RI8iLgd
i2zeXY3DiLL7k5C1h26F80HKoRG/GH28NieDmV+IhuFLievEnErNstts2TTWtI4lBBt+p5kvVaE+
ZAbpfGX1Le8lkC8JL6SfS8LaAb6n3pbnIUlUzMaVN8Gm+ZaNARESVbwcpCtQYpZrrYcgo22zY2rF
ebjwCITpNKXv8iqU+D4PIewEB7Z8L1+DGvv1nHwfLYxty32hzHgNGodcmNr7a4Yqip0iy/exj7S9
BttYhM/MjhtUzzZ+9mxsdq4Kz7YA3ddFwVY7/rRGfjPhJ5dvxHERBN7S4sGQuvZi+SPIQI16TE11
tDT0BHaWDtEo+DlCd8hjIKpqT1Zbu54GXW3Nrj3xt1+HHusWbN2znU7BSpdaUXc5rzE2Y4JFNOlH
aU8LFKTSKNUnUpX2oxySNXvHD0lQMcd2Yi+JFhna7MgKTzM+3iGa5RMoCZAq5gaRqGx2pLHufESr
e2F4z8R5MlGIcFn1oD+jPqq31JkYGsW9U3QfHaJHBMTLrSlbhFfJD2+BwmioUwwrwXyO6aYLiMBs
QxMTu6f2tixvuCPXwh1dpvSFv2sz852h5Bfe16S+idHgAkf6vK4goG3NlgF9Z2yZWrPHVLRRak3C
Q4RXhuBRlNFIIrZdWDIayPQxbvWBmrNkykacfE8qNZWLDSlvgDyFIWaY0rsGLcr+J6113RBGQAeN
DcdeuLVCk7Ngc2zW/a5MHQA8ScXc0CHgWsNenAuESYA+1RApBvQkSRETBN7Bay7grUAHQK7DhZ2s
CEYrGtfaoKnbJsibyDms1yCknys/ddYhFIf1bODfSBjrTJ3hsBCSYueW9LcCS1wZh2Lls8hnWdTY
qyEwv7WkXSYWaVQYbHIGwnjRjPo7gl+xLmqa9jO8+HURfqgC+5AX9FIUIMoNA/dXfEjlClxO5fxV
RDnTlekryqavGSvaypPkn8YIakAquLshNN+biZYPHYxVM4qP8MvilfdWdBa2BwT18JsOntc+VaSW
wE2hEQcaFrNSRcwB501nkO0xcXucpBziTX/I9n39rpC8rIcW0lIz69dpSCLy9FBSVsAaZcKH6i4J
Ujo7Uth9StPsmxUDkpAsxqWatgFpQXvTD96m8dyI8IvNSrSBaTKCaXFeTNr1sU9z2fGpfJPsM+6S
GIaV/VddRR8XSmMaYLlKs5GDejW/F0Hxw+t1vSePHFob8XnqS+F20QbkE6OG+VIpYDU0h2hGqHHT
Fa3c9UZ/tzRQldQIE7Au5rciTNtN7jA3r9MKWp/7HXXAe0Soz9Ft/Z/9HPyAc2Btm9zYDco3/0S6
/l2c5nmC/x62J4Gz6J/iNEJ2hZ/mdUgMMSbMyf9UuzU2iBLpVTxEYm8v6RodqR+s/eGWjFly8Yyn
jEJ/g0042ZK9qBFLuvE+4nT079o56xfGv03UgSclul4Xka9HItQ/n5wTzrEXM0s44VETR7W0v9wg
aUkGcba06Onn58FTILpk6WjBePBjbzcn68JlMGsQbwQvK6REKaxL26FEtaeXPzzBxaf3T2kfoQAe
Tw93AUuh+Yu0rwfV1+kgCk8OZV6EqYbTRInQfU4AdPLEAdoMxHKFTBwfqNLcXeMHrK7//jR+0xjz
NnmmiT0UsTFo8l8+QwsrIbHcbnBCTcOQYs6AS7qbqpDvlcuhM18+zBoGZljl+R/kjcuv/ucbgBXN
55PxhWkhlv5FbdlEgVejDoa0sIykNePCNEn8rRzw8MwLnDVykeNrD3bav79me/nsf3lkS7J+cuWa
riN/9cJZfpVWZV5IRlBJc0P2dWoHYxOE2jqQwLafhoVeq8e3cvZ/wspVG9+5Y+bntFdgH1yse8WY
Z5sJ+8FFlSN4/ZmczVT1T1JWXwuXQzxahz/JU391lXFJ8075pu/ZwuGS+VWeOhW0fAJOxvBkFf0V
Yz4Ni4KgYuiwyYTT38USi6nUAYGeA6ljHdpzDheWEXrY9NMOVWI62NUFuuPZMyCQqk5PB2xSz3Vb
t+cOkEGn0O95wtgzN0ZEPn8vBh8esE4ZODCaWBUILi4Y2NHKee6aVnSKeiK194ymnzh4W2///kn9
fnX60qUg803Psxky/mJarEqnMXmn3VNH33iluYFXpmi2Td991oKTYKJoAFte+km5mbn798f+fXXj
sT1LBtQk0kYS/M8FJA/tAfW7dk8W7KVyHvUOkSZuFC/ceEvb9N8f7fflypfk2PlSutiNfvNgua2w
G9SS7pJu/GOo6g9ovP82i2VWASsr/PHvj2cvy8sv9wDUUGHiieKyoifwz5eXNQTsYtKXpywMvW1i
pCBr1d7STkl29NLsWEYESUXbPzJe6lqVyLwEu23l0wRcxqMNBOmjiOqXh2i0qIN0XQqqqgHrUSWd
XcaCNbeRvEWanCCDTu4fXsHvC6jvSpYv3jBH8N0vHxAwtHAactc5xSlRbvQsyn2q1d3qyDYbvWA8
WJbxWTAIcwOeLoKqbhUUIz22RY44+ChEajA+IamzpBwHjDPcJ7DbH+2kjt7m8kMom3n/70/5v1zO
gU1wiMXbzn7/63se2LAi5lraJ1oNNPgl0w7pN+UBBeDRCiuLqFoyKmiFR4V5/veHtv7LmseV7LmC
BjRZHb/uhx7NWx67sE8PZGlTztPK8lHu9NAuLME0P1T99GS1fo3vvWXWtWhq1UjyOBq//g9X+69+
7WUpwyDj+GQHSUyHYnm2/2Ft6c0EdGDgWqfcJaDjoR6aF83Pnesv3s/1B6pybjjOh4ZnVH+4sx9G
uH9e+wEuHYmgzmNg8/uyspAyzTI2T7VpfqEnWKMcEdNn6e8Lkb/MCSNoIQtaoOEywjFTkMP54viP
3XcvgdSRG9Y3ZXmHuavkrRfk3kVwQlS9UfMC+YC6tEsYXN5Gx7qDjk/2deicoqCzzvBM+hNZXKvO
7s19K4mtxFg4U/i31jVKoq2gz7LCMCJ3Bbw3NLcu/PQqDzapU7z0oj10TVCeGUosPlKy9qDUsYIR
74xqFloe/rMYbFxO4uAqUBZ7mVW+p2b0ArZZ7yAiOEfyxQ/RQhp0rE3iReMlSm13T8h9vYpqA7pT
P72PgzgYYHwHo8he1IIZ5VB70T3BtegxGXZqKqq0M2eQAb1/Kb38tY2ye6dji+qstP5wufyXDRuP
NCUruTs2BcRjMfuPy6WEg5ZMRihP0eD45zmTe5QG39JY+899a579CBlGNqEZgOeOl10SWZ+Wb90Y
yiNpqgyXacFGDbpiu8v3UG7pE6BlZFhSq2PXyA8gLeB0dLP9hycuf7/jCclilcXOGvjC/9WSGeU9
shXOgKeHTFSiMZmN6WcXRfJbQayub0ynPJfeUzbPIdannJl02d3bwAFNVbOdIqEBlMkgD+XDJQT+
TPdZoB5UI3xyQxyzCOOlm36MmFZte6Z8e8zOWI5qZg2asZYVfCYiEXm9ZRQOZDIm+S4y9ZM11vfH
yaql7r8UdxxTLIzBaG9zO6GHzGwZTLV4Hg1mIbn6S+EfPW/GnCwJYK/doaGDp4YJZNu7L2pMKUUi
NuiweH2c7gXv8K0IRwjPuMEOVYvOS9rDlz8sab/4XVlEgC1I3HEsqNzED+/uf1wVZqPjuffZwnL/
ENDsuWqvbbbI2fAXBQuBoMW3aS2q0axyqlPeeNZ6jBFFZAEpMSr7w+pu/balkvG1rK9YiFjbnF+f
DyHDDC7VNINDl8PR00gqPG87Vqa6Jg6dhPaZxOxq7dXoHsFM7eIZpXrpMXiDzqwvXWLFfzjp/r7q
85RwNQmc3QG75a8HKH+20WTTPDzZcSKQmcIypF8RElsAUcGiPWMjr/Ncc3qi3z8d3RyPvdnbZ0Ab
4g+pRNZv5/3luaA1tkyxHF7lL2t+gTsHgK85nWRkLSweWR512+wTxoAAavjQQttG+srcc9O6hrXx
Op6bMdS3KMshmTXFnbl+yL/pCPCm2qWYTNLzPM7vf7iuft+dXA4US1GCuYkC4dfSDHJuMrq1N5wM
BZkS76R5LCLzgjoWTiVjxwMNWICKaP5vYRgcjGDfVNzaQVLEFyN5EcSorwdPfogjpY5gDLuVUn5x
yafhKd6NCH1f6mYsFvP4FfBv/coKUZyZWGI4Guqt3bEMV2QHbyYnU9u5Cr6EZfuDPKViCTAKd4bZ
Fuis6jLYxITbr2Tq0FxchNVxE8J+8CXKQlfvBUp9R3vyKBsBCHkqvG1rN5rojag6y5jWNsq0HfBb
b99p2Ku95ZUHmgUCeZALFbAqkw0BAxPZqei4k3k40RsNkTcSv1EB2TuPgrHw40vdTu2unypn/yhA
KgZ6qF9Fe5lxS+IOKd3bDKBw02+LzrM/WBPH+TSLPoCJ+JJrStwoybeG01pHHJw/lYkepBezD5tB
PUUxTFm364LbYxFNaRqeTb9/nZrui1nNeCOM7YDS6pJYxou2wfJHI1oKz4meovoTA/8Uz0EQnFwo
U49KOgnVz7FEwZ4GZDvV7ATrco6sq5Un7HFFeNCOHP9w5vj94pcWlT5+40AKOCxLtfEfa1VS4pBB
zaVPSSao1kDPLWfoetj6eIB3ENGZi0z//7tfWtz2jucwpPB+Y760kWm3/Rirk58BDDEq5ynv+uCc
GmUO/dBNNrMv9m0LZGRRZRWYef7WK8jO9S//flPZvxQ40Ag4atnshJjBpPnbPVVi/bAaJR1G08Zb
4/nlhZuILVjSsEX2u8e+4RzdOHwynG7aLH6NGZv+Ef5i8DHNjF2sBkZl/vCUJOU3DiI0jm1CDxA6
joQaX6OAUf4cPwvGf5sKZTYBYKCqMr2txtH+00pPgOM/yyeH1+IK1xW8FpALnGD/+Xk6OZNKB9H2
KR6bZOMbsXWaC2LMCwhkxerxZyyL1unxXVbma11PyXHwwvmUkn9A63v51g+RPK1yv8h3kzA+Aqee
T48vCad4JO4jB0+y7B8/kmRiMX2qOBk07Xyyx4yBQtuCgUKK3pmN2GQZBopbNwHKmBmmpK44JTIF
2BLX4/9+a6JMMUCAkQpRiVMa+9NWuvpnEUwGBMh5ZH/X3ZrsrVACQ6xiQgl6ZEu5KA6OzA6pUTPX
Tp3wlCPXDv2alz2C8G+XbyfMQgwkTuXy5fFdAJoddGZp8hV3ModVYT6XssUso9JXsMW4pUPSz6hF
88PoOnvbN5HZjPFr07FpsYqhmGveirZAaGywC8T2vPfiD3ERyb3XYGdjloBe3HCTla3it4cz82/7
FXpBLHeEHMgRPxBhuNR7udPcQZlbcFRCUcBQdEDxtYqEI4FNC7RFFQESA4s6oiWxGW68pFZvvZVE
jWu0LNsxzBgV5AxYrclR5wBP0D5nlV5Phe9fvIKImEFC8XdA8Szr6DTUdyeF01ZHkP1yp40PLUax
x7NkBv5UMns/gqBL1qZXytcWOuUmyLgaKF+YzCMR2rik1lwMUXWXFPETxUWN5N4GUqNaek1t2d/D
sDHf0sgM9hHaYeUE4Sue/3XWcA+ZRiPYl3RtbGLwO6j9nKcIpu2tSRHMVnCQ15BW3OPDrsO2Zayi
gdGVoXrEFMSAYdLDLo9b68A1SHp8GSNeJbZ8H4+KekFTTgcyqnZa/4V39gD72XobHAjhWRMZeEBp
yU+VLIimtBa1E0nlGcoz6H3xHlRkuse5ReRGS/0UNLDEstB9QzBmb1PUNYSq44fMgOG3fmIw/4k+
0iO6YbWiDWU5Bz+PraNdOIeIYh+N+mxvAVWfpmRYM/rIysb6XBbyo1MWn30dISztYnyluOKPdqd2
BslrBxFZWPnAtromFv86xtWnevsTwlnOzmXubAflJAcdbwceNO3UeOdprloXe/zfHUozQ3boK0ij
qNQxkr08jKnTIssdm+DNRt/FEIZepuTodynH7lZZQJFKg4wIf0BeRSriJ5Swzb73uYwe7uIQhe3d
gb+9NhI3+UvFX81odveBtvI92cyL2yuHuA4aG1sr5TouA67X2X6eUca8DWjEAeXnMeIk/pg33RNG
HovV1nTRjdBd8DrAxjPY/HuiOPWLHmIXuRDpQTfmJZBGeRA9vmd4VGj2MPxtHcIAcGGH4gW9AA8/
K3ibubcxAWam5DWsHdcnApydd+1njDyrozO59Stkhmhdq6ZjeOLkazEzYS3zRX+E9ZbUFdLQsJwi
IMgPTlQFiIaiZeudIsS2JhJIFV9olsRwHlmFtMkNUYrO2CmR6U2LamTTM8B6cm14wXADzwHE3ycu
hZ4nIFDo4Sw4D/sp+0EgUnRG21dfzCRZlCkYTnKElZeAwERraC+0evMtDchg3Xip2JFI5q1zo4qO
fq85ZbpR88a5dl35pfPMiQnLSqCfyrazroEwUjwRLxh3ihVmKNYYraEi921AQ8UZhzOvPwaPA2TL
9Md7KsvpjoIq5gqACz14zU46sX83Im3dam6mhnJ2HSHGPCX44JcG7nDqG+OSwhwMI4Zknfm5qkd6
cuXwltlByE45TZu2jm4IiP3XLPuLjYEJqxY+yF+qHirJJrKxbSLmdfYtJos+7BFC3YPR0mTGSGtn
NhPc8LjMT2MenYvxBATIw1rSfoVho/ZJIaJ1VGcwupElnavKf4HtCgE4+Bp30THAJ3PKAkRwE+L3
XcJYe+XmFkhE1S+s6Q+dFusRt9U5QU1+6Pv6xJQxPRuSLU4FMsQDUqNr9ByOlTVLyouRRbsaajiB
t8GtagmVGpWp9mGWPjslrb625sav6tLZGCaetA6F+RHuvXmMpuIDWz4LFRpV3u0lFinQHYYk9G1r
zsQBFqSx3+QMg/dRR5IanK7HNDWtURE5vj7XeHCTFcBWoyHNl+7VNUjFzyxyN5MgzgVdAC5pOcpt
gmqqjJh3I5ytzlPBcbkJN27pvIfNZK+gIRBj70vOzXl2Q3XPx5CSSKQhPTABHnB+GfsoxyiAW2y+
MpKk0QYzaUOqaLCLsS1vccUU+3Bu8EoEsFOV+WR3prhStqBVg09zG5TAyY+sFW0S5H1yL6v92KoN
gQz+BQFdt61kFe+QbpmkxPHWtznJBU02HqVo8Jwvv5qhcLK2FloL0h1Qad74+iC6eSyhPmvQa2NH
Kci4bkQ8cXekkK8NS2VBEM19nqpyP/TtsJ6Vi+Gkz7D4hJ1PpKJpbXknIdt6Ei8lkQZYRpILEDtU
eTNkQTP46GZXwn68Ly68DQ2sEr9W5azScehfUamtH9rfKksYs8Tya+G5qArTPD4GRrttQsN5Kkpn
2qpe3Skpv9tJc/CBXB4tc+NwlKIwGr8j58B9WOhnuF4EP1SWPDgdmNQsutr0uG+2ngijqcNNHuUX
W5vBwVaFuZ4FUltYlQS8RYO154i27ZLZPWjMEyuP1iW9OKqOmMAnd6LN0OoeoJ7pHousASTXOK+P
sUzXiuzoGorctLR8FyYKjrZ3L8QJnp1FbD1GAphNdqlSRx3trGOcHEYYrfvWQZg3jAfBo1hFPZyh
a+2TKLYusnfPs59/b9o0uIbIggQNnn07q3szioyXEU7k1c7dKbHCTTyfyymor+jLkBQ7tXFk8gzk
xVTw+ng7EiANtIIgCEzpS0V46JPEPmFNln9plLvxSTaC2zd8fTjL2wSNUVPEWzXrCzF+PgmpEGSC
lhzlZRjS1sJYdX22aRrL2oxIW7cjWF4OHIG9ZZ6PptUciPis441fWM813ZG0+8uUuwYxgqNC8gPR
lKziEOagNDHcOyXWe7fG+j4sFkYcoviElWBQF39DWjwe6lbcUbSWmylVNSKALjxR5KGTxxq9thpf
gQ3u6n1iy69JKMSTnPViVEqPtpl/DsfB2TEPtVZxgefew+uTmGV7Vp77GuT1OnNS4xQuqaJuRQWa
1cNrKbR57pxowxB1WreTU9Is1gcL26/N0fyF3t5bMdnmOZ/RqwxhdoQCKxlv9/0WQll8RU6yG2bs
zQBKvIvVtRhPhj450X+0yOJj9aUtWFAwy7trJB9ZxtVpoHl0IzSYG9CtjsKPWUDa7NrNMrjROnET
BJQJE0EEloz9Gt2/0/2rn93nB+Akyrzx/jiHIpre5YGIL5z3Bcs4km6jadXW4M4HFDeDrPYiNIUd
F+dM+p7TdkdEHnoTCb9/NoLhaOJrfmo7Q6OEl1CGpEsiX+zdUtNRe6MgESqcEd7BLECoopNvXp/N
x3HocKwGxYuyMja0wng1gbTtU6EDlntgkrMcMIMn4TEYm/qlJLFPWOQvsnNGh7DmscY++9QL/doU
hFhbQ/hCtwg9VJ3Ztx6TNe0hADNTqhHzZX5x0BlVC94mrHn9fE60Od/sDvAAuWHG+yTyG06kzjW8
n2EMHRlt1VfqYWOj7PaSKKajzUwXtM2so8pKzjcO10a+mKpwgOka51Hv6uEi8Ice3Mb/Bh3Axjl2
blqmZHM4FaesauqtIwOBcQO6098iYA2cAPEo41TMRStYnMMJjs+HRtrbOKjJuIKXfkxif2QU0D37
ovC+DtxgwYwtqMt1eYoQR77USwAhq8kxiXzsx2OXYlAPlz2DUmss4lPqfHYbg/NgqZEk17q2Ni2S
tZOum+QYF9M9auZq5zhz+NmNUduM7mqo0v4e9eSIyFSLqzezKyuk31MS2/dQOLdAgrWzBpFfyGmH
2pEHbzBYzwnyvqeucehfTOpZ6lo/9z2KyL6e4aFTPzyu2wFN+HpQMFx0h/K388T4Mg7KuqadCD6y
+wRbOaGHx+izm2qABD362I3yOrUJhuk4G9R5VNgfnWBwzkZhYrA07XLPJ/OJEEbJjG7BdqYA/wPU
oaUqoucFKVNDul1N2egAaBLja9ECLRiyntAfjN20Df3X3P8SzhIAihW8DuBX/uaKcFurtZ6JCHqM
Czob2xNXG+bFKmSMWAJu0c6CKM3UisYZmqtyPBZmyz6pHBA1PdjqJdO26jgP5A2ZVX6ezftgAeSS
9upc2Gom+BA2AqS6/EkrI9gyVQFoqwrCq+yRoAYLV0Q4SrFLEek9kd+yQ8yTnQuGTcfWay/2GDen
kSGLL9WdX4f4N52QMGdZvW8DpBqj2Rp7NU3tvgrN15IZwHmiIf1ob806/qvsmeEGOF9XRRemFyzW
LM22+8YI/m0op6sycHU5nOCmUqc4HuE6GzoGcqjwelp7ohI0iTcwEXQqwQLjwWl0rrfh4mrCqq9v
ddPrfRkF+KwsnzSJtt/jr/Z3Ns2vTdLpr3bbCZBk/cw0AeXOqo+WNaycjA8m8uVIUhm4k7nJffvK
sGz8kkssKNOuyHOXoy3ZFOGAvD2qSQpzSn0d2jY7wV0+FW1enX1iL6K2AZMbjTg6HKZglWAe9kAk
tehnt8i2iEXLSDmhBXWFibMrpVbPIuUgGabq2xQHE0dtdFmkzkK4LPB+2sxd3GQkSpkBw7mPWnEq
EknDrJKQ9is/uciC1K45ehqbeNhhAghWilEJEnAwJy5DVhnzHpbAo9f0LbCbjcOx85R7SMLxGiG4
PIy2/dNTk3wqTP8y+fgitIMnpZnS4RAjy9yYhnh3UBxvXSoKiqZ+Xve8fwdPfRx8lgZbsK13w/Dy
AEFxNjK58YOVBZntgZlAam5dwylZ9U2sngzZvRGyBainVZA+fZf4qoYYrD6ychKlduFQjZdBjief
GuJUgwDrUNZtUfxmULVcdfZS+2YNvn6hPufyXAyyRXLt/eLkZ4Fzw5d7rrp8RHTrRHf690uYb7P1
osjctB6yysmIm4tqaiJJVXOzCJT71O3QlK9qM1I3jRAdUOra62dNHoM8R33MJw8eYhfK6n1Q/MWH
9VAOsFXHrrxlWIU2VoT6ssFVscr89mPTibceGzI2ownYibP20hBMGAyiNSv/t8KI8aDldvM08Jgw
ueVHowreOausGsfP99hqOebS1NjnqsRAk6dPjYafvlSZqpz+bpTmtSuOJeBlbTF6nSV7l7l0LYkG
vTZ2zIG3y19D8cMCxoU9nPRZf5YHEunsT374FYrit2jEM+N4Q7iNbbK2couyf7SFv8VmaW1C3UY7
nG2HCHdMNgu9dXrYMXEQP+Ec/A5hGusGjYGVazWSjDUcQQimcavZb5mgJWZZnft9JsPy3ZhF9FTF
JdWOb70FZJbryP0ietnf7CQ/KtPLz2lTvESKwssRDtyXcHwm291AgWWQiEuwxVontX9MWvusu2ja
6kHIr72VyK0xyaObleJGLXrhkq9cPR5Ro9gbg7if1eMEV7G6WgnTiwTVMS8p2OQuEEavL9GUtNF+
Nr2fsUU/ClcmRu8OWcAwca+S3LSOPerXamDZCbT4rLnWV3E0tUcx9yPOKqPcBua0ZZlIdkk7nO2J
EWhvNde/QZCLgAz407hJQ1NgcKArMaZOvvEknfeQJMO+79AZlxV2FpJozCJ9DYjIhKyDcBC1795v
SBlG/1avhRESy56ELoaZ9AnXGGF64VyC3sEiNM/jD88FzjebaUBHcIwXr+CyoOvvdZqoAywRrOf9
/M3Yw+XB8RNcB7sbTu5gD+tRxP3mge+CKgA7aUS2H9ltfRpsmrUP0SSD4uzk0rxcZRKgi4zGveMp
urCUdX5Z670zcOwOcsoptiC3R89bYixftX22taOqPPVt9rVr3eSJo3yzUq5g7+LcdIyr9nloA3EU
2mNLmcxH05RO3vIzU00Xq7CijZBlv4uG/svgqHY3tHlJ2Bhpg3Dc1TbwBwq9cbGotANCm1ibh8eO
37WQJKqq3ymqrUbgC+OaxIYK1G7Mi+Gzq+1j4uB69swrJlpTjoRXEcnHEgFeDKsGcNPxjsTTW3mK
SamptmNnk1TIIkukpz7Ppvk8+5l1HRSAEPILcWwPA/cOhai/FDt5G35TA9QEX3VczQ2QDV/qamUG
Q3pyQH+tZ9/d58sw0cSbRxk1IKevmj3zE3GssQetZogZh3DGWGWFzTv/D/OL3W3bJLEuemiu9jC6
R2PCAE4v/R6cqtsaYotLt4iE1AGnyzHNTL3RVk3knqtf69zWL7lKnWPhtLQSjeKuru4gnWeZRRfl
V3+Zfu5v695p9j7iBBoVfrej42u9NWxVx5KpR6Wqey5huQ0Jbr6QDQGD+RFJ8/SS5OAtSIVb9BvJ
U/qSNwQ2uV1ubVg+7p47gQsYmmhtpyzRczy5F06i/XSjh7wRCoZHCu30Gc0qQ7rGnQg6HDR3Yzbd
BC43jMOk9+GDFM+Gz2Lr2No/hEBmyAXF0UitLBlFLFduAxUGq2+3B34KoEuWEYNw7awrtlx82AOJ
T6PtEWXcsa8ZNu3qIHG/DNN3P8adZRAMdk2J+b6aAOrDoHzvJE2TKX/ThW1/sPsZtyn6R7Ae9dmW
/Xdq/niDaapgZjHHN3arjUMM20UDKtkJXNsr2towFSLnRUm5nVk4XysWoyn2T5JDE4FAzreasMCP
6A0++1ZNuEugfkj6nVH2wS99cek6M35yWJAtNGUXu2N84NNuOchy/gHcOcbaQIQdKm7nYxh+oSJ6
K+gYvVQRdOskzm5tl5tMMpJpN8cxBtMhISMgAs9a0k430nB6VbXJ7dNOEo930xGZORChNtOTit1I
P+Px+mhzBHoS9cWwE3NvkQBCKk+cdUyDmo+Z7DSx46r54i9WhHCox1vTVObzYJWf8dPV96nSP8sO
Gpk9pPk+Gwzv0zzZC6FuNq7VhPcjG2ZnZ1N6HXQXpBygDH2NxnsHBanae3m4EV66pNRkuNqHkLWK
BKYMY1KTXRTq6VOYzDQAyZuascjg50EmS46eQ6MrIFQ5tsvXIR0/hZUx7mIQuhcCG89iaY24U99z
2qaYKyo1XdHRTVebpWxjjCNd3W76kHWRc+8nfvHK4ak1zcBpN28ZQndN/xpj2Ty4vcnNsfxxqsPu
1QyOjpubt5zU8sqrrA9RPGw92yy+KKYr+xxMxU5VVvvBa4ojB/9N7+J2X21DvMpcjxBqQEUaX616
+jIAPfkYB9jA/cDfkjQr8za7FDMysqCQR6+FPkUV77vtmUxf4MM8Ng4QYh/+h73z2JFc2brzu2jO
KzLoAUmD9Ml05d2EqDaH3gb90+sj6+B2/30FHWguNECkzyw2GYzYe61v0ZKO8TuAr2ut7f6Bfz9/
3nUrUvjWCf+4Xm/RWu7hVp0IBLpzntJX6wfVYFGuSOjoCTjLIbnQNto0zCCiTbQGxm5uXUZh6ADj
Abxxfe6dW9Q/omMvYRXXG1Sze2Oz3V631/crzrLVJ5ECa1KstsNW7EyvOkZ30V334rzpf4G9YdZb
WoAFKees8YhyN36omm1r0vrYJtnO+TbQrjqox/Q03vV34km+g3anGZngiSLHo15TuPbJey9IAN21
/Z5aPu5VlCA4SNRrOGYjWYPhU9iWOwkQDbcUjcq2dMoDIMRu78etgRW/dkl0GJWj0+dXbHfF1WnD
977IBk5Ua0vfWv+WMBFYMZ1VQIMm9iHIi3OadP1nUQIDaAeluIxI7u7aXn2Zgnwn+y595UaMMqkI
mGNG6SuV5LVZI0FIzLDCW24Yr3pnUTGLmW7G+UnH8JHzIx5fodSv8NiMu7um3+DI9O4SwFX+4519
j6+yKntrY8qx8pZNZZSVV4H7/LprhzF1xBLXTyzi2rOhtnl+JWtvubvcSiSHRptlZ412mkfn66yE
54zK7a4SQ+G5pVXQL+fWH3druiOHyew2MeGCXpHZkDzCoGKr0S/bDanzsDwz+Za5jsyaCrGW5Z4f
62ebBuFuedIvutyruqAgcTA7971Qfnu8zG2KcHhw8l7LvGUTxH7Gyc3m12PLLbA287DPNTvFtazN
3ylzrtf+5FfTevnpZlSyrqSnuw60EhtOW3q+DIr92JDPclJL0e4L8G6Taf796VJG+df3/PFYXAFw
0uq0XtMnfZ7yKtzVtsDIJMOo2XBBgwilVLnHyicn/C6FMxNPe3SMgqFHhDiEaFSLVP19szwW2HVK
Sa84KfNeXzb0Y6mdRm7CdrAGcDcKEgldZdQn6BrKVt0UXjJ/UU97/0s7+P/J/v9A9jdNFxXlf/9f
/+MrEus/wP5rYoT+ot4QkSnycwH+H3/8z//29a6/yf4U1/41V29tpK9wdxCJ/5vsj3YUtD+WAgD9
miEgF/wi+4t/0TtBoKOp8Oix5KDp+Jvsr4t/sRjAUoT7YhbLu9r/C9lf/KEKVflZmtAsIuEQghvC
MP+reKSZ9KKs2na4EnBKcahQd2UzGOdOLYd9UIbdc2GA+m2NyNlUFBqo0Jr1Smsiytlc0kADZE+Z
mn4n6fwMKiskMjC/Rla4qTCHmSK/ZapL+doYPyLqgfuwTrvj4BoH6ZbPveMMtxym7w2ikfUPIifz
DwXk/IcZqstc3Ebgg0Jmluz/pnIy8rFMXCKZr4HQs32PJUA0xveJOhLO5CA/F7bNDC1r431eg+9r
W+mc6x5iSRkaP+FOlyemHbfCKoeL0FIa0S0XE0d01qVOSqJG6vbOjkJjDYczORBlSYSc41OxcPwf
XdJHB3XIHwq71Z5sZhBrTchu68dlB+U0b/aWmv/VFGF/qkmeWY24KpW8Iu1sbkbqbR+fkgbly2BL
e48IP9hag+af9LC/o8U2I6s7/bkdXAqztoH/ZWvmSnBE1qU8WlM5F5vGbh1gv/yHfWr9oTRa9im6
fQfnAN5Ycir+2KcRzkLLHZtrMM0aO/IVd25ntAgl7eCpC8iOLqfRUyaDHxspwFXLmIzc/odjBHQ8
XEhKktle6icqJXNqb9B52m1ucVmqIIPNkObYSpMHLaCs2VniGSEza0PffAvSpgNhAXatK7v8FAzq
NjAcFiN9PNMYVRrQBXMAQNmPQxqix6SxhhwmRKBii4yQJTLQoFX42KeES9ZE4aS3Dv2g2nYN3AQN
TuMo0Ivo5NHk7nTnIL94GQNz09lZv2mYLVwSrbiNXesBkwXjNk7NIRTmQxI50yEOm+xFNFf4kdUZ
DcFjlFkIFP+96eZc0nGMo3+Ssf7nyTsLum2Ochxklv6nFt0elaBXgD5dc/NbEkwUChPWpaKLlUM9
T/tiX0SnzjCty9AZwLhhJFp+vqUcdKJCGnsiN6+QeNVz1ORbPVT24N/dqlJffhsU777cDL+HB8yC
wt88DpAl6Wo6Nj6TxWyiz4fVb6eiScOGxWeQX1WhSC9OTAgdMFXMsEfUOVruP3zdksj05/cRi4La
3bEwhDp/nPp040egCOCkN5JUkZui/ayahHq3IgC51BoxYk2SbyOoRI+0b4kXw8y8GHNcFTf33OGw
H/TRDV4aXc2Oag/ysrK/xSyB0iZSXoow7bCo+OVc2M630h3tSzGRRlmKOXFW9a3LP+y/P+xF7EDO
NWEKil04wLia/NcdaNt6FIK5iK6moX/YaRieoKCzEne0muEqAKKF5wzZiNltZYdiV2ckIqqyFbvY
qh6iSASbjlzGRuNN+shoSEfmbtkkhvtTyxsYaxGnIAnhyabHQnIawAowjUEdTgvh3Gn8dTbahl3f
0hf3q96jq0nwRwaJeFJ0zVOhAexkbbNAtn0ITlNsv7pZAdop9EbND69a3AIgbVIHSESDdWCSDAGl
hFOFlQ9vy3BRevxzjauCZReDR5apvlZk+1cj1fCqAB1f+1xQN8zttDNAZgLOx2Q6QBuWJxb89Fro
W/6DIdX8Qyk773d7vjzqtIYNLiTz+ffbgatarZmbpq9cqF80/gBQQDH7exoebwvcO+xiQVfJ6Tci
HH8kmhP/pAsOQLXoP6sEhX+dGNYtVGIVI7fS7Rth+w/xqAzY1nltJ6m0KeOPtkV+kOjHQVjxR1w4
IzylMbwl4TiSkpER4WjSeVgwvIaGEdgtHwyqKHghEICM3QQBtBrv4jLrz1NCb8w04FEEufZIocnY
jawpDiH8jPVUqflBMeHoge83DhGSOjDa/WEA5bA14LVeA9wqJMS/d8lQ3oj7qF8M+74Wcnh1MLJc
UFL83w9s4kz+49AmVQgCBMY5dxYl23+IV60aCDpsYf3SZMA5Ky3VTq6DO0mVg1qtyAXdpxOM0uWJ
ZTM4vk+Y5/yaWqHOtfv1Hs1XvpcTloZfD/32EtOOtWq1fPivT+skOTWdPZabr89dnqbAzlf89srJ
UpQ1xCRjw5FCyNz8KxVK/0dFpLvf3rg88fWVyw8MM9XfuYbx8vUYxQp+wa8vH92E/wzfblXq6FA8
/k9/069X//252o8scEbv6zfM71hu/fZj5x/39ZuWZ76+tC2zG3hJre7avdk46qmYX7a8wDdqhyiD
+f7yzLJBJsPuX24anLJJdQ25xu9RoE5bVkuoQH1ar8I9mJuokO0FvT4iMncgh5Fa2a7p2nbdM499
6czpL3J3k93YPI9K/xeNVe3YJvoZ4cpf6gCNthujpyYJP1kuTZswGb6VmWpu4pZghN52kvUwnFpX
LZ999DKxpLlH1BE1erqAImK6WpjTJW/VbVRrwb7NsxMX/HLVamm3i8mg1YWvo+UAf1I2dY5emWlC
4osr/o4Cnuo9hiSUrEiiIlwHTW8RMO7jOgI1rAAkNVaBY6RzZActVBU9Us4w2nZ8RgS4d63GP5md
sa6kpbHNIo808rXshfUqaRla0Y8q7q4QteNLpCvYNpxml1i4Qjtxg4cybpO4t1dqk5dY/amm2K2y
R12Mq8F1ABHqxUOot1yQYB1z+n6QPOFkVKDMcQafU902dWkQSBGCIaNt3hXo/CLCmfkwxGsKHXta
sZg3KmuLxdNduYb2hkNFISTES4iBCgIZnpQGiXhajFvHdNtDjcJS5rU4w8CATV0kbwk9qFACA9bS
4Udslo/CqNtNYYmHOKgvbgXKYEJUQQ4wOxiIROXKcJ92npL7T76Lnomm0rpQgQa23Xd7GDZ1mif7
RksbzEiVftOND8qztF1K1P8jDQu0oJBSaDwpFgjMwNJOhcrISHs9RbRelwelsk51aFkeV+xT0ir1
pg3TiHJBjbAVElZn878XD9+jKn3IAM1fhMMoWRj6obSJt9YUlRxxJLLKwAGWO0j5/eackSK4AgV6
HEKwgCiakTw2Bw2N5FbSHYRztqci6GPQQ4qFIIM93cyu1SEWKyFDYBkteCiRMRQn9rMGkmw1iQAp
OlGkKQUpRQA8safCZuerA/I0caxtBfFwr4xr+kF/2X3ipcOLYcY/rKLdFUPd0SeMyeYu8Nebtleo
ML2KvnJ2VQ87RXTfdDs8kwcCfSl6aLjOr7pEO+dV8tiptFJKWtwGBT+NjuPKSA++op0aUkGHOKxu
PVnxZQhoqZTdXU1WIBLY7nlSi8dQBw8DYMnaBnV5VUw6C0VM9zmSWn8h/mHXVUbgub627XA16l25
V50o2EgqXuhBjWLTRGm1GqEkr5o5Aiye0h+TgZpPlE2/pWwx0eFczxUdZt3dFZoI2da9eg501Idw
xPbqaF1NodY7C9KTBot55SaYqHtt3OWx/Y2UsBsDFqVNmbyAiUlY2ZXjIRe6N/ojiBtoWVkgiDaz
U05SK7g3Cn/g1Iq3oQ8OQUGoxmRjF6ADYLXeeLATd44VjNfuiVLyDdLVFhmRsxpx3ENOICxMOlAO
EZ+A0zVgALZGDXlJPlUd60FtokxmFxR9bU7lIS8PE/PLleUWz0y2kDu6z70VxLs8Lc6aKuEgiuqd
Y6iC9+JA3k7ofZkZTbWqnwAmVOa74rD/BpM2WYmyaGcUkDozKvWrAY6lRYKSnWYatnjjESAYdHmL
blCnimgtlArlkev87InFI1Fcoqai9c1y6JuZZuti3tORSSCL4Sgv9EIZ/azgtbMNIt1aLJxTg+x5
2ptRjHTAQbce2FAA6UEheWahNI7GycwZJ1NWRRMRSvepE207Mco7qcabuDaO2Cgi/gP0em9ZZbKh
5J3QB3Zxb2FtGpq4QNySfCTU7unTrKVFvy5tXkMwN4AknRUefmRFSM02bttcR/OuqBRxHHxJGEEJ
lLGfBuhB1j08PWeLD4DhOnNP9VjSo3DtNUr0cTWkqr43tHZlV5Vy6m595xDdC8MRyuljpKbYEgCo
hXUSrCF3IVWos0ewIsxAG4N0UZJBfIj8e838aN2OngpVTHrJTyYiVtvnf3hqQpTYobMefcjwMpoe
RWUDaoe+Q5tOG3ad/skJ1u3TNnpOGDhhc0t0uaKCLB3gFqZmV/a4nXEw7DPaM4OrIhusQefVMXdr
u3ypEvUBE/b0niPhNkEfQCXHyq3o1ltdDdeQobPMpn3ri3Zn2+WuKoxw3Wamg3UzTXakHtCRANwy
xGgEfGUY7wpqDtDh3GNPhvum1fVHTUlDCjgFIwCxF/gimqdWQTZZaUq1yZTKRvfunhoah3sKE3d2
PDzG9LjmkDXy3H+2efKTRlm40rphzlIhm00b3lSAWSstVDnvjL5aRWUIZmhoL1VD2droMU8ELYHG
Zv5q1RReqRkzWlM4tshzl3BQUYadpTtDXb2o1I3vfeQextHX3hA1drTVjR7Bi6tcc0i3ZNbyimWz
3IUOFdzQ0wwnH0QbVhHeNr9fY8d8dwK+m6g/5QECKXJNWJj7IAnip6hR/1o+Q/YjzJCufa24nu5I
oBRe79rKbVToLE/zZ+TYu7O0+UYUFzEPphZehwajbNoCVNfdWnnvsnq7fJZNe2Vlcw2/F8pQHFmK
EV2Q9cUpDnMVJ1n6aStEtohMO1mRbN4UA86YI5TiTNmlvyg0fjeu2mYfihXslpey60G3JgHlkbAb
Wb31REZPU31fGxy6X5/WXeJRpt+FrfRrzAzqTc2dxnNCpdtplFqe/dJ9M+fvVdvk0vl2+Da2qtwO
ahCe+7YxL0HCJQNs1vgxBem216zqx2BXqK9IZoOAXJ8GVs3b0ac0TjyGdq+2vrFaXqbSsjBK49so
FfJuo7y+jcGg0Xhoql2v1tELGvCX5ZXmZFzjLBSvbeAM28gejBMo0eAabhLFyDea2ykfeVYgXDbr
H04Q1SvV0pFA1LUC9WgUBxs37r1RCW21/C3GLJ1Uc/ltKFxjXU9OeGvtAnslXEVyx+uGFbzztOwg
La3uuFxVr6kpoXNqHExVUgH0s/t4U6ii/iyKYb28tLRoHxhFYT6UiY+8sjC6Q95G1UNKy/lrd89A
YSecdTNm5K4dkjjwX8DXVxSQ3xU+8BeQ14/Lp9HUf+jjuWxQqc62Ls3ilHHcXWsdigOgLeOzSTEd
z/tbdRC85FPePWj+JA9OABwaU4j6QHuk+/rivsOD3zroDQI+w5TQ11ptLM9SrYxrMw4IH9Ss+N4b
r8qUis/OR6ZbdbV6LtKiuQqqg18vyJVTrRvptzhq2o2i1P65U5TwOvIb1/6o59/dgvVlr33LrLBE
hNvTyjJ6/dIVGMOXr8jWQ8cBp1pajEKumS6+ZctL3+JbquLR/uYQX7z8lBoiP8oL9+LgbrugryLM
qQARZ0u0nH53WF7FlI8wPL7rWgyKjpyNF6hu7HyOysPyeyxfquuc8Klrgnft7EpTJ4tjkp+AqL++
KAunbl0UaMHHUovPamWTjdSYzofNf9byJdQhanSRWXVj8DRP4SgIBS3G5kMO8uuvNl14Syw6tVvK
cvrUgIXahox47yFH5fIZsg6iNTsovCORKztl89A0L+7frajgpez7CfIrqkxf3iVIlj24xmI7Gmn4
no8tGh/2rQ8IZyXAGkaxErE2qHAYR7m75WAa3+LB2C+f0+BKWVW2ldybY115AdfcHdDX+K0LSFSc
PyccKCWEcT3c4z8NvNGZ8PDEnF5MD7zlFUnQEFXLKXE/VaWBQ00ddjERLa2wi5dCC9bmMA2fEUK5
jamO0akyC/FgVur3XkmGT04elXqA5d8QQdQXNaSkYc9vUEV6np3FzykcnoNqsbDxQ9F/aPK0vFGY
8bBtqGt4XM8JsFHBfFpO/rw8WRZOSAG1tK696TRXAgSzr0+Nk+mh79X2Ka6lhVEczxumi/HT6pnc
WMFnA8N3h+ihONK8r54FBb7l56sWtg/KWjSFA38gxBOi2vIzkcF+NAiVHrH9YDoFNLhdHs/pS6ey
6d/LsWB2ksfNoR9M8TLZxmH5iYU+BhsYtNo5biL9zgygPC7vtBInYq6XOvdRbJELMDJWfz3huxtB
EsGbMzTaPkfHvleBgL+pEQGA877E+zwr7iIKB2rt3zcjzA/XYpGmONK9K3MNL5estDtsBvp5ggEG
2JS/fSjDI2We6aXITdZn2mDv4sGd3kt1Yf5Od7Q52pVl+Ml2oOnsRbGRPbaO8v71qwQHGgkS/U2N
TAOkEH2B5QloFdcksPPnbrJKYu4S1rhDm3w2KOTmX9tOtNorGZnHMC3orQufGrEoHr72jkQDUAel
ZCz37asZyvDrU2utfe4pjD7aWo+BS0/7r//AVDkJLvQfTlC1O13POWSGwnp2sOEsf6SiKdp6OcRw
ufi35bAbgcJ8iHivivD7gB7kIYBrSnyNqLc613Y8vvaqKNN2hYylPNbAzyHllYdMNyu0hQFTk1zv
9pZR2JeSrOidY48TI2HHVbV9IDy9OMY2ppdeZbGqGdq+V/H/1m5LuoPbObe4mR7GpjYuBTpX1Sld
vAFtxyXmmzUmyp2IjGmr93SXO9mTITlY44b2y4ftoKqSWqSxsnOK58LBTBKDzsv8SvdQpB3qnDVg
ZKOotnE2EmoI3sqNaLxNontUUuODMsYhjR3zpRXg14XoukNrNWKHZdbFsVUO27CrW29qErKMK7v8
2gQZiiWbetL8n5Z7thPhsF1uDnMbuwWjUSMI3jtzy/zX43++bnnxstHnHv3X3dYAiphPp+Vtywcs
j0M55juWm78eZBh31wW4o1WLbYW1k5HQle5wHYOMXXcKvlrgPyPy1ajAKKoQm5fkLzkGDJDnrIBC
pSHjCsVsFL5ldLiYEGdonS2MerI1Sq+aN0kLnzkqO+b8ZAR6JFmTmdRE7FxV2ZioWnGL1e0utT7t
Rh2Piqs1XoE0ZzUZRQlAO225CAwkinU322gRy80v6MakwTPRNF42b5ZbsB0oTh30QTwmKfnQMpRe
o/4sFIU/KJxlBMtmdKsVLphwRTdG7Ny+2YZtNm6jqnuLEBacbBzAgtQ4acseR0Z1y0jatINa7pfd
w1kmtyIh8rBIan9lKSwY4qp7Xv44qqOll5FopJZzybGYvMb4hokUaQArlV1uR89ahwROyuZJjcNh
LRPe0GB1oEKoqgSlIOSItELZLY8tz2IEDog+IFgAC+4GoRqi1prENmwmTBSCsiFiZ/5/C/XY3SCZ
Q7iegkkl75BgpgH3b10/yYSHdanchaRSk/feXQ0UJlnL0tJ29a0GWdxznFZ65Ui0cRFw4S1ytfsy
R/lJmGyoXgG+nL/n69PNWcCw3M8iMqLiATdNiCJR83ED0zI8TFpLthxDFS0WYLITXesNKLZiE0fQ
nM3Jxj+OfxiUcn3fknGAsJVGaoz0ey+kDVR5rLNVlNg+1PaUhkjpKrup7l8iMnntonIOZCm5HotF
ozEjD9tj7cFsrL26w+s+dJG1Nh1QyPHc1ivLgvE3FuNWI0fOUwb/ey/lj5isAMKvwZg1lX41ANju
68K6kQkcbMTQv3TzyanOZ6ScdSHLLbwJnEdInfNdExrdrG6eDnmtv0ykp1389Gw5rX2noPM8TSKd
US8In1veekFO1K1T6Rq7ulJYp8emsY3tKN5EWtTuwQojmrN6eJlizmRLxr2pEcCodxpEagD4x2Dq
XhpIU2Td6+kpx1HyMI3VjE8NrAvEcqwfpOKtRzIqYAK49s4vSJjrWk33fKQt7jgwtxh8lsZcGoh+
VfQ9aoL85iBhzgHTngLCA1QsPyt1fAqM3r9LCjfe6mlK1IaaTg9KTpWR7ym9uqVmmyBS8jQM2dRX
oPqmvaYdyiwVXmgQO9qU9s6afIYTGzjVqiX9bS/15BSzRPaWTTbod65UNZaz4uzMA1g4y4R+baD+
5Ou+ID9PtZXvQRI94zVp1kzAfE8pWnJblK1MBpoNFERsmE6eqnDKE8ZhIurdjYO4C3VRebY0WYLj
Ug91Fjo4IKyE8xqXKn4jdpDQ6n2vF+esQXj4a1NYaASmGgYN2UffSH90EaSOcwaz8/X7e8kZMHTY
ONuyCzdlFLfesqHkhI/SfnGLbjhKTlCvaeJblKfmLhVD4y0P5f++1bkxOgzbfJkUTsB0GGCGBxqn
YTRvBJbUrWoPb0FCT5xqzV2mRWDz8bGQW+0TAAAEhzi+5Ti313rNaEgEO6g4CMpNMKnHHoT3ycyG
cxIX7grWPJMjm8soie7t12a5q6JhSVEo8IxK+dwq+uKIXLuFFMom02GV+3C2uYSEvjfNmzLo4DgD
Z8dKFuoIxotr0alPbs0oH/r8hGUDoPPvW/6/b/Fh5L/iRd0QY9B7Df48b7lFwunvd5cnVLjmWWyV
h4DoJW/Z6G7EdaXKngNDxLtQc2tv2WQV45g/q+V+PeYkSD7jMDDWyqygA9LPxSDO4HM7KNYZDp7b
ABeMP+kj8BXeinKL9+tTsTbBiawVwx6OU8dKUitLhPdOWq6GLMg2dN0ojc5AJKH2lKFpgYrd1Bcv
RjdRqDHUe78hcDGbHUG9RtgGzs+OfFZ6sBBUkTvUc6OUfbVsLGbrq0KNsq9d0mYYjbQUwPkwHxXL
n5PUnEM+y3WVKAUdVfcQJZ9qa8Ynsws21aj1h3Yep5Zhq50lhAU1Qxoh/h3lNSK3Jz2FDN0PHnzD
wUPo4tMN6KF2Tq7q4fUOjokkQ1fpGLQzm1NN5Gr29323hR7jt+kR8W++AaIUrqG8rbPKLT3yo7ap
7nMtDgUHOxp7ECA2Ckos3U9pIApvnM+VZThYbv3xWGBxILq4UhvBcUHMIrFPqA0uKF/jbUqo7jop
kvxMr9CVFJmLlRI6zor4qGFvY6Oju8tiTBTGU5In1U4dYuc2WGLXssz9pAeTbTKXfGM3mdPIUEUf
e7AIFT3pS4tbgBJwwON6cFjEyDoqnllruYswzH24mbgAC62fMrMeTk6np5vkMZxTbHM5udccjQEi
586LXRqCBPAg7KMlTtirJvdjFIy3viKS2iIzYuM7lqBA6FrVVgp0qKgSQmqxwiQ/s9hniRXeZSD7
QKuIrNlAqaGkHM/LFdu8onjp7wUV3i1pZdAr0r6/B2HNMkpT/UNojTsxKfldVhMuCHnozgcNCqKL
1k0NLdSm+PKmueAnsmoerWOyccyEoCUNnRjoR73YWcRMnO0ymOjOOGJDwrL7RJTZj1r1y8tyj1o8
U8CCQSWN3WQtXdN4HXLcF4qtfbSGYm3B26G+EFn0OqfRL4/bZUcXQcBcsPSkfqmzmrij2Hxw++K9
HgMBsUanplQ11kGMCGDEZD6Vqlm/woTSjmWkpSQR5PIV8gkooyCnKTQ/O+vHKxMDgk7Kwk5mwQhN
X4OsopKrjc9+rF9ty/eYzrvfKqByzJ4mlMhkCahqE1LK2UVZPzw018SK5W3Z6LKMdoIp7DGu4CYy
WdQ+G6VGPJCZT0HrtywMmHhIMx3vWtrtrD1eqkZxXvRRRoe8Ty40UtqtUoTiLphvjeQIb4HBFYiU
4QPRqk88mRjjfZjWxK2bFtkKUBBADnQNu1pW6yGNiUCNVWRuJc5ce2IESolfPaqhKQ4yT39mdUs4
Sl6WL8Rk0duIJMU2Y1I2Qkd0Bj+v2zFvwGbEtfJbFzy6eFeDUldfBify5JBgf56JJDbGCIwyHUYK
85F6snqVUjH5ETaXEc0a0MhJHNju0FxQ2c/uudRfpXHCpdBt5H1dZe1p0Ar/p54AV5ISKdFWk+2x
r6vypabB0QZFejOmGNHXoF8t8hHpTImnKNSbJ6xlKULpVTQ28bEeWnnDLvpo2WMGAgjQzXKmR5aj
n6J8Z0Npakbew/8al7r8Ic3T9qKL+rLc02xEe4pa0bmxq5WiY6Rb7BsHBYPoqz2k+3oqsm+9S53N
74hQ7NLhvRrK8UxblNq3qdtHIK/i3pw3E0huM6aOnqlGworFZvyrOMjcOG3u0D6t4dEz/NRzOrVv
jfe6OZXHLqTbRvDDxi8Qi+CoyE7CZ+7pExT/JihW4pZW4TZq4TcHTodCGhB97fYd8ZW1GaQ0PR/m
1JPrUrbAGP4RzKUESpXlmQZRi+PEtXZlYqq0Psbxu5NaW2cKp3fX7VBEkTxB4qbebkq1kDvFGJvH
JqsYQasp+j4EwMVK2/qpxBXAL6Xrgz3TM8crSkIhdApcCCCDHUHtmde3qntPJBHrouFVm3O4K1ON
aCByIRChKp5Nv/r77vIsHU6apJhRVoX0q0drYHAeRuPN0OW0r6DN7PL5blUPb12tobgT/V/SJPuv
wz4edG56wzeC/C12meAaVIBNK0tuVC2ztVUH9EpxuZAriu7d+u5mtO+ReIRPRHnbcJqz8RBAOn+Y
NHVuwxQYqPWpf8r3phkYf6lN962gmfya5yNIZGXIbmnALClycdBndUQfZ0ximg31Dm1i/GxEw7ua
4Ebg/HA+8SPdV46ofuK8ojXj++FqKg4Uf4j9xjJApgNJHYjpKJGaCc7XMZBEz1jWE9ZREpiYEewV
exLkaSjaVh+6/hal2nsaBRMRzLK5GJO90ay4fCkZ2bPYeO4sq3/MOOdz3WhukRIQijE6wKl8uJ+T
6RTYjpNs00riU0bDMk9l1zwWVfqkYYjbxvr0kYoi1Ffw8ywPS8CDVKS2qdtOOQRT2b3ynrekNgAE
VPiaalrFkIomYFYN9S0YHyzRDMN5nYoB/yfYUdjobzod/iw/DpWq3fRK4ogO1R0hKS0F0/CgU0o6
UGaK1qbVG4e8y9X5+jqbNxITKyp1Gd1P5Y2uMAvGTsBvSfxmW+TCfqxHg8wXYoE9cLL09ED0eQ3O
nCPVo2mvp+YFs1v4TpJYssLa9i3UcPp08cDaNRiVzciI/F0OP3A40oPt9fKiK9jeF7ajjNuXQYEQ
5pBAQNqZ/KhrjXS6oMQvMNc3Lac2P533oQAPJmc7XE8G+cltMg16BHw4RtOUmS84m2myP2MYCArm
xpVlWWI7+SI4asLK1zKOY4CDFOYcYvqOnUl8Zly7rM4aB0+UYnARU4PxjFSGukJU2Hu6X8XFaN1p
ZRrKJUakvaVfXD6U5HTsnKYQ67//BxuRbvRAPFmZHECFJPJTRjGhJzRTzD5Mj/D72Cuq/gg6Tj+q
SVriHKePq2kSa6g5PITToFw1bPPLPdMi9IhrisTv2yABmfJwRXNrY9qRDt+m+FGDndxl/O9vAxkN
LCOARyCJnWDcNph58rC6Ng2NjKqanuWA8EJzIuPd7Z7zMB7PVk8eeeFL5aKrRgYqQM5SIvUkcTX9
vanxfCntTzoZd33sIyxU4Fd20TSc8KmeQbDFz5Ey2icF+RwZUlCvx6R1b5yVI+JvrZArNFs/BzNV
13FoTAfaVPFjmh3rWjpePVq2F6jKo9QDjkLYWVzNxXQt8uSSmyzFJMQ50BoNuRhtOu1EWInVspiW
Wduc/FQc+57Q6FTD8t9FuH4yZA+DRbA9QxTG3+uScl7OfyH6J+VS+Uywqn4b98+ZOrYXihfOVTZ2
xrqiM/83e2ey3LbWZel3yTky0JyDAwxqQoK9KIlqbU0QsmWj73s8fX3QfyPyWnZZkfMaXAZF+YoE
CJxm77W+9VSH4Q4SInwN3ygPNI1Lb67IPYJWrp1bWbnHIc0eE314jthPwWiBW+UTB/oe6rd0Hl+j
sMo9EZPrPjUTK7SMBgJHk55FOfTE0kXuURvAM2AM+06F96ZNI/MyJIGzTSiPeSX4yF3nSOhZA7E+
rd0cyUBonmydWnqQwRmqe/I9m7xYgTwaL8kkv+llZi9b+OGCxD47YQLGUh2+M4yaXdvXy5H7j4E1
oi5Cx/rdX1aU2ri3EcBuCry3hXOxrErhjuz7bw4TC8iCcEO9KEUeZES3c7/0733N0825e9T8eJM1
RcRUR6aonItgDSiTYMg8ia9kY90LRZfFjjTYK1qUegMi7H3gjv4WKNiaFn7zmg00gbo6+0mNhq6a
obAfOayWTDu6qxwsiCnMt710+gHkGwP2bMv0JDLohp0VqIOmp8W+cQyMWEOHXGzWBlAdJsQHEQqv
VEX6LHOdEgv1+rxNmPPt1v2mM1no+ErvSxXf1KoBFNXb7k1kWu2uVGF/mooI+pkR2DsD6A/gGHpZ
dv81Kyqisv0sPY3K2DVuyxwWBV9kAB8YKyaqb8zhkI3PUWxtUh3HyQo8Q35rEiGIKQ5jpr8k4HLY
fCjrMWjnFn1DcCnjxNjw0UHP+QxfWRXrd9zA9bhKWjqjQrDxE/XVu1Q8y0NgPRHRrfbcQ/9wQ38X
lnq/Y/5AFtWZ9cmC53PCHvoo8U4eAgT4O1YcAGJcM93o+eKX4jen2hnrE3vla81Gk+W3w+NYp+cq
6awDa5Pcy4VJmS8OrRPLLGa35mvYVvHt2MnqpCfaOQ3N5NpJ4ERrkwjPVL6yVZLq4VWSkq+etc3J
AOdj6Jl26wfzEvPGrUyWhv1cA4eK8+4JokGURtl1S9TttVYRy93K8Pb9pSwxkNNm5tos0+maoPuH
INLVQ6+3BvJS97mPavsSVc89MaiUTu5iHLcrza7MXT8WzaYUycYpqJMoclzCJZ16yR216px8IZY6
mSQHLy5fLJuOb1zIF2l3oPtKRvsmy+xvOkw0qwiC+2QiicBqsdEE0UsMIQi4sp3v26Adn1t0STHR
d+ssEyncUdHcJ5ILlvbH3nEDeIGFJFnUzKwKtUt+z9mgKFW3QHN0KkLTt7ZbtrvWyxiAyItH398P
szseI/j6U886p6jJI2QtU7+2yIp7PcmR2Cnz1BETgPGDMxFP3fiM8YT8Y/QUNJjU+MyaBSGlX991
wvIABiQX9hAgUnL873YByFFSwFhqB8H5/YGIA/5ubvSeSxZALVr18P5AYK03QUgfomx8HjDNbSvS
D3aRhWM/IIpAHzT96Iddem58pmMoXbhKR2y3aUucQuIPppdlTflCpeqW2PsvmiSHTzU9SyuGAjye
YMQ6J73OiVZkuIu7ACyaTdB1QzsHQQpJVXnap7uJfGu+2Sl5aGcaNS47gb7SVsxSUExKkLa2Jtir
R9mD5ibFSadaGwdIt1s2NC5hI0dQM8PaKWuc4RpQhyjQ0ZAPwjq0iPby1jDOU8M2s0hBMGLdiHeI
bCXXJPu2cUgvnS3ac9y7V4E9Ek3XFYjMMhrOJJZRd0Ob3ZZVdgSG07sNN1pCCIRIIlbXDj0qipju
ndO0azcNXhoLgHFH5OUxZTmCRrTwn+ZR5tsnNvk57pY0v0FgsumVOVyFO8Isg5sgrJJHGRL4bOjD
uTKXbmAGIbIOhDpUTv7FqEPjBh3LCX9cdbA6O38kOfuYg9yjIVMFm2gaS4oVcfRtnI5tvBsI/H6o
hml4MInaNuvkjT5WCwcGTzk74Iz+HizJ0dcoL2RFgdknrs5qoPGqg/lAm9XRgtBbtc4bFe0TYB4r
Bo903xJIxAKDB7tJKI5Z4wlnUAbmtY73rIFQRY8j5bNC0h4edPkQtu1NkIvs1SUWCvEXgpQ6uC8t
khf7Lim+goKkgaPkD4s2O0F0ZB9YklW8dHdVTqhnJgvjTJlKP2e0Ws7I8drjUGsLVm+TU5b6qnqE
tVUbRqci8J9basJ7OniU+9i+U3O+jWpsTJWVETVrdhdLg2QHLedgsg7N9AUIpjno7TR6xp2hI26j
a3qQDpmNVCqtJ92xYIxMGuX/RC5WfOQC46TS+yEzKNU7zVs0p4+KvI9VDwiB7WtTbmlqQ5sb6CSb
/lVj9M59pspzmGQbilbyOBYUySbg5JFkpFtR9GD1pgfW1qSqczP2esCeoHm2wSPevL8UQibZ5EVf
7iXxcl7FrJlGur9hWiXZtByoaiKzvJpM+V1Q0loXnfacgV08+l013EYCM78hSzCrWADp3HSIiOgm
x9JB9z/q6RM7vmusSkvcbpfs6ccQoI3wck/33aLyEdhXsVndKCQQLVjP84Bd666lnoGjUXtUHRl9
Dfk/WNPiraVZ6kyQ7wmBc3lnS26mXCM/VYOORvovTZGJ4mROUXXvGKG7w9sINCYtHkmu4uYjsLzC
mbIRwmWMdYxHm8CufRAkLBiMAi3DVMJ86xAj1pG/AX0YnFPh/vMQubV7TACPg83Oy9cs0+zT+4PW
tIgh8AVScnFTDzk2ZYSiukfsb1xUVyR7PUoXZnMKvqBmH4oAAublPDriMpGTZNftJV4eqmxVaQIF
kqqgN9JV9QzjFA568tXIkTYSfdxv7Gk2ji2rFUrdVoyKk6Sllqi/lZXF+Z5etLFJnUqu67E0b6La
Ste4/dp9r1E2nAZt2DUToao1lVQMPLmDJzp0tkZU3Xe2IgqlnwiSDsLYa+K52mh2AXAhaYqrSMvn
+yZ+EMu4GxiRsyONvn5AGsJGvmlN0sebt8xGZiLI1vXKYSyPMkWsYTsNuKEmXMznqGDyVxhYwXmC
fIcYdOpuhogb09cfrb5rz6CytU1SmdpBM4I7uAzqeiw6+2Fqud8jjGL/2Vf3Iem1dKSpUaOBa+sX
t+rnr6PNHlT6Vrx9/xGByJVdEL43UiKA1pmHR3M0xE1pTRXy0hmYjSy/WA3cx2F4Gwaju51hGHk9
6dmbjhLsmb0kLBFFfPYwpexO3cojCmkPYdd/jsXYb5NB1w9m1N1yo9HJN/UeSgx6URJT1c5YLtWw
KFf0dEhWI+F04/dLAzvyxWl8fxiBaXbVsaW1WuAmV8Ueve3RTkz9Ohtwn9dD/pSZ0GMQGltf7Wre
Z7NlXyob40BRHIrCst8EDKwV9L7xDvrvFasDd08qFHLbIokfaQe619EiJ3esGiYJa2tHuOIu992F
a7em0hoewaiHdQyK1I/RQlrgVfJppMdv5m9RFbDliZrrNB6ADgYhuVIUVI5LgpMlTPcO3XS8JvVe
7N9/ROzVewpr7u3sGFdjmaNZ62FeJA73iqXpZ9TMxYZKqb3up1Q/F3qvn9PBZESPmRINK2jux+5r
BorkzlRNc1+wRNYC82tu6/pjZHMqIBX/8+z9Na136hVZADvVasgnMV3dWwQxUkbpv84TJa5y6hE2
kVdMzrQLfKFgyDDQIGFG7WghBtMLhdF7a6jH+6hqBsroCQYAG8FyN2T1jWxgmcTpbK3nppePkLyQ
lZNd/IVDojFGVhkEJOexDoJLxK2+CyUo11lvb7sZ+wltFrbtrU8YiQxH59vikjVjhUI7DNJDqqN5
0nPEO1Tj/AdINoiZQ/uownS8tnTMZqDaFudAkR4w2dZHUzf8Y7JNLTFcET+cew5Zkq+tjNHGl/aX
PpZqW7T226Co/BpdivLFRIBVpbp2Rwm5XOtznnxFuPgMRiI85WCIvIHdOPGeyBMKVwsujJ/I7RNs
fClyI2qUtArShZ///qBB6F0Fs6uO5pBV3qzcGWC0iq7eH6KOBkcVWq/vFdwQnaWhBYFXdt0PkyHy
UAW3LaMX8VyAYWPqr/TTe2fj27SZLU3bFHTakFcbuCAj4qJLkpt3KLFwW4HN2zR929PPSuDCGoLC
NvzCHVhj6k8CvqtN72svKfuuk5o2XhW6bIHoTO4BjeiVe2kpcK0bkhF2tAMagLUEzBaSgrJhneRC
96nE8E9a0/8nLnxCXDAM3SKM5/+NXNimRR29vf6bt/DP//MPcMHR/1u3DIcqhDQI1oRnMPxo2v/z
X5qj/tu2WAVhNDQNUrAUv8oLtjv/578s4791nchROma6rUthY/Rsim75FYwGSamTtCAd5zuJX/J/
hVv4QCUQrm3h0RWMdEs+k/4ekvQvR2kwjPrslEW3l+xbvYr68Y0WF/GpKaubdmQ/bePuBXOuJYzH
OmBsEzMHnGwvLm9FOYcns2Oh0kJSY0NBbLasc3BH5rqipgqWKG8OrdGfYVgvaqi82rlh73wS5fLB
dC51UzimYwClcMiOMd/d1/86hKriJu7nkTuIr2oNs3ubaJlJJ4K+fY5gDWWOCbVcvSnCbD95749x
SP95c3fJyVMUElGW/urIra0Y7Xkm210NbAUo+K5KcQ7VU0hYmDGsOj+4IfkX6x79St8ieuVf19of
nOx/fH++NsTcimuMaKZf3382xqScQInuMqe5ZSxNPGMgvrwBOQC2WMMbdiCc1KPt3mCpQ+P5yft/
uH7ej9/i6MnR4rL8LZtzZImcQFqjaCdZOMY1+PyaOqw1sfhHweisLKsNPHR93+veAXmLbWeViR1J
JjmIaPqb9Ar//pH+/IksGqjcXIb7MU2oHUPSGMq23ZHpY6OJGkMM3KL6JLPHWDgk//L0c+DU90Hr
0XRkae98TK9raEs1feV3u3FegjyoXW/q0Y6fSn9YJ3YbHPUg96/nplg7Zm/sO5art6pmncKu2rwq
LUSM6WjbpzgSzu7vZ+CDS/z9oxmMD6ZlmFySYjlD/7ohZNWTLm1QTGmqN+VThiVt57uw3BUulIdI
wACzIX98ciX8ftrpcJLKJZfgSmJfP6A4/BDzqGMV3S5GCrZmUQYGTXeLTwzafzrrJosx11E6kob3
GOB/HZruNGZskOWzazDMId3kMBC0wSq1jOqT6+hPZ/Hfb/XhzgLmQqaETLudM0UUYtPeC7r4jcpk
ubKUANMKhSEKp0/QCu/siY/XlaPIo7PYy3ABM/n8+8uDVmc7w8ANbSpgd+hP871L4mkbKWIUSvLC
e/eG9kR3LsvhoUWoupmqfs/QwCpYUzDaUmlthljbaYNt7pOUSN4A7kLPOttzOqxuLCTxj44I6REW
E5EQ/awxO+403zz709jTbAp+Ngaavym5rZ0CKhVETUQUZnTlYLZrL0anvYhKRvu/X7XvQ9WHI6dG
pXTDpmZg/nbZkkNjm0XLjZua2LONMbrQLscrHXBUWthfWr3GltgT/tC7D00qiFUR8NbyXhECBWnC
zu8R0VcrHf3saoE7lA4JFhYEdC+IUGP1XCzIl5GW1bDcUglATc37cgxpAOkegmfrSpoCt2HzncQM
bR04g773v0x2E7PQ7WAKxs9/P2TD+H3ugqnK3LUMVpL/PtyqMbDZZIaVtysqlW06tI9DFf8Yi6mA
bvc4s/HB7YUbfpBy3NN8JxtQ/iRu+xq29rZkw3wVFG80F7QrXf9qRnbh1aXxNfRnA5wIHUyXCBO7
kwUlW3sbWKl6cDt/7+rfYs0JH7Ox7VeDYp6kFU9lmdGs7YHRCV8nmqfFTeI25Gdp/E7E2YUF7sUl
frntrowkXkE0qrAPq7PZ6sYhx+I6nuI5cNdWqEzw4BVd9/4CT+PR6U/JiMqxyDokW+Je1+WjI9P7
OpZy79paCYUXYmjv+Ihy6ZzS16qFRua8Ki2vMEk6R8fzFK1ruJMrpx2xnwePVkxLS/U3tY15IiLq
j6yF71NplmutzNHBBlXGuaOtkxxN51Z5k51p+77sHkBgkWCvUWsbolPSiGw7lo9VhCkHV4y1Kvr0
KPSqXcVo2leTrM1V2mt3BmFrbCu+h7X8Xqj6VooHu0AxnFXyBRYOxQTxRWV0/zV3PGSGDalfWQRo
OfwRIAePdsB2Ml5STouMVEvGK3yUdXuThtMnV9XvA5cjJatWhmKWd2Tz/DqCjE0gOwn7e0dFeVtm
487pE21tROODP9Ykx4fACNM8/2T8/+O7SmZdSRtnmQh+fVe35upw54RpV39qrOHSFenPrravMfg/
1iJ5Tlz7yyd3zzKl/DpgIMNgJjBcwwWu9ZH+RDprn2tpx9pL9KTaJhljW0ylqm029asEkI1H8wT0
nXKVnG///ua/37iOdMxlee6Sl2zZH27coJN9TFIoh6uKLxhd6DxQ6REzaXxlax71dq+0N43y3yen
2Vj4Ix8PmiWHwzrXsixO9a/nGYCHlrUD53mJa3G5wzZWliG7DqbxkACGy9gzrGXfkp+Cp6Zh8MTa
nb7a/RM9t8/Chz/GurLU4DTQTXRMCVSJJdGvnyahk2nYiBZ3I3opD5sn0qwyIQejATTgwOBPh8Yg
e1bvV4EobtCbeOlSScvC4QFoA5KWVPf+/s18JMi9fybWwwY1WQkHVXxYiYB0pbDXqwZihemQSKdt
SpvQOUCMTwCLf2KQoZtSFbT/bBM1i58+Qza8mxSWogYtSzLSfCJrqz2G+JNWCTt06s7kxfG9eq0e
PCCzP7f03q5ZivQ78p/91s/OqE9+hsIfMZzzp/9+SO/Lmo9fugtViR2h5bJX+7AWCYSmaX5oNTss
6Th/vDborg1ao5u875iUjaRY93FUrXtLoHBLR8wJDbkLqVxu/IzdWqPbr3Q3ypXd54sIhkpHuYS/
A+yh4OSpISVXjx6slwS+BV3PedDNQm0Cm/rnKAhGq90rd1TtXhYcMEnZgcW0OqbpPuAcFVGYfbL6
Eh84PP/5Fl3Siy1lCYazD4gpqlxuNjlDs+sJUWvDcB8i3lahNu1nEtt6BByBJBUzHHAEdHk+rorw
J65Wj9pUiKdGaHuW5zC2/NFGp2ACakOBA6wa4QE5LF+yEWUrpfqCv21v2/Sb5gyPdYh6LM2NZtMN
y/rHtrwMFcvKXJzh0sSravfJ0QlQQiGbwMSJIW5uMpJsElGvU58sAlNv7ofCfvv7BfAxq/i3s/Hh
PgMoPpADNzUkcxlQxVOA8eZsAH5fcHBl4mQbxoVyTbTOyjbgiLhmY67hbz32cXvz98/yEUL1z2dx
mKQZhQz1cehzpl4Mk+yanZupfjcIZzoJM3nufNqplTFd0apR6zJC7UolcYn4M24Iy0xulFseXMgf
Mx/8yocfgtjMBeqV05R2M2tVz+S+ZcsaJ84Ri4rkG7QPfxVVRDkaXX8goJ1E98qGWD+IB/7sQ+10
dA0U2R5hTzHPcKCoZU70M6VpsvaViYKExEmZ2V+yUkI2Bx29smZ/3CUYNiZLP4QmQxTZ5BluU8fd
jm6Hjk7HPe6/Uit/tLuYuZ2QFrKzn7u2WVtVGF1FlQXdNHhzjDg9fnJufx/cKf4aQrAGtnVKGr8O
p2AdVOLHDKeOSF4DvwXvPOshrQHW9H9/pz/MXzZbWOGyUeav6st0/q+NVAMCOa8LapxlkP+My4qQ
o3LP0HnrDOESihqS9ALGQeTi4e9v/IclL7UwGDfkwAhb6R83zognu1L5kuE5l5sOg9SqcwikSdrm
u2kpmOuO7ykTzpC9RLHIQI82GSI/+ioawZ1pgYjFeROyI069HO31RL0fpc7Wt43wk2H3D0saWxcm
JFIK/lThPpyjNogqkwwdMltCpDhDdSqa+LXX09tRI/81in6+p8T//fS8L1o+DPVU/EzXQW1nEZ77
4RJw8SSO4IIb0FbdtW6hxNE0TynyiG11FRBWtRT0y63mWnuqDHekXB7MJu+9wUWuaRXidsQh44Vh
S6qAz0JzjqaHCIp4q322BFomnd8/KVOn4nsRv0XMR13bS7rzDQ30ovUwsSyUSxWubB1ZkQzjn38/
M3+8YtkiAZil3Eal79crlnyIJMCCSXR3fh5a8ywE72rm0Hn6xFqlXL9rdwYPo312wS40yI/HaVAl
5XLlCxGO+PWNY/JLCkMQIZHN7TOpHxeiwDVUZIpM0rG+YbuyJpsH1/0Y4vgL6JTEsvHCXmMf7gf4
77LGBozcb3UnOc74mz+ZKv9QiqJbqNg86tzMjvw4agxTJ2eoNdxRmnhlVOkXgCvZm+iu2Df+QMAN
RU84eCDYr6npviSpzRdzuVG1OVMhS39aE6fw71/XO4vw42ljhcw3xe7WER8v5DbofdPKyaacOoBD
ejaFBy2Xh7SZY2+cWLw2oHjWMeqTbUAf32PheChNiohd7GS3QCFzU0b31jj+6OJwuO8MIqxg71wH
+cnVLOy/Tng9M9JcVW6F8dKX+Q5xBEEZzAvwac6tA/0lckP3PJO94OU9S7gImtMmtN3+uanOeckO
geiibndoWvI8R/ll7tLioFmxejKr4G2uok3SY0ob8nA8pwbTmlXPIMxKr6lYA/z9hP3h+nZc27YZ
jKGTKuPD9R1qTjTJ3CbtNpAEwkaoAAXkGLLQQ1QKEnNBdyEy8Wc8fFrE/sNay2XWUagVDCDOH4vY
UWxQ7q8VoXljqvax3ol9pPn+DlRdggwYp8pQ18eeLvkxxV60RhEpj+Fk/e/3VOylpNDtpRvx28xQ
5jCfyFOqdoAGbmqRocxNdEB6Q16sVWi8kqVtXNO1A9WHT+HvZ/8PhXSHN6eayyZGUcv/cJebM5kG
YCqwaKlJQjMJd6ZTfIvLILjKgkWLo7n5OphnwuGDbRlW4Sd38R9GGVen5CdsA/g2LqlfRxlWSnnr
hrKC1AS+qHQPhJHFTtOsUBGaXq1/esRshf6wl2SFrUOjAkprMY7/+p4OirYOISLv2Wfut8JUEA7L
1r4dKdqQFoS4PO9TRF+kNWuSgJei89+gvEF7RdS7C0bfvY2115x27AaDOYL1KMLJNljBbUdqYGNU
4AoR2KxbhV4rVZb26PjNupxqaCN6k1xBdlBPDSUmGLWQ/ML0uZl6oq2aOgau4W6xHqWXhiQcuggF
lC9bZ9tLAM5jjpIHuFEW7DOkrc+JEN96OySPwRyRabInOgfG8ofAk74m5KIQvWKYun5HNUfDZcEy
Ug1ktAGvJ3a+889+BJytKIR2K/W+vsyLO74brAuNjeqx/WkVRBhFY28/OxbhfMaCSi3WNU3Wuose
FDuISzFI7TzUfr8us5w9txP67l2syIoIgum0hC7M82Q8NblBE3qy3C9+E+c7CznwqjWFuMnd9ImV
TAc5IpivR7IyZdkhjmndFzZBybkE7XflwG5ZMUPmT+MUP+h1ALsWheQWXsD0NWTdlk3t+CoKmTJ2
mInXzsR1JGRsI7fpivs4Ut/NsJy/64lxyZ30a5tFaApNEZ0n1UWYBdu3ckIbGHYD4btOVpDnUZJY
Egg8s1GRswNr07n2oqQmA8PIRnsTkeynUmy8c1Gyqu/S51aLO1TC/PT+EmBgB5W6yDxLVwCDl4e2
KDB7UCZ5f8lwSnlELbUj6xstwPJQ6KL/z7P31/xk9BqiEHcRlLw4seQVpUeUVsuz/3kYsqDflAM1
OUeW2XbC37TqzSI6+8MUnXFqUesMpmoT+KgiMS1pJHtoLRGVqn4ZbSyZ2DdbhLEDspXlGeKodJOm
pr5CnjPfaEU93wAZMAu/unl/hc7fhP0lRp81J/uitlHa+fL2fx6qvFtHrFWu0QqTroCVe5GjJPtm
ytEPm6V4HBGt7JHY74YWXwIqVQS3CVuqo9tXTxPfwDZUKtikhvTvBVJQY8qNZ2wbhAyG7GU0lsl6
WcIRKw3tDoDlBZRYey4Ajd4aNbVjN2p3PgAjTwbSfwjCpDqGTQNmZ/kxY4l/nojk7ogkq3uNhPtR
JcMty4QalZC2amP0QAirlR6foEr6FxzVWF4wnx0gV/lrA7/yNtbtGKhhH18oMPWbEV+gN0825Xcb
XQbZvv3Jn6GAtovYM50I1imLUm3a3PSfcCfCsRVtxtrK2TX2OD9NmCxXcdADUdX8+clMsiNAMveC
ALF+yl7S5UWBGPYwdtDLrFLtKrYvj4HvTvd2mwPoMKrHCkCRR9Z1To3cQrdVdIt0tzFv7CaysGbx
jKXrwF5jpZwmQoDYskaKJ6u+UtWstqpKXqzUkYBLWhvTL4qpuRArMj+Ka4TIwZr2Wg2+IIQcVarH
pUa5MhMIMKEMFsyrZdzrGbBLrb9FHktW68xhu73vPvbA4D19dNTOIgqWolSXeqMxlGdtMufTCIC6
MU9GjeuB7rl/wZ7SvQSj+NJ3wwladn5jozC6Lhquk8KESaXVWQt4geh2uwzfoMRPK1MEkhoEJN8i
kNmmb8DuxXmb3c9Zd5mc0f6axfD3mr4cD9qoNV/k+CSlyp6sSGysUqNwnMekzmSV87ULj5U52S/0
f0eSxud232hB8kXaNNqX121EjJu0bElcHBlWLadoHm0BQ9SszWnfhRHSrDl+gpP1wkCSvuSWzz9P
7mOzqG8dI7GfQoSQQZQ9jd2A5NSJzuH0VIrKeHBqt7hxsvEx6Gr/kUiR5DpuoSQsP6UCPXHepJia
FlHkAN9oJ6m9XphkViqw/Xt3eZhagYw5nMUppQXqlbFZ7628a72Z4tK+RDD66Pq28CI4efTbiok/
jP0tVfq3cRizdVXEzX1HpujZFdFd3fTNfbs8GCP1g7FwTITfCRrSXlJ2zt3hOOTowzHLxPdx18b3
UV569qBjsq6xIzij2g+2+wV5ecJ+zeZeNBOuEaH2xuJnbX7wRQ+oG4eOyccRtwDM2I+TNJ028pq2
XLbKsfARudfSphiIumTAs68kORYb2UahNy5+7MCpppv3ZygLJQiXdC1nLQYWYdHPG5vkdszK8MZO
n9wqwB3ZS5fSWGCClrGMU2lSsVHoizxbs82jbTD3upU7790pU0uGgpeU4bWaFDJoIylPAjYyBtnY
3Q2oP7sE7TYt2uZiRnriWaNQp8p0ylO2SMYbhTTpfbIrBL8N44GNvo9n8v0BvdOTkbj6Tm/q4EqQ
iOkEhnkQvv86R+3JDnHixhWsm/677YP9SqmzcQAnt28OHRb6LTtq6DAKjJ9og5Oho9ZCxB/DtMhg
TMz7mm3ESopoo/XuzrLKtyhJ7pIEGnNHRmAwRz8AsuzqcgTlN4hN3gg+Beu+fmw2hXL2sznTfCUY
tgmbZ3wfYEzqt7i/IsF8xwaGbD/xFSjLna5NKayM7sJyHpgNkhSVmMz5vUSOzBpSy8SV07XP5tTe
zsPSVQZtTsI0sy6dJV+gJMGGqZJnZOl7McvvJPPsBGHfo3kEdsiwpv3M++h6Mp23uR3HVW6R/hv4
LFoVmNQ6NZak23JNKzRaEW3Yb1Q3Y2YliYnNUHw0ivmJkINblJezZ8CqSur5YE3ppc9XomPLlJbD
gRDIHAeGsbXyeddE2mbqzV2ColSmtBzV9IMd54Xw8cGbVC3WWSmoQGaTxWljySo5rDJnrawnJ5Ru
w5VdPiZJhZgUa3wsoAB1jdBXBs4hz0L3vPEzwrsj57sDFRHwEhGmILovuevfIRGukL1OuItiViaa
ni1FRrUeqMZVhXOTxp2zmeehXUMnPbQkQmeW3dOb1G6iEZLcbG9lMRseSY0ckGW85KV+TakEe6Oz
y3XTU1AWPLeZ3zBAazT/zEPbc30xJ/ULRjtd1XXtbCetOpsJXFkUIcW6Kq1bvdasFW55aO1GjMPx
i9k51/jaKD5LLlUCmEogSnGzqbAZIkzMwTYY9ZZWFXZqABReUJjXUmMfkQMf3eIjdU+TzZAg1A+t
7UuvcKyfWm7pazST1ioBxpD080VvXHbIhjRXPkxkYcIsSPI22ONAxXc+wg3AIBGs+ggx4aRoWtjz
GQNXRzJyCOLUCnbVQDifET22iDpXxAkcqQT+JPexwCC3arrshxPHP60GnhABshXoF0Nbqb7eJhnf
sejx2/XWS2WUCAygxck7gamXZnTgAk4dhtEbdbfGcYbJ2ymBQOByWZdxC0R/WyRN6ekDBpkeX/Zs
2q+oOPDmVDLZ1ja+vqrrmXYN2zNiQhiqqb2yljDSWB+/SEPTdmoYbuqyJy6QzufKqIZTVzAvQd46
ZGZU7/w8xUerz4em6r7nTIBxOUWXdqpv+hg8SReFysurcjwlw4QZY3nWRLpXB253gClyppwjduTQ
4zsdCbuKFNtc6oxy4aKkjtCQgoQnNwdCWulLrieWa4BC1IwdiCFAJOqT0wU1KoMmgPyI3Hb9/mIX
W9WpbIMrayQyl95NdTK0mopiqVdAJRNi1tjflCDaSnPX6d35HcRSiak8KRuiWmaMkrsUcMZYUxgv
hLN+/+xhNuZbcPrfaQ1Epxiy+clm707+TIM7CqY3wxWhwqmeNCdZxQJ53yL7qMd500fOdZEkezOo
UaP6GTAFnNLY4atV1nfFqVtOQhLTXHBzyCKar3WnUKppX0xyR8zEinDK4ZA5xO5BIuAfsAk8OrVN
nIdNRqHjdvupRDYykBm8tpTZnN4f6AtuVWO6+ALlZmwyAOqtFEjUMrC2KfzSdVU7+SmS2nOt+cO2
WX56f4kt+FWUq3gz19kpKqr8NGdhfnLG+cUhF3RldQjLKESVm87GxYTdoS1W8XKWq6YpFuBEfuLj
5Qeczp5qM+sQk54QhXp6ggacnpLlmTGEO8A/7T7Juy8OfostP/3DAkKe325FbjzlKWgcvZZYL5df
xqnLUPn+dJDwHC1T7at8Ck5TkoSn92duOO81kAmzP4htI3C7AIvbqboiW7Cv/y97Z7bcONZe2Vdx
+B5/ADgYHe6+4ADOFDWlpLxBZCpTmIGDgxlP3wvM+l1tR3f4BXzDkFgSU8Xh4Bv2Xrt+i2UzBn++
1WIianlLdWsL+gJKCro8ItTuAaz3mwkm52ms3qAgFn/u9lrLW5UOsYbDLHOgXTAK6DXI4S26Tjsq
Yr8NGlOMq6l3FB0GsizqryLDWBcDSK2TnVcqjx2aDtTI47pmuLx98lZoe4NXfCULcjgNOritOVju
es61TUIUGG5HjZtRZquUNISgJr2dDzlZnlXjqiCKfyObD8lX8tU2zxQojvIAFF4P7NCmuQZEOmn+
vB4yQDcWuwdo4RxgGaTPDmKw0XKwTrr/azJbAi1IuM4AFAxDC+jRN2LkzwsHyCuYetOP8OWcWFVz
uoOBnPu9fqTBSicP85+4oOWn7NqA9xUyqtAmDKY6bv9uuV/EJTkS99/Wnc4TCE6Wu+8394e/f0Xw
jrWGDeP9+a9//p0/t/dfrRacF8g5tf5z5/2X5P3P/fvhpHKdDYghUpj/428b73/8/Wf+/CX2hE3X
nN0/f9LfPxiHsbMdR+sNwB0Ze/d/NdNsXFwjl+kIENff1K07ievvb+9f/b/oXEg58qDrytf7799v
hkiZi3b2nygvN2rsAOH8w/0uXDPzVoEMa1riVR0vrFYFuV+b+7d/38wpjXQ1g7EB1MeXnOnd0fJH
e+Pl4lgZ1OJx3dhrf6jDjapqIt4064KG0tnI2W6CrE2RzBdGuJEjvmF92QWO6WStEcd9janRrrGJ
kuBYOJ9ciORK53BeEqUOoijnjRt1AoW+0ZDuVY4XmHUgb1hyFwXDGQCmxs6Sbb4aEFiZ2fA710d9
N8dk2ziLd9TeaB3b3kT/6dG6PMSMOuizsaZ9ULHFG8VBvqoLgm6aQpCEanH2wJD53YztVQFaQbCC
7HPEXRRir6mY2OPXnLVAn93vvnuzDVJCxvpnOEY5WFxYOq5p0P2H7WuOs0nrFB7c3kl2BeHIsZod
0K32c9kiLirnek9rdZsnED9+P5FUHoYrHIw7YbTnHKjk2ut0EthR+wkn7FcZZAwxsAROKn+j+lIR
LlPg983rn8kzRp7HxArNlRTQzfzoJqoRb3b11Vr2FjtYtOL6+bvvDRzVLY2HJ9pN31hH7FR0FSlb
hBGFBY0dwyJmLEzEFBUSwTEK25FRVd65EPJj7B46vXwKs3rYqcjzNgwj/RtexJ+ky+Gl9+pfMupe
tLae8CoNcp2U4ylK4x9FGmgF+Zy6t8gSO2tjKqzeRY1LuCr9U6TQJiTURkY5aPvO/O2UobGP+9cY
+dZTBPJxJZPwrKFPORnTYeor1EhCP2Ptk9vMJ/0s6apko9dF+SfFSYzXVP6q8ABuG1rgwLAjsllw
rKzB5BJrqffuzo9UsyoyfZVPEVmbTc3FXmWMtYzsCrY62jfh/BuNY3Z1rSXWU3mnoh8TdGT98CgQ
npEz/Kblsjm5FlC/Lu2odqy6uuQJhq/ewnieJfhpi28af8LJZvSxkmHPGjCEUD5buRVUbhruG1P+
oLvFoaTMahe5Zv+QOCu9o+QrNdbysmsjbEKuIjFOsFufwJwYhUtDiON5zQhsMVjaWPim5IWGZtol
C+cnZS97CvtHdEw+lQm1AVKDk6Oc1970GmgwJI/DS7J13MmFdpgR1K/vQfKFU8pzmUiuRIWkDib5
VoTou2cmiaii4g83hS2C9SjZiFSpM9y7VbO4jqzCU2uJ1XbrDd77aEiSNIix7dRDHe7SUKVg+c0r
cHGO/FHDXqtXV91A/dHbZKs0MYTRdOqLwLEbHJK57ZPYY30fctCejUWWepxQ73cscGkr1rORvAkc
2UFSdiT6VDROmNp0dAolHqE6D8ClN0w/ErkhQ2NgjFWCAJF44sxcbWMeBOJheug6Muh1/FVdQhD5
BG+iy8nXyU3WwhlopU3kAOIlxNne5/qPRQMmNTI6NJ4d+jom+vn8BRPqh1YlH1olv7phtI6dQRIO
lbyzKxzkWsUsg8j2Cz5G/D6kKnNLdNxnnIQBWSa4GdsEAHjiY8sbYmxNxKWt6hI5J8a4JQInOaNz
8jYSwTaXTisMLDVOe1VV8w6ENDQnc/iVJNX0yAmIEKbHJ6rqEapjltbBNIACVnPhHDS6OQPF96mg
d4+cujoZPQWY0M1vllaEAWma4lAZnU0JpJGO0IenukuHTQTy8bkdxa/QvlTyCrlDp++2cZ6FVnqb
K8PHTghcb7apzVTBR3v5FA2CzMl6NB6A0dLE+X3BjtLdOWJClkmhfKmXm2GBpTCaIyXuCMbd2mm1
IqdBZpc/NyZnYyv8r7COKbBYQmxJs2f1RxQED+bW8bkqkakQLLJ2WQe6rAAZDtYlbWvWnRqE8yca
ynFjeuwvimiJWhJlwnCdk2qpJs2draIDEMh8bSZg2KVWeqs2IlLIdffOVGqBwnjehp0igOWHZZCV
IYVMWJPH5uZbQ25akCPCYrQFZCn24oBInQiZK6e1NqUMhvxhb+ndj6mc44Mb9jwWCJYQ7jPXFXPL
vVs4IHIrOxMLZOMnWP/a/JSIrFqVJGA6SdR8DkX/aZLsk2QUOyWeXZJMSoM6cfpdmeIwOWI3ZZPD
LBQmjNKwlzb4/Klgb4YJe4FeZtUh3VyZHa5brkHvZPZZQZqUb3ObXuKQpUY0FCT0KVvj7YbRg8ii
fcTUK0B5paaXJuSUzeMWMqkVfTBstNcUt2h3CL3WRghSs+OrE7gVX5m7ssU2qUhjCXweU3A8PtQ8
fUvonD8OgewWQLDrECWFhzVo0ldG3piP/KArxYM/ez7KWmzorpmQYS+H6xDB1tERWWyHYumxvHw6
+rkGb6sbb3Fzaieo0GbrPQBj2kc5GDwl5GeS+bzprD67jFnzntVpspsYvgRV1wc2U7MtdXJEvBjC
OFJeCD7KjEts0YVUIPiHasiAa6SsDDi0N1FkzcGgCAmNR3D7TOrh3XTJAyyHbSMIVJgj9HNpHXOJ
pXroQQFupw8sHcVTzwJpk2agB92yLDHHEplRWQjYoNqfRzTihz7Kfg1GJNfCcKwVnwkWPKR/57lv
7qxBccYy69obag63rQtwl4XagbnMdLAXFHCjIF+3MjxoBZkdK2/8qdm+OAEr9c+j70ewaBjOqNlk
2Tb6MB3Q/V0ZBehwTOq1AZL1Vlv0sOFkPhj+wtWC/JDeHvVkxJzPenUf2Sn0TPBlIKGc0dzj3FI3
ET5hnwUxA+s4TyPzhkahfEYbnwUk0LYbo/sgmUG+2GnaXcY4+eDjVr+0XkdZb8flyg+/CBIt3pOu
B7citXGtL9+ijCs2rWNmR9FXI3h4Zgy1GwXDOBhfMHZOHtAe5Y+bvrbd92JqokUEyJTEXaInq/HB
w5OHvaGlJ2CUZIdpujfNetjAjJ8fBE/zyk6t4pCXlJATD7TztTyY6vi7PfYHyOj9o3Ti6MrO9NqO
snhJ8m7PCMpAjpZ/tXbbr0WnooAMl6+sfUgR8Z/r4ScDieaSpdi0SNs4+3HpH1OinNZ2J8xtmowH
HeAgny4d+4bW9aeUZdaAAmYHbVWw26LsJBsD124/sCSheSFqADI4vvRNSJli88Y96uZn4nVbe+oF
KrzI2FpJSIMbtt/JcrsC6ySvgJS9dVi048GGiAgdCeQqZqVsmgNNxs4NG+7OmoRzYGm779vhybZs
spBSpXMFMfpAVqR5RQVX19B2D2j34p3Qdf+c19SwQ/muzHikQoIFWxr+vpDmT7fVxcFPxWUUjBEE
AX3O0ClitroeCghBJ6KJaeI961yM0W+sdQxEXXcgm252tnk57HK9cg4wLMqAEN4Oib8DRTCCmRCG
U848YcS/XQUuSSMr9ijpQ8+pCwDffkwS217pYeGuCplagVkyEdFYgSE0mbZOYom1PjQLLTUPiV2j
uolzE7ACaEjBSTEoJxCMqjY2COmDyuxp5YTTt7g27JPAsbAqCE7fxGPhB4S45euxSeSzkYOPdBgp
V6hbdtLBns6iKllF6B0ffMbjK7NuCNpj8UYa14ETaUT6Qb5eo/r4yYM0pyOrbmwyUa2wP/SCyXAj
iDKbEoq+IZUbky57La2EasHjMqoXlrY1re5iAHoJiq7WSbeP59NMO4vcNWRJYCffTUasB8vzv5Nu
0F8UIbRxSn7IiFkk7zzqJEcvKC7ARwlJd0dHq/Y6Ym0x1uV5mI4Ip2n80gYUaWyrnUiSHSJMFOfO
eAgzhfuzcadgKImkGrJbmtbuVdXOGvHJ+AoXJkyV9maQtZO76jGd6jDQxPg5USueS0zey3Dt7KUh
RFPkODtemHCvrLewskM4T6H23Rl+hW7pvBnpp5yKcOvb43S2vN47qBLXORJmLupZfIlLHDCGVb4W
5dhcwjYznvrhhRQzDBDIEi5x6mXXouUkYZS/yxCcPBZxx3goT5xLn1/tBZoZeaimvSJqqGyb9pEM
tvBrypULshxPeG8jXnUEqlEPSG5OzgvjXxCYLnCDs73cwLFuA+XO7oqy0b/6+iNrr3Mx6ftIQdNQ
8/wi4zY9s6KYnhRJf9qs0Wt0KesnG8JkMwNsXG4Y2+1BlP6WlWB5p+cuIlSiBandMQNF08sMdOjC
9aB/snr9GJvx94ExMVPrng1NjCrN1fzmMncQ4cuRlELUQDytonysREaal9sNjIY7duxzjp08R/vs
EYV7oGKQTOVCdTNh59qBj3YRZoiYti6h4UEXF+lZxA2YeG8+lQyKt4mpC9gwzDwX27/e2Kybaxt8
z4Jhy9CNDCwp63T0znhHidCIEG8ncvid1EPNzmjG5C9LEM40rFWSNJs+rrHVFpEButeMApJqV4Nx
ygAfPpc2Ea2opTAtnScY4UsOTqBsCaMwsanfw9hft1oYnQkcu2WxSOA6kktIKbwmb+Cd5TuniFUm
wQgcegOFdXoQ5O+s2Y+kgZkDhCy7VK3jiWWQYf9Ei6od7Fh6u9FIjugN1Ol+o6nBX8uRJ0ZWSfFY
TNXWQXjz0vOJP6Z90+Ei0PvjlHgfZRj91jBv3nIhkEqW8oCYilCrUAyUjKXczllRADeBeVopk81x
7USHoo3IaCzqaOfOXb235ZAw/mdyN00js9d42fEn7J7toE1DuHYD1WGdeO9zM1/yrkL2LgZ1Gt1E
shQp3zHGtrwl/GQba8bPydKpf6d8OLb0xLvU8OpN6hSP8OzUteiT8SEMK/CHhrkh0gaSPqfQDh4w
lGYofKiH4reJWGsOybzZCg0BH2wlSqGUeDrJROLBjgAafdVuL978akDX5+QflYY/dLTG9IO5OnGb
vMUGyznQWDuc3hj+hhhIWCsgSMbF8FIYqSJFhV6wSHad0zorj3P0gAWG6cAua/tkj8f+pYzJhgp9
UxDUCvbObj0nSLK2O6RZjXTF1+trd9IL97fXQQOK69DemPb0YjkFYYEEE0G4QKxgIkIGt8Ar2rb0
HR46gQ7BG1KbFnALwT+sa+dfjoUKt2I5TvcIPsxsILFUGrwwCZVSYQYhE0MGYZorDAsuknW6oqzN
EOUgwmOuNZu8+iRTC9WVmywxftThtjFMKn2NtV9LwEsuTWgyPiAVC4wy2dXdWqIz3eXhvCfJgYRg
ieg9k5vBg1fkyR3hMtbXoB/wj6wyJv12SFaQZhg9uG9tX+n5NssZXJkj8x8n7C6q0D7GYvyMTGYh
RRd1EO6ncSVnyzhU2vQw965/kVqmzkZFripqqoKFJkvU2jCCUpjJluv98tEt19lIILcY39PKpExx
j3VbcN5bYJKcuuZST5695ROHIyinkokYnqEcwSHjkHdCE8klIxlqCfR1cli3Fdvcokq9VZbG73UH
aHZmxk+Tip5HTrRyIyAXNU9HQod2WQhgM7IDw4A+PGukTLolwy/TBhSk+QmhjFUpgMqHBduQnOAV
u/3FPFzfeaJuVhilh+3Aki3Pqh+syZzdFAnGWlC/SqqgbWSCnk0cnVwtSGmj6MKnmuHSNLKv7XAv
nLS+jWnz2qc6IxqUTDzkEJ1mPbflD9e08iMyWNCWxWRs6lja+27p6zUGaz05TvsJey9pqbgWbEbh
eG5Txug1lWPhvsWa7zFelOWuXgL4agmbrAiJW+I0PPFijfgaFL2JTmhtD98M+x1BJJY+UMsiEldL
0hJGKGsNEUucLVQ5h2Iobr7bVueyhEyoGqWurkvN6bTjmUN4IXtm/kOeMAdJmK0laW2vxqZ9oYJS
vFkBwbpxcxCemW5gx6xZfkbbqFX+btYL5BTk5NaVu9GKWl07d34x2JQtEyn3CIe22FhdBSTF44kb
5ET775Ba0IbGS53NcPUxzFuTk2G6GX50g2ms07TS1o1gvBdvLcLrtmZN+RZVxk8CJ3O2HOWvhqZ9
B5gnXGvV7zJr4jMSOy9wyawd7GXUZUb5njQyclIGuFq4CAPLC3+aZvkQpve5LYPsyWRP1sSYfzve
1T5A5oNREjAy+uxfiipv1lErtVNjpxSyWAvXM4g2ztniN3temiyI8wHp8ly3e4ZFngbnM5HjRbTf
mWGsUwqRN3c4TK1yj5nRGmsDAvdaeTVb0biotxj4j/4MZsZN9SDR4+wIUKhFyG9szaTvDnWZdjTo
HCXUkY9l+GW4qnrULXtCDeGpbSnB9ULjL7iejytmjj4NNQJVH9tIRHQxIkn/QFjQR5ur5BS10yNZ
t+RL1/Kc4yyAl16xIZzph4HyIUMjniCqqAeSnGHQlFmfIfD+jZW1vMqDva9cSK2OPearrPfF0fa0
nzlGYh1Pa8DIkevBAt0aBf971ug5+EfqdlMQkLuJWDk++BN4ZRdJFxPaaGPVIawjli0ZoKCoIPZg
mAwCKjUn36WM/YLe+tAnzTvVY0tWRDIkB9e6VgxZhMaJo2mPkUHc8EC23RJozAc5V2+CXNQjxr5q
J2fdWROush0th4W+qCUqEsm5b4FAv9/kg/1LMltj9gfIjOFFcmAnQ7iAtM6xEj+pKfXPXFmPdqjH
13gi7NiIk4vbDynX197YMhLqgxIIGAWbxQvchDm9prMw0pK31K+u89CNq5whWCqX9VgbvbTIWSmY
8vRolsWhzmAyR3qkDuVoP4rSJRuo5tCaIeod+V/bZDEhLTk6j8+Wcq1T3luYk/cQDyLbjZmVrQtf
G6kDxGvqlvuia36YVZO9SEZCO9ZlKDx6UV+LTr1QVE2HkXRtoknzbyU10hS34tD7Cq7h2G5DN6NN
k3HDiTRY6x5k43ryMNjX4bSKWzM+Qk9kczeG9Ia1jcG8yWgFZlwYRpQea4AGZyRzwSJk35Zj5D02
cdWvtVHqwTT5312Ea2ud8OGVNeI9wLrVrSEn70E4CrI8I/Ir6MXalPFbBhaBQcNgBGRCbvS50i8+
rCXJnnBHMMm4gpxEvBiN7sXxMwDUPq0O/nJe4/Dpmoe5E6R+BxoPqtyqkSYTmrgMYRiOe320/GNO
LX3oc1zmjmzQO5n5Ne5zaJxRwN9BX66lT1PlluhtpvjqYxmMU/wTZmTku4I9JSuosTnM0qJVhnhd
NWJt61a6EQbA/LZsh8DD4rUhl2SFHaRnpOm853xWSLYBDmk28aFEQfVQSO1aTKo/dE7WXP0oAn0g
4/wy8LmMxUhiKbjJdT2GgBDQwsUZmfeg85rcTs5ZSGLt1LfmThG7sx5LHXbZcvB7Pd2kqxHBVbWm
eeDacU0mSkW9lrcqSh+EydCXBOxNrqX9iRfT5S3UcpBLqe9l1sFMZcqjauU8hw7LiViZz1VJjRIO
iI/6jM1Qnxg/SX0qb4nbbPuqtj48Bi1Q0Br+JPwd2/KOg+z3bf+7la31UgsgYl7avpSQUREDEc8B
HT3/Zufx78px+t8VFE/HnnziiNDD2hqtcDJP515zxKExx+zimdYOFKz84DJYokGEkZw5VXzsBBla
fje51zhDUxJGAPbHvoPqV0OgZZUeJuZLk/hPcTHzJtLpzifyndYYpCcki4W4ElYQ0pG29kMvyeuM
ARFUjPIe6uUGAGOOW1aNN4jsJvMB3XqdUY2v4uEbPjl/6XHBagz5bZJi3Dej/CokQGiPuAZotzqC
Imsab4NvRFelQ3OMK3h1dL6MbtyTzZxz42FmYHwfp2tTL+OtFnXuhtbaPtSNSjAB4G2bJXW/Qkub
UtSigyOP1mpp6sxBw8cbZd8N23jAnazt4KZAZFWI3Djuv7tgW6nIq/aQVENEErrKtrOZOTio4mZv
4XV6zor5S/L+Try+fLH8Tuxr+uhVxmd51nv9YRg5flI3Q7M6D/gfk6y6FGoRtljE81CJhqdCSbYs
c3LG0JhdTeMckRzNm08UCEj8xzaPqgfCBogd6nnX4RhqTp4Do7S3yuZqNvlBr6tnYS+YWZw5B08p
CpoWBKZLxXUPYxgn/4lhP5l4IGgtLAJQ66LwGY3wN2vwhpWe1dmpdsL80Wz4wFeEJ21ckTAhY5p3
8dOK4Z+JQXeMTQKdOeowQvf7wifCvUtb87Ea76ZgEuC73DmDXmyuHfxUgzNj03SVuc2Xq4iWM7p1
ogTlHdqmgQWWnc8Vc8GufYq0Sn/042Pj7DBb5Z8Z46m1M+pkkfe3qs3zc465gMYzM94RJmLgNhQC
c9YMb/SL/XAJpeV9iLQlJ8fhomgw/qE6dNkuRdGamWX3oxwJM2eXaR0Lo/lOR6CfTMU1wU/EVscO
7g5TdWrRk/OqcDhlS/jOMIqXyqPWs4yYCcly47GgArnRPaZcv2/YIB4NkawcGCFHK21QEaVGQowo
+eVtjd+osQl4C6OBdy03EUF0zCeGYZ933a7vM+NQ+3b6FCKMc/R663IurgvRzyeHAcaebKaBkQzp
Gxq2QOmL6JtKGLtGRROeedVLHIw1A2grK7/nIYUIsI7kkbwtc9ewHf3GbhuZ3iOTPcfKHswCwV3R
HiWpVt+KbumeoQuofq9hG7pYkf4astD8qkTNJdC1b07HpK9vdB419MSVrdBjNlAMeW04bScoUZuq
K67V3CfUT7ToVSb1i86sfxVl3XOLQJnntUze4prxTu3hFxsmssAX7qwdGWubIrQvekmaZ642BapM
9lA+h3BqhzdVOD+8yAGh6PQE0EQPKkZw22XluAudhqYt5J8hLPvRnjzvxJ6eKPp0SJmT5OG+zAH/
9MTmPA64SwZ8B++OYvCZZcmjgduQRYnprPhM4vIID7j/AqcxnV8k52ROuIWO7V7vN6ltuFcrsvQL
NKZNtNHYB73nVq1OTs4b3shKHd4o5Mi+iL2TGJD3EaHu7nKtLy7kvKHdtu3uNebNzbA3+4aYKt0x
PqSlmiHNyyYyVv7gy58TK6IpMfRznII+kJ5vH00xA3ivyF4WDat6UYhPD6nQa8MIh2rAJn7BBXap
w1Z9miaH9Mg2/D0yDnpKwnQOZIlQwb/Pq0o0pqUkfe0+vnJUU5y96ct1tXHcCIGyE6gMbHLL6HZ1
u7gOQM2/2vMAxdaEPN2EvXitiW/7860jud5Bi5sClffdXq+QheflWBymYcIsUETfp04kr7l88qVf
fevNkLBsMaC5SNNHf4i1B8AHOxmHL0x1pnMj/Bh5nu8+ZmUYfzPuu4hulMc+LNc+vs+XOJ/PrW+7
jFOy6SWrmLRhMjupHBEGbY44DS6WqMhX9fscssLCXCCPeDP7nVLMHHzUbIAFOp+MB1poGxF2ucjL
Z1uNu6YYPPwleXm1J3yQxAF0qwmp+bYHLBiw3UVRaTfV1ayKL0YN3q42dRQM5iAOVOR8JCg2VmPB
gj+cSNJkqmmt9RaUOhEHTPUNe7o4FPxrWQ2E6dmasfcNMlz6mZZXZpH5bWL30HZe98Qf9jUp5W9m
5CHbLouHfYkMbaXaLDwj+263bDVZsIbKeYA6vPNgMfddeOojCt6i6b54ORkQRoSzTUkngrLIlkux
IW50utaNtrLD8mMTzm6T4zxWxBu+TXaRvdSRpl6o36KVruUxyRHUR0NJjz3M7UwaM4OydnLfOqF3
r0hsaXHdYnpktWNciW7cdJmbXrBw2Gwgp+/KaY3L/UbrDZY9eCCZX3Afa7K9qv1+5yXzidcqP6LW
M55CG5R6lz3KJhSnkPxBKPm0NY4rXmbjufU18834zJvu6o1+9C3WzOgBosjb6PgkG9puhb8tHh46
1QwPhTefccCG/hHkTUpsA3ODoJwoUWeMr6yJSz1oatXciQaEDcxclQUUdZtUg1tn5T9SH+3lmErx
hk4qRmT33PZ0JKljREElenWJm/LBtXrtgYYBEVDcM+OZU3UyIu3YSF55oClvzmx0e6t3QSi6/Qed
hXHAOCZOjOyi/TgaReCPeGZUPpdbHx0og5PMckZa1djdmlFYbyq8c7jN1LeYqfiaZfeP3DLj17m7
OW1cEOdgD9u56X73sn2apOFtRgvEN6SKY18JG3hc9Br5tX7qitZa2ZNGRnJVervBtPo/hsv/IZr+
N0RTAZ4PksH/n2j6vIBG/2Xzg0jh/4Q1/esX/8Ka+s4/AF4urDYfYDpAIh7zL7CpoVv/0B3Lg9vi
W5DcFqv+X2BTy/4H2AdAnf6CDnFBu/wH2NQy/2GxUGGND+KGWpHf+t///jn+W/S7uv3xlTf/5ft/
KbviViVl2/yvfwWh9l/wULrPY2DqNAyHHA+di91/drf6elO2IZPPU8rWaMOZzQKfCOA1V8+G9Vx2
aKI4XKFweffscFrrE2LesXkny+CWE/q6TmuEdOmgVlbvuIHZzywUmU8hiSKSiTnWDfslBcuMl54E
JlgkZBfRVOOY2GgWUkNiL7ZEALEs8FkWcqauZFU8NU73LmZALhTUXMnLazwy4qu9G4vwaqWD+jgI
xU7W6cJ1bvgfunKffb96Tef5Snn16ckyWuVWF+C4PYFgO3rhuPcJj7Qzo1sVsXvJ/IlG28yeqjb5
KSCyrcnvlSyVar15ymw4Z4wYXOQjsbVuQcNRrgMrHe2z0a9IeydUrSAys9fKr5jcEh2qW1IFmOWX
z+2twyG+MvPm0I+eIhPua4j5YcYdctVa1mtH+PjQUSu4YCdLro6c+S6OxuaRLJyKNQhrQD8yP2fD
2k7tUMNFNZ/qHKiOYz+3g45YUbb1Ku38jae0763dv8i6/IHssG+LTTOlBzYBsG8EoJusmrfaqF6B
UYKfGHC7GskKC2K6dhKms5Fz0Vy25sb4TU/7C30qAaFDcbEXV2fGs9DAiUM72N9kjotCmlyyIUSj
MDuQX/bUMqD2ZuSNRped59QeqflxBUPz/lFP8SLVwRg7e9mvKr9lkU1N2D1bXRQ4PAYXa4lzIknQ
ZJv6xhSgByJEG2jAtGuYLfGL9vhTFdlZiwnmqvM8CfyZoIIn6Xzqo3MZ5LKO4UmYZEWBNJZ7RG5g
tX56WXLSpNLXsgtfEP3ecOHD7WMbPCT9wdbxk3lj7R4Ma9npZTBJjcndxHn82onB28eqvWTSxN/g
9nQGVrONUSvQJmZB72IgsRv8h7yY1M3QRKbUeCvyUWwcgc6RRSgM+hpZJII9a2S6U+Z7IsivoofK
x9jNgcJTvhcee7UYpWCpf7NwMclM0kLT+q1M1/iWleXn1F90v7yYBcKPjKF1bbELMRyX4gUvR1s9
V4PzNBfeoYpJ75zkcFS4GBqn6NYiCm8o/a5meXU14v+MxH6a3WrECrS3acxXNuuUrU4MqqjIvEYC
shatyJjG/vOmYdG/qUr+FzEvENWWMXxn9zW9+4vX3jC2odf+JhSKpCEPvdTMZHA9kcMr8ej4Zu9s
WxoygPsftUAs1MY9e2E3Ljco7yFMikdQ7BbpfVqP4Ez8qnsEsUtMn48uObTbMgCCrB9FYkLRd8P5
z1d/37cM/0kpAJGG5n+56ZY88vtX9yTy5TBmnOm9//Ufl0j7+p6F3t3j7f98rc2SbVXHZOTP9//X
w1FXrSyptxtpWniChtbY88b8812meJq2RpJOG4ZELXui0OHVKdixlTYDWFy3/dHrkk9X55KPJqtW
+yYieIwyZU8K09pNQn9PD2AgSwErf6SCbo8RZOY/Xw1C3qaJ3Oq/77r/RKrMazImLkPrf/58svzS
/ccmriUb1n7FSqsIRzY9cpFJRMEv7DL6SkxGDff79OU/3H/kfoMaxj5E+u7ve/7+qcTN+C20jyWH
m3G8/+afR2rvj3e/o0/SJyxNBNgp3t12Xz03HSwpCHvWy1Bo7EN3csjSH2g63dxsOG488TFUryH1
Go7JhGK7cuubQXrkakCTggq433VorE5QA1/AIKtLZ8bm3jHK6z02uGuxbSlZJgci48uFrR9H848x
7p9Qa/p0D7RjmgxEUa/ssU6vM1P18zj1L3j4KzhwgARCd0lKnWGYKddEJx5Vr2hsgXIjetakhLCZ
YrzOIYu0cYvFB7ktRbk3NeExnN8VMuHO1j5m4eks0tQM0y9tcQkxTDD16ij/D3tnshwr0m3pVymr
Ob/RN4OaQPRSKNRLRxNM0lHSgzs9PP39QJmptKxrt16gJhgRoZAUATjue6/1rbl5l43mHDClNQd6
3B/mSOmA5DfYbE3vPiWU4QvbyQ4tTdKtUNziqLjRLzl1X2XcNfe2Gla3+gJRcfEkKm33OJddgrG6
vO3ouPn22FYv9phtQcXcF2mMLKSx6y0ypHQL2OWVTtuMd0W6p4xI5rDRuk38uxNjfaPHdzVn147l
/exXEznpWomSciKQYhNGLQb2xOcyFmjoIjKgzVHGe1sPr8zlEkuXvPa4bmR5WB+7fZAavXfEq6UW
h9VisW7Iurj0vTPQHAuL05ioGAnathnmrWt2hi/QfXCJNFyRjsPkmgK/PXoF2R6ugT2lS/BOjh4y
TH2sTusmFJzQKdXEP59cH09C1RFvT/t4rPQ5oFcriPpg0zIA9+LEGVqfbJrNp7GhAqIo5VGYQp6i
LJan+u+99bmfh84snhVUH1vV4XcYZSlOU8nd3Z9KOBrMFQ4aoGCa29Td11fRrqesmA3KOTQq58DW
Gp/+QXLMu1ye1o2lGe4crLswIsXJNawXarmUrBJyQCxmBczZyyMrIipdy2ZNe/95qMVDEYSR0weF
axNZPirEgH/vxkve+foYJ25P6qj4NKO5yfm8qZ/yfXJG8jXg7CA5MZ+wpQ1AJtrYkadqwjnopb0V
rMcVIX1EGvpyiGFC2Htp0wNcjnqcYh6odHH4MdesR3k14fxYftbn8in7YoVdbb1iLE7VoP25WU+E
n4fr3iy7iZyhEQ7KctyVqv9zkywP1+dE4TB7YSmM+9qWT+u5QIbLItFdzg2NeQNpaPjyw7Kxto6D
3EzFHb64e0I1NEE0ojhfv9F5+crWTesY2bajBsGV+9dz6/cdga/aW2N7CBWVbPi/Nwrq/n88XF9Y
n5vtX7JKW8pkQ41mYvlO19Nt3cuKGmlB6LpAoTnffjY/5+DPiejkJu2HGoIjrl0+UY7ctqzmHWmG
1WndrCnp1prGvj5Gt4JmOCGctiFN/fvYfV+jakWpYt1lOcDQlk2bnwMH536xejXJP61e6zE0OghT
EF4O67Hp12v2+8r93rdS8emkyGzWA/NziNbD9q/nnNLDEZyXKOOXw7RerTYx2pjkl2O3Pl5fIXA6
xPWLnT1X/7p4KVvl/vq4SR2uO/ikSEqZhSQlvgN/vWTWSyk29D+vr5/ntEjb45o09yNKcSpauIG7
MrCIWts3SBkwmSgMB8tr3z+wPFdFLYIHi2YCqpfmpCpxc3L+3vvXc0pN2UJh7u6bLowZ7o0YelHB
Rf4Yz/WVl8zQEZaBo2els+6VXowqw6vf1kOoLQPKzxEtTGQv/vpYJKV9aFLl+xJcL8kK0wYxY5HG
SGllLtWiPiL+C/Lh9yGcodrK9LQeTlIPIB3Mafjt97MbFJFak8fb9TL9h/VOGBBtUjQo64EupW1n
tBO5WtdN6HLPx9+AJzLrMlYgy1XpAUeEvrDu/jxuXFvZmOTFMDQulIfvI7wcZtQ41Uldnyz6VkF1
BNXs7+HZ8ph/rA/XvXWzjtvrc2gX/bCUHnVzhs91uKR3Qo/uH7v8/l94sGgEwaTeectNpliGGoL+
quLgrh9hNMblg62vYd2dt+tPjBrzo8O6u77EPOzP964PI6p+ADls5aMXIo4/EEIW+2j5SL3GR1r3
fjb/3XMlihUu4OUt35ti+WrW3X/9+MhaZYtX5I/1+Xx9Hx7kK4BfyZ7O7V9v++/e+6/nsniG3NoY
nI5//2G6Zu+Qm4bt+rMVnXuS3wQOkkXTs9yOCESTJxOH9femb/i6f57DdcnFpqs48Wrd2RNmSEWx
K/aGvRyL9W3RhE3QX9+yvnl98l+/Zn34j/d4k7O1UoMKJR8e3cCLFusu1k3+9vev+/7ZXowVR5xv
A0Rftl9fXzf28v9+v9rDmFALThTFxK3oNwN3fkGY38zdDW8MGhDSEDsiWA+9lrUnW3GaUxK7TAvK
cj8v16i2bEgGXkLajJRRp600sIMP1TI3UFJGbbnOEmKbfyYKi9dapaUbLlcAeoBwh+jzWvbRMsDp
iISKJCyvpyXVnUGmPLV/b9aH7jryrk+mXkHcX5wmm2S5235v1mF73RUtDV/mmu2d6artbjC634Up
6i3/N9fNsiG0m/n9smeud4S0fHIdWi8TC7yNuYw8UAJLvrbwtH6W9an1A62bKNVsctyI5UUOTPLd
cuOKl1lCstwa3SUsEXFPfYqWuYXCjYGl3nIPVNM8C7qxnIKY6i5zBQ2Y1bTcRNc9RDF0mTkRlwEU
WPUva0Cg2kmLgXjZrHua1W9MTPeHdhl6x+VH173aNoNaQ67XLYNzsgzt2aBzCmrLiL0+HsycohKK
ZLO11OoADkienGU6VeiWySgZvrb9PKAuWiaL8zLcfO+pJJfFij8UtEC26fI5XRrGp3VP8sF26dyd
U2S3+pZch0jnyl0++Lqxu7jbQKrqiPFjUlGQB0yo3DJFo1KsqYGMAfG6CIU3acMyjq7HLqYCuJ/z
IVK3yJsqvqDoVlrVSK7jMpRqBd7qGb03anN2iY/khmyGoBnJhZ8tizhQ6lkT+k12u+VGXerqtEdc
ewCzVJ6GxQq97nGMuC/8PKn2sbLpamzpNByq08+moMe+nxtn9/OUtZxB5DxHQduAHRCmVe8WldD6
2/plSrHu/Wyi5UxttealKyJ3u/6ifL13rbv2CFyN4IMsMOreOrQmizHMkVF3QJuKw545+LqR66lm
xTgbcwQmmcIBXl9QKoPFQSvfw+XQrGeb6xWkLayPLWIQOd1ao+PgGu/I0K7KIpqYDCwn37pJqBGq
JNVHf1DsQytGmZNfrSOTKGVyXFXSHglOJxXTIYv9RTW9PgZYOBwy4W7COhtOadoOJ2Ss8OEQ62Jk
W59NkoR/zio/CRZDIOpN/SkK2awP/6/nEEErHgIAtEu9XlYX2RfDTUc4u9/oW+Y1FIr6xPcyjIYz
cX9Bayvk9M3piexNJIs6XSzXq8q9U6LXF3OBx1Cdk22tuvOtVtxPaukczKUtIuSDQO1+lY7V4wz8
59AkgEFaw/6la1N8PcBLqatZve06rbqmKSFC98x0Oz13k4qMiIA1LXW4IKJ4O2Dq2SaaGeSucetR
zX0m3j07Zr0oock59+kolyoMGt9edU5DRqFyTHu8BuF8h6o0OeBiaK/E0F/3WKkPg1xmC4O1g1g6
4l4jNd1h+TE1qTzYThwFCjpSnJqNcTQbUnxDTdnSwSzxz3BG29Lujm3XHTxgV0GElvEmcuZrDC8K
peDpZTC8VbU8BaUzYGkmL32nW+RqtPpwobJFy3ChiKx7XSa/GqPAlCYbgZZsneQWJBPSRAMrIzHF
CG0KcNBhm0aseyojB/ddGGIvgpx1k+cFhU9W47sCey2hoD5g2eoAIiU6lIhC0f1eGM6GR6NLQN8g
3gw0h8xhE0TEPqLHecEfFCAKXcog2NisVEUx5Iy7yYi6a90t1aAXXb+BqkzyXYVRVXHds1HWJWA1
6G4xtRkTZg6lwjtLKI+5R8y46yRbraWQWhjdp5VUVwaNyi2l1j3h9vhtOzYhLSQcAvgPwv53hZux
mrTAnQccX6HxaJXFiJAiSZG2TE+jqsdbQrVbAiUBuQkwhNu0694qc8TaWGp5UFNZn1L1g3Te31XZ
Y0IPaR/PKhV+7zCP8BUMu4MyRi6zZww6WjSVSnCe3ktbw/QiY7IYG0NQHBvVO2JEgOaV+WZWS3Ke
p0buXO4UQSZHv28jJD4ewimK4MEoQahYCuo0Re82jhUJhEJYVrOimq+jKep8m6k/vcFiOIpZnwJ8
UP48JL97IoWRQNPl5d9Q0i9VI2KtY9oXqFrpoGEVfuMU1dkw0NJ0kj8sLEPBqK7FN6Mi8CslDoJ3
YJYbYIMIt135Rbw4800jJnadBabvcqvt0DuxEqW5P7YqtOmxIOK6bQ9Rqe1Dwuw2RoUvKsSviIDa
2+BMJom+cS+hWgDmtbNr6bYHNRfFEeTTh6C/F1Qa4IC1JfX/u3f/r+4dkSP/Y/fuhXDB//Wc1FFC
2Mc/UwmN73f+2b5znP84OvEYQG+BzmLopEf3Z/vO1f9jWwgmPNJTbXDby0t/te9UIgtVTXVo4NkE
VDkQY5vvXELD+Y+GrEAF2+uppu4RWfivdt3/1L7Tv9tz332+4+//87+hrbO401zTAoasgan/Nw+Z
XGiUDWkUHwfFSneuXn0VvWwCfcBE67Q4bwyDRo5ANSS77h0ZAiIO5Toj+/am300xbhLCUaAhRPuk
m9OgLLNwY5kwLpsBfbTtvCdpeOlGtdxW9kjMfURyUSZFuM9T0JpDFJ4T+0pMLEImFT0LCmk4UQrd
Q1R04TC/DO+2aeHX6XB3dPPB7QSe0UgcBrXXuUdlcqcSCt+3BvET8li7ZGWbeOapWxAkrpfDuxPF
Bba1YQcagZ5COCKHQC0yzJM/O/AXolheih4PtuYRV6W5fkyK+ECs4NGLm3hfhuVZqTS5MWGFbDX9
ASsWzt8MszL01HOuGvMtWFOFcqqNparpiZRq08Xqmi3WFlINRgPNrKXFxR60KMykSFGpviAiYSn6
kHWWu7OSTd3j+JiYbwR6917T+/TNxSaVeipIX92hd4DOrhsHwpzFuR7GzncSR9nYMnOWuxiNr7yV
m0hKaM5EMw5Jl+6w6aQbnZTtGL/Jo9G796QXBk0FfHsEnoZ5ozm73Ci0xTH6KBaCnBorj1h8aBoC
IIuHOws9Xz/YO8Zi34ZGWwL8rJKXmYTbxCPkXFWuBuFdCE0+9533pDri3SzDxT+CGQtXUZtNNenW
7nF51cijcil1+VHZvA3otgOrpM3TFrR4VM28QTmJytBum53IuTEhhAgSoCM4rwiABRA6RKBkJoMZ
FOjdK1ftz3qvviYIsXEk6JhRCMfZxYbtY6KmMaSjK8krwW0lMzXYxLPYGK7VbULNbvep2eyqPsbs
0ej9tuIE91uraAJVOtYVwAl0QkZQt+VV6wD3cKKo2khWVBuhzQOZ8UWAIzfa0xNKINB8tkVEkgvi
fM2su80QZWcYKqALVeNeaDoqYutOz71LhcwcB9abGeV427X0VYq4vtTQhrkNDgfFCNGEdphPsd5s
OwSgW6XxdkkNFWVUsvi6sXq/yGl8DtwkMhWdTVTKU4Oi1jcHaItTN21kZsfbyCC1u8OgCZvqRWci
coxCkhO7uN4wEnCZjQT7sqj1RR1eh7Vy1+uW3DiyvsQGKsmm3mtNP6B/xQRbFdUW7L9Lyyp+oGbC
XGymRNc2GlNh56Y1C3l2kn5HFtLwFD+aurhP6nu3QCdbmSVWYDH/TlumQphOf1uuvMFAvPNKlWvR
bAqmHbh4WUzTlpxrHEtuG78O1i3i8vbgjZAwe4oT2zZ0QM4EXDavKTMDi5Jex3ykB0WwNTTrxqnh
aSQRs9bppdTGr0nBnR331o3EK9tpBEc5JBeS3jvt5gyvbzz2NMlimLyVVQa9q7eIBJQN7CRK9B6E
9jC6q9t456nhXdNfQh25dQ0SkBPvximBZBuZTUeYHi9mEAdMymyNzAnR4nhW55FYox7U5t2bZgt4
zfs4dhhHVMLRIvVdnZcDFM1xoOnmziEMzsH5gzygiQ6KW/ZAg+vPjiXIpihMc48D6yhZklznAxwi
FXs/nPDwKS7yk8wfCmxK2zYp3ydkBpvKiKMTmaR8mCr+QmkOymIwLsmAGz83nAt93R5C4fDseEZx
is3n0E4lDSEgWVhQ8fK6d/3SkhX9Iu+Gj+5ictl4OOxATCzcb9FeF671Zad/0Ht6xi9Bf3fy2o2F
YXYAagkGguRDeyIQyFIfnYI01KH5JBZwuDEsGFBVjk60B7dsEMkIoAjukx0FBBDFG48QdlZpgZEi
eHAFI5MEojJWRLZ3uRnd2XvN6epzq0xg2xPB0a2TgpnStLFbWEG94im+KYEnOEhpM9YoorOuMF8G
dWw+FULFBB8LaMUp3pM8OYVktLrMsBYrpWC9rvgF0kqWUEjcDKc7Y4R9kuqhceVl6AfsT8INlLSM
NsgCd9jc9LvCW1RZaBukANjfUF/faNbWsqxNo3gwAfVxGw1Y5Cyyy7cyK1TfBrnoTuVDnddTkHtR
uof/82Z7DirpP7y8fYWVl4FclXfNBDRYO4xzSOMwmy65emPmELsodXabVtCRM3Xsj63hbhKV/gHO
FqprgkaPJ4nLzKMriZfmNu+8bWoZnDvJM/cCGYQZVj5a+tpNHxvHvua2NhTyFkaye0v4RlAgk7BN
p3wddTPGxqNI7pEJpk0Iu3mNpS2xxbk5lIatXMC/+inCWwhMHXfIXr0yVe8haRSoY72S3SqdyoZl
DFHl9iEWzcFiyQj25WF25BNV4UdWf3Dbs5cY6Zk/usOLp3FawsHfDbTmjjR2URxAUCki9Gms3I4y
EXgymyPjKitbhZrcLC8k6fR3mcsK0g0M6dTUtSedLB93mWfzczXk9qn37mZDme7CTlLIn+bf3YTK
JBmxGnGpvYl6uO/aSUGrxPnvgVAtBCcmcw4ggqHeBoDAKHMBJe/aLefvxRqsTYWUedNRot9UgxC+
Kb4qC8GQHKsvulN2YMvJRTrBgqU36x1GaY2yuXvCzrM0UOJfBbLxunPRhJjmfcQEBMZ5j4DJI58c
L5DXVW6gFuoxBNDZ1EWBxgJmY63Qk1Hpjmh2f3Z6gDHJIZxJaS2I4bJB9YNQKS5q7W5jWDJv0nGa
XUIT4KD2UFCqOX7qq9AKpkJ/i8MEDKfHDZ4kK68ZX+w6g6Yqi0ctc16sjrLTPAY2rTg1PBhCY6EH
Tvxge223A1zZHCpMr5As3i3E6hQ4o88q1sp97WZ7QzeubDk0XEB8Y6piYFzWwXKXLMUS177WyRnc
UUQh+JpAeD+y9OciZ95lA2VKWQ/5OX0VR7JKs2RlY9bt74HuP+cdMN1KxnB8WqjGszxOkddeRyNl
WMqyTxLxOxg8Rq5mUDIA7RQ2Hbqy52okShbnsS4+1FAaN0apAIlC0DQmY3qap/ZYJPFdognrKhPW
u+iTegvY5S5RhE9lJLDn6HUSHiOifLMJN8jS1twYRCBTztYrn756c5ic+Ix8pPERI9/lCXU/fFHW
XehqfxRLYqUJa4npg3usmT4BcXNSxN0EWLvA6KrwBT6wt6v1dOdwnI/MVvJrV8NUWTLWJUOIV7eR
0ZZOOKauCD1ZkvXTTk4j51d9jhA1k+P5QQ938Cm4i/2Qg3nUPxQFqFuv4/dFl053U38zdcAejZJc
cu6iV1rhmRvcstJXLqXKEF2Ct9wqEyA5KS8wKiu0Xul9Ot/IKr4LKYBtW8hHuzgnJQxXDuQHUKGL
5O5xQeBATL+bylrfqF2NoEc1dnWj3ldjX97A1SNehCm653IfGygUW/oyuKeEgczLqqG7t1RW2aCc
7xwSB1yI62FGob7qx+6QKwhvh5ACpYmUkLvsbBBH2ysHRqQOydxc/ypMGJ+xYG7XoLYHU6MFpWhu
u3IqIBmQamVWMV18Qz5mbQtBrU/hd+T4hhtDcbm6+b6dxUDBeyJvHPcmcaKjg1qPD4T2zh0pumEx
vuoVqu8mMo5sNKJjO4/DJkwhdeTKH4wxWDRkV7xZ/ZEizCk0uudabXYK5p7r2dRvegQsFDtN5Coz
Jm5N1BDzjH4zetjhG6sOCV6FJKR5zM2U2d01k2v4reJklxSGNxPrTr4B1LVQ/QkgKlhiiSegCmcX
EjNhODybCfVapyRqIsWj0xbDayjSzx6aQ5hm4wVx0Vdn4KRLTRtQdmHdqiw2rq2OESVJF108WeIh
UTTR8hLnH6js5mgPdMaN/oo6IhJ5LgC0bjoO4WulsPhTENZ28SDRik9fuszum1QVy4y1xMaoXzdn
U0H5LcszAeH8T01jUsuqF6Ioqh41/sAIMvvMRN4KAEquPXHfu63T5NR04p1V1J3dT8+DUu9UBc2n
rl9BVXxrlaHdUyuBYz1790Uf7a3QjKjz+rEKcGaOcgLp723h3Vtj9O4ClCIZd1tbtU/SBPG90Tus
XehiOEwIrYxY3jjmAMUjh/iM4sXrq1OFwodO2BFONoTv3t5bZryxG/tgh/GHpz2N87ydWb31i1+u
wZJie0+mAyECnMToPYaT98ns85fTM4YQ9Uv5meIqiPsMtTuhytxaXDVnbVDezi3DnxPezhHF6Vg8
J3AdhTKge2xuTQ9rWJs79xZSCrJGAW5pJc64FIbwmAYu/F0wyKflV6V5cSdMRJy2cdIKevdFSG9J
V8aLZcfXYqhv01l/JY/ukA7D4s07lSEjtEJWgFVdqWV0UyE0RMlJMgXjwsi3yeloy90Y4d5StWcD
KVpuajS0MusDKGJYVedZQceUyOzRMw3st/VlcpRbgl0A8vzqRLVVsmrJUyNtRtmgf9/OSPyuX+tk
AT8a6iOK+0OXMiprRyIGbAZv8zLW5pusxKPa6OdIhjddttVJZ3NRVUVj9mZ5FvM9aX10hXfN/BeX
YwwdSzO7z1HaVLwXWkEcCC3fUBbkVsBEwB59ydTOTlE06sStNPEn/as7PFxUBFCCqTq8UNfeGKJ/
TBLIOgVFg+XQlDjM4APuivrgxSzeAfUrunxIqyjbaAMipNHxkMbh3lBQK1X6qSUxLsb6iAb7xZ07
KHqM7QN3pOU7Vwb3sa5M8JbxYyjO/SDeHXWflOAtwp4s48pChTd5t50+PEe9CETTb70lRH7C52Za
T0wrnqle5EyjWD0jgLjNoBhF8OJ8+nTWA8LWGNqbonVb+IuCsmV2i4Mbg+PAfIqKy1kh6onoyGaP
BLqBwc6gIWJmAHQJjKrQfZfDlGPOj3rPT0nAY6GsyEVKtufe350ioz1TmL+MHRUAblyL77c424Py
kFT6TomT+qCE5i1acsxaOid+lbdAhafwqozG6zmDMAtAfguHFkcq/wCtkMDgGppHJ7800nnxEPDB
0Bj82MaFOXZNyynhoflW5ps8JbUFbIfeCZavavxeM61L4IaEeQUXX3OvDfBPVK6YxkXGDTXXbufc
2O65lkwL0lhnMR+fmTt+AEn5UOjz1kzj0oG7hQ2UhZKxfYPFGxAASzR/zAGEiupDJBCPaKKC1fc0
kMnFsIu95lZE9EhaBSmdncJ8QaAYNupHrQzTo5pcpBtCsQxJ1Apb69GMXOjw8rY3UvR3qrN3JuXR
xiSCWvhZbyjBVA3VKlV4qN70iwPxwYcn86ZlEnKJEQNCcCeutu7AeYnxlD4AvAGCoMrsnJA0dpNE
kHpCGHquiLf1nMQnJcM3F2YiqORAuYnzzlpIZ7HQ34yqYhKN1qtvw2CsbQidOWp4denn4DSpQHRU
Id35oYVY4Fxnng4LNEqwFSfZMfRSCJ11e5VT8dxYaox+dK8OgAmT3p59ZxES2BnoOUNclVroIabB
UpJrw+8ibUSQOwqNCXw+jWDYIMjd3RYZRv0Bl//o6Fe6xZKjGh/SmGgDr0DpWLZvxCKnPlFUVOVQ
ehN7cgQVD8XEaq+mmAJb24WvkYnwvl4845m6K72mIXzE0IDzDTdVgmBdsShOJkQlsaL4o+i5QDuH
5HJh9a92m7FeGB6IMKZlVNdkUFW48hqPVclA0smVBxt4pwvlrst1PKWZnm1jnYVfYSFuMNrsoOsh
q7vZOnBPdXwgpRQEiK66MBVHJMfNlvZXfsws6zCN9qmOc9JLCmdrmiGhXQ3lDQzr/f3Y/a4MgJhD
AymvageqVcZZdqZ71CJ09x4y8krvmBdggWrx9Pj4mm+GtL51xmpP1870h7Eft1LZZZr8tEJKgamd
/p5H2wHjoJsAg7RPnEFfhaOVuyEPFb9znfSqF+pD7TUHVcEnjbb+tlWjOzJIbsLFoxx6ThGYRNBj
T0Oh241doLkqCp8oRdFvfiaNl+Ku7q/xwZ1nDe2uXi+XqFFsakemQSUAjESZciz1xxA/E10vfjG8
j3HKb2Dmo3pO27u8Mh473L3QupW3UtFJBHbUU9ujSwLNFAeRqpwRZBmk74LvsGVgJ8zbVOgMVkEo
iLOvw/a5aiLqsRGiWC8lQwFvm6kbqHwLKqNlpNMR38ZD7f1WVP3JnqlI2WkE2cHq5z0F1UPYF4fQ
Yd2By37yHUCep6hN9iJKgTMCIAE8yuSXNlcQ914w60cZXucINttaftaKqROvkQ3LkunOw/h5cpZN
BBYBEWRu7ZB23gLF1Q7EAC6WAeYWlU0/NG7+3KsXodEwYDvxQkU5caGwImSts7Fcap/rZk1Imkzd
JmmFNrS/Ptl6CbIjg0u9Ycw8ddHS1aJgdUwXIQRBxjcUZCwYSkVzEqUabyjNAEVa5AXw7GjWRxFy
oXbRonxrsYwIdB5VGBYbqXYAaTPhekA6I+b+MBTFhK8d9cgqUlv3hpZJjTsdc8ENLLfjY1fdFZpE
/9xk9VU4eCxF1r++6k2FGW7ssvLyDTV51KTL313/mXVvVX/96zlmoSA8hQ5+nYPYF3C8Bs8JN0ON
GlWPqftQhtZPpa3/uYlLlq10Vl6MRSUxLmKIuKi8KVh3nVXiJRd1hLsouJKW+w8hmNdy1S02pnXV
V0m658pDDpyg5IkX1pSWgPABdr2Intl0XDXbQVfff57SLffELFfg/8S+g+Xlr58VE1qXn4fpVGib
qWVo/3lhwMi/MSSTuUowvEG/3q9OhJ+NVy/KnvVxkrRbCY8aSD5XAWhayCI6DW6HHIKyiVpyy0ml
cwv54OREplcR8+Eerck4UMCWBSwBp1SPLq4P+M3zVoPIs1F78snrlnjtrnCBO0MbTpk+dE1QlSxW
Uk9RGHhwX3MnuAP0Bxxu6tT7PKxvEtSHQcq91B91gLPMc5Jrh3g9HxYEK2c9C7dxb3/NYH0OouyP
rAms625K9nVLoLagKqWMD3okWzjFUJuh1JCE5+LIBuyugedGtlk8TWkz0OIffIeT8io1jc9E58Yy
WlQgMlL6tDAXqO8zCvRODCVPP03RuNwEIuw2+qBvq7C7NXOvuVIB+2oVHnPcz7vZlSR8jUZ6ACTM
XdWJTrPh2SiVuiqY+06nDAPeF2DaoVQnQPth/0sqxZM6IshIqQchF+qG4o51ohHElnCOuIhZLsF+
ZZA06AftyeljUzGJ06MP1r75rVA08MFh7tG0IRDCHDZ1KX4DaLk06k1k6gdpsFQxpj15RXd2YT1D
NOp9fCNfhWI/1CyqcyA7eQ6HE7QqpU8TSXye0pHWnzJJFqJl+SBzjrYJ3Jc5GTynfnxsJnyq2SO6
EuotxnAJO/Peq8Vx8NIbNZk2QlbPFONZ7yOwYylZPk0mI+5cEYDQ9W9gOG6XPytcjVZJ0fiEgADi
TNLf4B/9ngo+jbjpNZTqtgihBiBGfrBM58VU6OCg5/fzWH0tyYCiBlX/HmrjteUTWimFkRaBjtHp
za94ooZd6Q91e12h5PcpVDq+OTUvy6cDcuS558y25703t+9OH916CpNzuP9Lafc0MJ9o+5s0clm5
QZRWrUcB8K6auTxyfEP7UKhPsh33+JNZJSbd72ZomV6xzqUCzr1SPwrVBEHVPurpGEJfL1rGM/eI
jW+f6PCNYho1tixqf0iKr8wkMseRfYXxyE8T8qdiYM4hqwoogzXOKG16FLr3aUfWfNUIalCQdiC4
TU17USabvK9BMu+DddcqcU3FYW91lOldBQ2JAe/ogIbIvi2pYlbWXPgqvYy8KlF91tBYCX1q/ZLO
3vLV0Sgy3iUUtd5Q3m6KilWqjpXddzrrVbGBhLf2g9ale7qU5lmnBZeiq4XFSc0b8UyJTAo39mIx
4XjU+EB34P89NDjNWZvcl75W3xkrjU1ZGb/6qiZGBEd3KWt4Sf30SUSl8JUcglsdQUTMB16uHwFJ
UECA+l1oxiUCorcbBolKjLqwn6RYICnWHYhdU095m35MJfY/vblL7OYPJ6MQOgNhm4oKRAQZYUHi
zVjbaESoHEV0KRH4beNtFi6HB3ibNL3r2ZP3YWf8Hoq+9puQmmsF/kG0BBWZ7CwvJcQM+VnW/NZB
EeHJe7YTLtIw6bkcq+fa0aBm9cPOyvphW5NBlMtnFlke4hTMiVFuAtkiduHohVHQZCwpi8J6pKNu
cpJS/PUGh5UbMhDHkVsjBV2TND1TZ2ye8pfaEa5lFSSrpAmHxK2vcKW/qIp1YyYFUpZ5m8bzS9PL
o24OlxYredLa/GXdRdiSdEdlsLRDb8ePaWyhd7HrZZpK885VzD2xp8yNFbkE2C5zd1Zbnr6fGsJ5
kiXKwz1QzX5VYgNqj8vN/CpztOu6tt8kU7DGKtF9g48NhXsvPfuD2GrwzNZraXRfejXfCXnr6NV2
MikDjvC6qDp1X8jLaQTL8HU54et43naJt1XM6GiYCnaZiuJEZ95lmbOBs/7e9BEglIpUKihZnU0t
zhvU2ymkEsNkQd9Y0/hEOkAdpJlyX2T5teg/iFmDV9K3aBoJaiBSKbDryACvQvPQcrdGg/TK6qKt
Llycc463CUnRyezphjrVHc7nW2OJNesA/ZMCWeXGZf27E2E3QGyymNVeDiu2uo8bFaQkqgTwWviP
1YSz08agwwSJGVEGt8bMn5x49Oi6RlAMy+kLhOKeRMKYO8+yRoSize1FInm6bwgfWyRumJbr8uyV
4b2tEc43DfW+MN896ri+bVmfgnFrQNPY1PIplem+qeMrq1Ru8DkiMWZUHL1bl2qS0S4JB23MCGYa
7w1kdWVy3lrX/cPNP9QKawu9s8cS7UOTphuEfRpOXbrutXpgcMXzXFNhHdXDPNRvlHFZLLopy8gW
DHPzSynlexoV94gpLrVnBbkwZ1RPYb7pC2feMge5jtXopHrmI8StFwET1C74AMwtj8kEPwMt9hvJ
HNKfFgE0UgpBG8Zf+DPMybd0X/F72Vvage9qR8m4y8VT2o+nPrlXrfZTjZjjgAZth+a/2DuPJbmR
Ldv+yrMeP5TBIR2DnoTWqZhMkhNYUkFrja9/y5HVN1m8t+u+nrfRGBY6IwLC3c/Ze+19ynHCQLvH
0XmnMxiIkJaNNR3LgjKxmKlLylIA6RV022uIjvFET6yMjX2tz5SYC+Mqo2g76TB80YTRvfKhUbWb
HHVC504pq0R6Kbq9dqvyc9z1L03S6gQKRHdmWGOmjqOHoc2/S0kFKbG6TzKttk3bfK0m60tW5cRQ
MS3ooufK6T/js8U8kY8PzDVA8rooUtwqGtfpkLyGrbnz6E6sKJeie6u/2mxPskQMDgYEj3AGZSqS
g5yeglhrH+JCv5TjxtCrCsPcaN6lPlI5RhoAYFU/r20OpYIANpctWnbjuM2HiD3BrgkOi8pPFPQ3
CJPI/Kpa+pIieW0rFAE+AwVtMXMH8OeqZ/SLLX4Y5AREMhI6wHyViADN2elTdcbfQ/NCMlIiITlT
eb23NT0EPXmMR+uVZAqLn/qDnMQrRbN0LYZ+r3loGsws/6aOb78IqnXTOoDTsnKdGSSHjJbzwdLd
I9QLzj4OXbjBJAACZvWKzLJs5RgYJAKc0IELB6zpEhaghvatACiztrWPOWdNvcE+jgWZxDtY1EgD
DlaOOVF3SJYJKRkv0323/W441KfagLwPTxNqaL7Le5+JSsUpE40zov1vmsWnaCDvEnS5njUwxR4A
wTjfOgh5CE4lw8QNBDpVhOPaqSKqLzHyjpSIxGZhda8ncXTu6JSYxCQWhCyiKqRBWvgfvMj5pIf0
BQJ/vE6J/7HV+7PTyGQrqubsd2HDXyl/TFXOKcOYMczMe/iUpP5lyblgOURVgVZIS8yFa8aomtxX
s8HlniAbdElcopBElm4yHvIMljwd/rUoAlzflEEwJ5oD/Fv7pZojMjyajCqdoD/pRi+VQW4yk8i9
L8lS9oyELF+SQIzJ/YTwBgJ27a2ZbtVrX5/4RiY97m7aCj2vQKneJoqrfYeYcdSdLyQRpNu54LzC
xrV2uRY+VlVQbYUPeGiId04R3BVh88mYY7GFfgWJAWFS45lUQt1gL0yyJ+ieoJJuoYlRMXDpuNIM
OpcNq4qisW8CqODelKTOojFjMLk37AEdZlo8aG78POjYvJHvBGt8TYSB+O02HhVb1JyqDZM1wayZ
b84p6ohbbAVWJ1o3TcqhwrECsJ8AaPB8CKYcr9tB268OZXCEAgYRngWhXhEU1Q+0S0VrDdQJnHtv
QhhS2NE1pW6Fe9HU9xg/Hu3S/Ar4Lb7o9tFLbjWL7AcCZM5jGJhHWmatjqU+aPFDjQxYWdxjtQrk
fLRKoBOlbq8IZEYrRTWv7DLmkSF5D9743FIWGoz8sS2UB8RwCMCqP7ZNoVI6P3nlN6d1m43WRD7Z
GtFjFs2PuUmZrqZnCaNsIOLpQRbBeaYmAoFwYIJYnJ0uHXbprP2EdE5LKRocTsujit+AV2B3Pw0v
czapP+2tWH+2tC9p4vzQwaAPOdhGM0c5Y/bRZQa5vAUcAe1aN7fRkN/wOX+0bHbr3CvpYKAnmJtN
JgnA05zQ2XVlcMBFeMOHRHbSBC8wbNHrhiLaUo+WUOIrhcXWOSdO+SY0GUPYasxt4iNgJ9UPDAEi
QXsvvL0zWvJA+vlejh8pz1AjxHezk23/NTdoy2Sl/zSM7idhjB8pRzx3OXGvaGHqvZY5txGTw6qZ
vouaimzaMaWp6doEqaOQy5jDPYIGSr3bJ7ID3TsE9oYxlN00be5jB7tbWNQgjZN+1+YwAT1q9YGM
X+eUVVuXfRoIIBJ+9wWa9y5va/rypV8xoRquNMSvEwhW8q0C54HerGvmJGT1co1/k+CZbiRqhuVn
MGeHZnbvZIRlI5t7sZ4Ysg/ObIC0sJhoUeq0zV1IhkM/GMmqHMVXWFntOknFJgviA2NfsC/Ec+dZ
GdZIJnsJ+vKdqYUrmWb3sU08UW72D15uPPXu9wbQusIUrpmtfy3b7hOpLn5ZZ9fUxjTY8n9GsrTy
cEnufX++QG5imWsAZ8gNi2B2ok4jKAweIZ9BA7FSCo26H+jXmOw4kr6z5yjqViG+mFUJ5Ar74zxu
FJS8y39WeYKJt4MkLyPnK2TGcpVksaOAlo+EhrV4vkEWN5PzqfsqCwMWSEU3iRJj5wpw2uT64ohn
yZWXu9BnSZsMz9KurtgbCFGURHnM+bSxq+fIb6o93u8nx9CSU8Txy4QvxXZvlNamG8MG+hh4UlQy
e6Nt6azlB2G2w5r+1tMc+AYH651dU1kXfvTqSCM69uR7NUQ/rusRYX06ItwPo3HazJa993LMDJoN
0t7RL7FmDtuQ8gpyynzdFTW5d6OFXDE90MyBJjkNPYDNg1H23QPcEhqIscpD7unhBuXW1Mfv/yvU
zlskrv9GqG3YjmEuP9Ubw2jz2r7+nx/LK2+v2Y///I/7H3neTGn/+ptO+88X/pdO2/rD8RCdeNKi
6ygBKr3rtPU/bBKfgBs5huPZpuDP/ZdO2/iDuxyp64YpPNO0vXedtveHKxRmSRCt40Fpsv4nOm2B
VxSM0l902q6FpoADgGRiIRze7/+U314fozxQWKb/m2ZmMyNjozmelk9Q7mfKzfGTNU20mGh2Njju
A03c5akOKkSnviANJK6Z1NcN5FpWgW76WHIWbWIyxNqBHuTc1lswLcE2wxlJIxMzrpP246Vwm4fB
w62dIY3bjOGIHg+GUXjJegcomQ8kJCOMN6NwjNB0fBwHTDSeeIFdGWNYYP0OjVW9V0I/ytRuBvFU
J+tWpRAbi69x3RNHm7C4txsAbIMXHqKQmj36Nsz8OXjfpkJXZSWd3E+ulbPaDl48MxWrVLO7U+ch
/awHem60Bp/j8DGK63I/AY0j3aM/BIb7OSQSbC9AiDNY/hxghTamoAQ5oe5GwnOxVGUzMSBhaGl6
SueQYYh14z7rsRkx9IPmQY270lVqAOp/Y53G5DT5neA0EOJq1rUxObpG/dWcop+hT4xDYWrPjttX
2zlGd0xlk6h36kZZjyQzcowrE2CfPpCMj5HVXBPzOowttCZWzHnYR5AgvAEQFefPznLlcSTGnOp1
Vx1nQ6cW4SWgUMPJpwbrnQpEX1FgtWfhfG1ChM+U4a+mZkJodvEPjXHTbeuyTPY1i5I1jRJj049u
sjMpV1oAMJmJUWedSipZXgvCqddJtUWlq+3NOHqxDJtZ1UgyBwhjpvBQqiHNZcN6dpsPmHfPfT2Q
UV9COKIeKQkL0LUWdHnxWgOsVG3Tu4520Z1tGSU/KkgkTe+UVLi9znTXjqTp3tnkeh3cKDRuHmFk
pCx/prfS3vlBeRlLr4T0rwYuhkZmIClZu3JvEpLwgWk1vhsED3EyeGd0te5qSOpjGkiKOJ3/PHpg
LpzCdbeY1zNYQ+aKkTrXV+imyWJwYA7LoGo2iWOhtpTGeCD0hqU6Nud9FX6vUzQhka/KOk2P0jTb
sSb/USVWQ+uMSR7hE2TUBeZjK1G6aO4xnvsNozC8RMbHlT+MqvyZigsvqdZey37iQyCHptl2G8cK
7ruemdUwGh3TkL7exD1r+TBElTfiGKJzEmybiijJudU/jXjckWxRdoKgctXd6vuQ+7xkbJ4opMhN
0PhfMm24ZHr+NKt1CEmKV0sG9P9AseZJ4mx1gG0KSf4JiOJTM+vNxggmyi/oa2ofzmhN63BfTM61
UNHt06ofR8rsxtMUwWIJ8uHB0+ROF9Who6kCDyxj8R35H4JB+yFJ40b5BFPMtCcwYcberZKnyQmr
bdaSOlSK/GfGSg3PaLsOZ99kf6E7qjOTE0F9oWWFpLWmWg6kmrlfTkHe0GHGjvPXKMZAmUfItjgh
wUpzv1ZusS8yr7ozPe9DLcgfrC04WUQPbBwva89t8uwl9YX06z1zbnfVMm98ANQ89t/JHudDjF27
mRw6dpGOi7dsWdwXLBHiLmZaOs8x9WphUyOQazIqFdCyyyVOMsS1mWOdaYASutuOeLSYhGymyvpq
Oul8wt+5y8e+2g8unB3fp5yEXZRiDL5R4UaEt6j8PN2Khu1IrpPq4kfAUQmyJPxjTnGOFPYD/Zz+
BsEkOxg2JyNhuYgxo0ODSjOY9qQgePkzyCPvWGTVnmxVoG5onkdm5pwfbA8ziWEcatKCQLlm20xW
n8hfaDZDapKQwtKT9dYLvgYBmRNDSAdi/TCYFFZtYdeHbkw+9lFPE00tM5w8HjDSU2ojtGBs7ebj
TL1TH9oPre0oOJ8kjGXmdEEY+LmvhL+GOnk3GdaD2xs7IvmmNRZnd1XE03OZUnyKWN0+fiLhiKKK
3yGTkqjcWia+FLdHHVDQmAAKwuhHl+SEn1e/5N7KtszTAOzphhzTJ8YpKKj2w/Np7W+VOl17HdPM
KQPTlLnfNM8+QPb395pBzBFFaoOyjeVTzKAnQBtUc/zN7NrfrUxQcqL0S56etqXMu6GBQC5SEX2d
W9apXZS/tCjoiQ6O3XyjB0Lx5etN6zvy6B/cTv+q91HFJDLca7PVbMoSlhf1Y7q0VGZD1n0IszjD
tBszMH9WTv4xsTlhEGEnCJ1RYagALITE89jZLIMIHr/6c/IIHp5doTW8tV+bT4S8XG3Lp3pTVR3k
J45jJiL7Xid3kBnApgS4vZm7acf0ExNjhga2LVU/jtjCydzCj6J490B8FPl3iA9MVOCr0tkXnvhc
oTYgA34i/zJkiaSxHmx1wsVCQ7RbG80Ra5snvSDnOXONeWeT00UNoD/OUho7s3QZisEgrn0lv1KZ
wfzGirhMv6FYLy4JMdPaJzwkLB/GdD7S6BLIlTriLP3oS6/b9lUZnuKOghKaWILFU5eiLUvgwDNv
mZcftCbBAyqEuZo9oPpeC2ucBdg32SMfqJm7x/5rMLnP3uShTazqbWBn44m4AqiGNCCAX22gHkRs
nmGP247uZ/KNBvGxczKqU/ZLNMlvdkjPtas/AuraD0l7L6zhBbD5tImr5o4wEU4KvnLfnlsnvkNL
u2rzmGwNhO2WRQ/NQYgRJM4xwkqDWaXd5pwL1hBgV4xtE+6UColWw0mSuEcFCIRiuwo01uBQv74S
2IK4mIHICU9GLS+Cxd42tAKU53FwyVrzruj7j8mU4Vka5TVo2bla07wWfhjs45GASp3eVFAUL3Wn
+Cqc3dZugShYNM+eh2LUnJLvhpKyj5p5R4f1eY5p48UCNqFntxsWzYaKJKF1SxUSzjSOBVr1A7LZ
uEpB6qWPeRQ+51X1XesdDLL5uPF8Zx94lOFSCa/ejqG8uHsKR1tMYcpJwd5nJYjaMb8ytyrNmvKH
nXM4Oaws/bg/6TJ/DqQ+mAdG9mBbKMTKckG6U4ajA1NRkrQMuAPETBbo6RHy+XiCzPbrxXIftkHY
hOoBdgCmnA5lllgBHBbKyzvqpdY5ZDWyJRSCYGHgYMRF2rDc5uBMj6QBrTKlg1g4THOv0N6gWlaA
HadjXD5lCT1+pN80DgzIeAsLarlIGgANy7XlAbscnM3yRbQFweArncFCuwljFAUT+u3GEs1+uV8u
qIZ/XCzPaDoEOgqItDxjuev9Pd7e8/3tRAmhCotkUh7j6usco+4s+qcg0r2j4xrJvtRIrAhyan20
mKzT8gR3ntAVSv/oYrT4E78j38gRiiSx4Hh8FQ0yMma9MbRqpcSoF2jWcnXhMr1f/Hbf8g6/3eeT
Ipc1JhBn9Vb/6qXSV1IBSkictziRh4qAUSpOyjtDrXQGd14vty3X/pgSYoSHiC36vllJNYXWuEBP
ls2cjnU9M9vnSc44fKSJ5JOMou7T3aA4NBaAz3/sE8u1396wJkhgBVwADeQibfnHxcJxMxTqZXkg
amylaqKHvXyE5a2o2rKPLW/4djXwnRcjKZztqGgbC0FpuZbME00bfA1qMOm+L+AlLw3FZh4GjlYn
pzg+Ka0KxJhjIJrYXrkxbdm3zRYghKXls2zC5bePHc7mpGz59H4U7+dfyWcWXQ3ynKTERmLMVoJT
SLFN3q4GFeKFVKKcrjQ0yW778gaYU1gU143ZCqU6ooBSThRyWNSIklbR7EF3MZW2hbSZ+rTcXK7p
6qbVxxUGQXXV6+OElSiJN7lL2lxZfCZqqzsXEaL/kXsmDPD33A1zqqxRJ55yGC5bA0B4QyY56IPx
UTQkatXJo4yw8tf+J+IRYYJrQ7StmErvkpaecun68TYCn5Jb5Qd61PYukdkD6njiEIM83ofFxHDZ
oRTjfMlizommLWQLZh4UjUC9078KcfGvKpnGVOicb4YQ8aGHRWNCkKUD5ZonyAs3QitwrEUmaWEA
+o9iZBahZG2y6Sg+Azc4DyosQfR+djOMghHSwdPcuiytS9NJTj6t1REKwZ2OU9Chw3juxv4zaoxo
B4Oo3dBMbbZxivKtCqbk5Az5T47wDxYDPZYJ1mWaBjWXwIx0h6lzIuluEyKzvW8buja+Q3zhpE3W
1aPo6DEqrEKSoG6GyYxQ1HW0GgARZYfEQPGAP2ZkRoH+aWFZDWqfm/qaoWW5+n7nb89ZHl1QV+/P
Kxrnc13Lcl2b3nV5LH2Dgill1dwTXlKMxr2vZDKzQocKdbHcfLtgWbL20oRxXqmtYpYzsA7nyjmG
+t4px4RJAnhemm8AeXrvftTnHs0O79EoZNNyrU7Av2GeGY/OeP/+mA9cZYPeQKnoeX6llvj65JyX
F3bq1e9v8X4TFOC0MhAcbZpIQU8RkqcH4BtE+sHPKRcG7HL1/QL/TrMfnOEI9apgh0IqQZIK+79U
fJmUSidLUPF23/sDy7XlwqmVQK7OkS53uXt6fyBIplcDKwUnEt5uuSibEhEa8zwaCvxey+8CbJQ4
Sd86l4t+zXKsS0r05W7Bky2bxFkUb8t2DRYd3HLVUEOSDk1SmPAnayWhWy4Uif5khLh1eiWw65XU
rlOiu1rJ7wjDNQA2U39V2kHm5RAf1TVPgZN+u88yBAK9wUDrV6D6CxQZicyi5kSchfrKqAMr10En
CAmmyKLoqM10LSImkcN0XRBVRs+3XK71GcLDVBsOgVI1Wk6Jdqg3Dixcg23NoYE5XvEcl08wLyfE
Qn225QPWA9k/hZI+Ln99XOSQpXkzFR4qTolBkv2XCe/vaejgzZa6sV94S9SbSSKREjEs3xAhA+Mj
2dDtebk9piPSqEYJouMxiJBT2Blu4IDARIvkq6NMfqDL+JPlFbeU7Q+dGhH0TKubcxBPxd7T09PC
ZFoumpYGaO3ycwu1sy0vXh7obAUgJj2OESBeLjtkN5swY9/65Vnqzd//4vK3lpf/t/fJJuQd399h
uba87v2+95vvb/P+8d7viysOVp9oAuAo8Uf//Z2XJ7sZKpM/P/v7a8JUhodZUKF//52Wr6cZLlUT
u21XXYndf54IrUY34ezKmoAahXssJjg2HUMvS3wO5QXWRfEqLA4W1ZM3glcxj89Di4nbijGgzgM9
V0WuApCOfas2BaGJapdZ9txlP3m/GF15q8m0wjwaK53nAzmGoL/cFI0GIfd4tyC4zHmGvigvaDS2
ahwuY4WcFOrzLB9Cr/unwXDynZQkXEZmdqCfBR4SQ99GyjJjWUC8LV+hqGmTQhyOjqFVxy4uET8+
ZmoGGk3iXqQtLmaG7FX7DxYdo/jMpGO2230tUs5LYb+P2uwnlvVq9b+Nhf+fxgKuE0v8XWPh5bUh
Xiog1/Qv+Je3l/3ZVqBQ/wemZZbR9lt+A1X9P/EvmPv/cE0HEZcw7PeOgvcHzQRL0jYwHMElEBoq
Um34n/9h2X/YFrRfGC0GvQDiJf5HHQXoMr/0E4iAoG9BWwMiDeB+Q1j8oV/7Ccg6q05rOuch0cGP
5HUyHZsWO2Og0/rsMoSGpr2mxoQ80xPJ3hmKc67r6LjUSq4pZbXzag+YVadftTT5+csv+WfMxK+x
EqqF8/un8wgKdXUkRqQQ2gBwfv10gT1aqRu21oOD2rRCeXFNPZwhrdRsFuHigfHk0RbAuPMi7jZT
ocGQcISAANhYazcjGjFhCr3yZyZC0o4v8MLBb+HQXZliCO86P9plGACK2cF/VPhf/83HVz/ee7Nm
+XE9z9R1vDcqaMNWP/4vzZoaGPZQY6h/WML0aqQUt4rF9jpxcS4R/GswGIbePXoAHECfoUK0963A
2MgaBNCYFV2MALxDK3GrFelaaskW5ZZ49nCLRoUmNxS+sl1kVPURn8mj4Ro06CFJFbSEsLCR655p
6cO/+U7qJ//rd3INRmxdepLvJn7/ToYZBbkXp+YDQSWYvBvdZYLgBjt9CI4dyhmkQ8K+JOwfuzKR
8uAXlXYCezNdRssfWIxWz3JEeORmKKXiStzQeKPD6tZGnFiPjlIe4+dckeHTbv/+o6uD5p8/OseO
xRHFUWX+tjflZNd2QekZDwKKg+6o2EmxB3xAeQPw5toN+vCcz9TMoimBY5OOX8pmTRlqZ0N1OMSR
8LacoyO8TPO4M7sC+UbCdBLwwLriK5y12LhqPSiYyW1wA9Z5SAIR0BKM8ySges0GEz5l1CjxmPti
1GbfQOVkhaiEJU0QUzTELWXkmlcRLqVkCMMdazMqWkNZHFwThUABgNsqAmX4DR9K34fERgmm0zyi
4abgFoWOd10uknjj9k62R53YrZkaI05gXLEjrd0JRNv4UGkTBMX0xSM6YCWH6KXXiu4aE6WiVFag
jnV8NjIW8Y5OfX+3XBuS/h7He7LVTa15NFne3PTKxyLg7SUdJop1lJOchBYRuKB6TMRWE+Dcpriu
jmOjY9rSyu8TnHZc9qiG8oBJ+Sith1CUB6A79eHvt7fxr3ZVx3QJ4DZsAVRPRdb8cvjhKzG70Q2N
B83oLr3bYZWSdb33QZsnwESO0jVug2kRfTE1z2Fkm9uEZCjITHDjCFYSVwSp+w4KlWBdcUk78UAE
ZJBQfDdBumAqYK1j597Lv/nYf03SUWcNV3WYPcfFG8Bs5bezhqPpbjzatXiYbWqPuhM+UnO8U0G+
G8PJ5K7KiYSufPI0pCvzqwX/NNKSp8Z7JaTHODt69FNCQD0M0iLPE4GUplphZoVregq7aP/3H1f8
i1/ZFNKUrqN7nBZ+P0f3npeTCDmKh4wm6L0+NWs5JV8ISruEXdGtpWQBFufyJHMLwXeeXMivfY4S
2R7//oOoMKPfD2/a77oL0pZPYy+H/y+bm2RyGn06W6nL+6cqEdalfknD2LkUEbHWutZ9zPrPCT6W
p2hOroGBLKodDONu+Skp4uyISk9vdQ7SganmGsSkKrgSiFOS3i1sErq1CxsHT2qes+LIXGJT+0cU
ksUtr6bT4JN4DdSwAc4IgIasALS6cfopTkLtLUzrL/FLfxkX/8UuYpo6GgVbuLb5T2cyw9IKYrt8
QIhj9M3qBnIuJG4uvI7uJo3tx6lJftIjfNC0Kt6W/ph+oVyIjh90mUHAwK6M224/SSRioXJbthkN
65lk49nLtU2lYT77+23j/PNADljOUmMG/1zb+E22IMpYjzSzNx7qhmx7I4tUd1VAKOi+lVOLHoqu
z6qCaYX4J7GZ0uvErtexhe7S2HSJfS9CyLtWMX6zcSNeRJgkG1sWXyxd9HiA2Si4JJMjCOK7Qenv
EYaaWJtenDaQBz0061NS0DkmiYbiSQPEBa3GJoO7scNHU616Wr0XqK/ZRSdcB9LR2TXGR9Ba8tIS
vb2VcU0nenSJcyYobpb9jeDWI6OCvIvHmTyk3LinA2z/xOWzzqNSPGidS0erC05FLJ6WXNVsRKYq
jMI6kRK4onQGPtMxtVMW1luir+XFqM1+9/e/u6XOFb+N1i4iEn4GyzY9Tih/PQXGaeB3cvLEg+eV
6czKp3+cwrk4z25dsw5xxkfN6/FWML+4TNOMlAuHuFNQbO01pHeZDmK2a6gmS7G3kKd3nUkMHg3p
NdlxPYVoEKiymM5l8Nz1zdo3pbcrq67cONBMIYgyN8wn6ylAoL7r4/iOtpzzQUptnebGeTY7ZNtF
CVNw8hV1wdrNQ4LIrEif+grwmtdauyzs8h2WbNx+sVtuMzvxjgZCq3+zhwom2//0S5kWAh0dbbJl
67/9Uho9+d7xLfEwlvmLVeEXk134KaG+fG4qYW2ko+HOH2p8alGWne0J8xA4UPQbY3mGItSszHK6
5qY7bf5+Gzq/T1scGpOUF5hICluX4Mf/ug0zbHyxjmEIWaFZnOMhae49287h2T2TtyYvtatdRs1C
xVgSgSUc5XGqZhvaQYmvWO2+pZkgQ5tqTEaGZl5raRWrqOv1y+R719lQzlzCh/bINbSd1SbkETZz
ArY0nLa5eQg6S38czJcBvS+L0pmcptKxDonbvmp5OhyFv8q1GeVMaldbWG9AVwHPTNWMiKTCQG41
+tpu1M5vOvla70s6FBGKIj/sVm3khTvhYpvKrcTGO+Wp0B2Iv4ONEVKI6ZYkr3EydZeo21IfJZ+c
iGXm6sbHJBNi10uzhoZSEpUYDHivPAtfTkBCkF1Y89bEjLxxc9Ky/36TGJ6FpOsvuwvLJZ0DCiWW
hRLrn3RYRJF5iP6n4IHSYnHLNAqSlpa6cHpCd11oF9uuvkf+2O5owcgj/oKTRw70h3bW6uNgJ7RF
oZ6NdUKYaId7yHDneUMHhGmj0I+uWyPZHNqp3aEKbdax8zVtMAm6AJPB5Q76rWjo5bdJApvlc4vo
/zHxERT3jn7tivvYS+70XqNfnLb6Pozrb1Hn7DP6ufQgbTt8HFAbP2WtdkpACCNJBH2YW9uxj8ad
5JBemUUEinfiK/VENoEMhIHlkQrGiIPgKo6hqKSPLl1QpFDMknrHOzgyWGMWhp8fomx14Jvt9Rpn
YDZaBtIzF3M/WvbL2zWje0BQfnL90aQi4vsXETVbPRmTO7sathk0T2g2NXwEjF5l0FFMsgGHlnKk
554Yj948+A+T4gVfcmfwN20Vv4jBrQ8xDaGx9goip31rVUPrWmfgjPdhTspX5UZ3QSi9VRWX/d6N
G3fP25qroImbTTv4LMY6LK6JjVRXJ9ZoNTLpRa72aaqFOHYU2ddzowdbZ8R9XGnTxcOQsqVaDyEg
B2M9YAiRtBsEqpLbJPE/jb7nbM0x+4Z9ZYL1HPI9bes2Wt1Fs/k0KZrkoL4zMRev9aQRm94c0EK5
II4yvS22I3VTbOk/YoPoBH1obkqbtneIINzUqKYdwmcerIG9h82b7svM/S5izd/X4aRd56Faw37r
b+hNzfu+jb805vyayzzcxUnqQGdC985a6dhL595STRXMZ/dRMewsarCbWrBDwPzYAQMoDsAkkbYU
zXcrNYzj6EIbqnupfwAFdywafT6z2YiqlrjIvUkcTNsM1mmT3CJtxNQGgBy/VYpVdXLuSw6VAwqv
9lri3C589LThRRbdD/ykklpCE19TMRGaqBR4od80N9jgzS1Vabf4QY5SyOxs4OqhnIGSz2e89ZTX
dW4IG/TL5tpFLjIjS44PLuGPZK1p655U452jOKoyhWmTyRB6QBTmSP0LSrVDhpVzotPT+6zCQOi7
OtHqQ/qzSDnASGD0DkKvbh6f2WfKVQQNfg/TDzYdmP4N+mRMYxUzcE7ItdxopoN6ACcTiAGE1UkN
THMOmjsLTCISeIOfNdRTIolVO9y2Shh+YD2lPn4EDMaOoesEI0LTeRnJAfD7+VAqYzcALDh+bYtl
bp6G+/gIfhtzYatkijEIgC7DzJB5Jc7SMApuONVPbWHZlyx0Xjs/ibYEUR6idnTuQF1V+1T5In1b
Q/Mk53LtuCbAt9r7Bj1infbmF0x+2r6PG3+AOI231GXP345jQoTeHHCuDdsfGLDHm6cu3BLDFVTU
Ysfazj37VJP3/Zh+Ry4WwDQa2qNmIPmkI6VVs/UBUdK1rv0A4C/F184jU1yE9cesSownJzDOoTbN
t0jfo6t1Vr2JCF5jt/0azfP3ydfcPUrEBMuGh18MiQmTMQiaoh7Ppf0colQ8Jcgz15klVpY3u/fL
XAYyzl0D/+bmwwUkhjQ8BCWaoSBxccGmJvO7Hh0HJwJnGzZ9ccLFiQTUd++7YvxS0fNPqzF8shJr
69tOg8F2/mQjJN1lmA5XoquSTdW75MxZdxR/iTavxB3nqXDTlfQSDYj6btj4O2wFG9PJsnXrOLys
H2v0k9qPsBXmsav9e4As4arxOutZCONZC+dxO0q/wPduw3ZcQi1+ucrqvT4hEDNo37CaJdIEN8Rb
mMVy02hGIkeWqzL27jgrz7ulHm3ncta3S7387baO056evVz/VgIPR+1quGQ+LBEbS/TG+0XtnfSo
tI/ukquA4qfZutL4vsQuWCbzIgyU7Sax3YlwEi6WhoiPOExzDEzNIlovwSjh0Pd7w8iOcaBNsJP7
17e7w+gSggzY493tTvB3u1Nm+u2pizKYFRa6v1Q1kIg+2hBsXh+iEYzIL1EOS5gIylGSQdLwm5MN
9c5Jqcr7XjNtDQDwO+Dxz4EVPNcOKmHZwyjzcqJKVdzZCUc9A1AYAl/vRXR2cw6Wue515XB8MkJO
1JmRpUyFTnk32scl6+I9huW3mzPGo82sVbTxPQxdg1UiLGzyj4Y2AOhXnYjlYlbqgveb9aRZ0HkA
MqoMmSVyhbG4PC03l2vBYNJ2WG6T3rCrhdasTTe/q0fxFENKPYJbptUBaWePgWTaGGC269DwMN8m
855O7AekhvgBg67Z9Ml0r0cxiGbZnusKirUrfuglyagDxlZTtx3WtHhVEomgvK3mam2hQyBM2tG3
LWAhutADga1xcUu9D21bR7uA0LWtZqSvg9fscVzhpbOAb3V94mz8ody5DtiZsMQZE9JpbaaCaIsU
fBVmeH4o6hWnodZ/AnN9xcG2iTSXwzNkhZsA0KlRKdYtCdlNYm0CfNouU5wLfNT8aIP2A+VgEdmL
ahUebq4BwZbgJtu5wXlHbOwa2cTFGNNlrY6hMdWeHJvQx9BvKWcGJVmegpQ8WB1nSkOHXPXgkPDS
t4pUZw1BAg1grz16AXCO5a5Yta2W5y3Xlvven/v22v/24fd3sEOKg22vhevf/2a2tNHe/0xZ6dHe
m8bzL++dLM8xqj7dE09wKifVJXx/81LNivyw+lFDopm3ywMFpycCE/uWLQKK6e2vLI+8v275KMvN
JKDjm0AgF8Gkbew67lZpPu7imCOkkMAXJo0Fkiza7/H/o+zMlttWsiz6RagGEnNERz1wBGdqlvyC
sGQJQ2Kega/vBbqqfK/7RlX3i8KSSIskgMTJc/ZeO0aOOczpHETprITrzywoP2r3ty+TENWyjVUd
F2LDgj9qG4EolCwpp1wOLpGICMrZXpq2elAt6ayk27HjQJOuLAvxEcYR+js1NPcZ7DcCfkyMDJnp
qhulCR96x+FKvv369qVlH8S8zpV4ahmZu5ke4c6Zn81d0NyPcXyo0CFtb4+7/ej25fYtQjbDU2aO
7/yf3H5uJmRb3P6Fcp6ugRq7q19PoJLHr8huGWrs6HgmOs7YUUCKYnnfmxU3T/Rms/ZkUpZOCiYq
fg16/8FM8bLfNEQ+KKt/CJiyVKmZKhcOk8nb725fektlDHkTHeUFRVhb6pje/6Upu2nFfn1705P9
FH79+uFvMrRfcrPf1Ge3XwxBnazd2mEJ6tUJM5UtaCKI+ZKQBgFgc83+GDR9tBE34cgt/u3Xl9+D
4W6ypl+//u3b2y+aWY/y6yHBGDooQ/4VLfdXT6Ec6AAzyXIVtvQ6fj46vQkcbk+cbiluv55ZR7LZ
mtxyoPSyygvf+xlYd3vwr4f9+qO34Mlf3/7V427TsF/P/cMbv/3mt6f0bqmsJ/3kEtFb0T5tUBHP
b3FobV0rfqq/Cn+qmwdks+kenhSBc7dPppBdlnqTSv4IGmrSf5HX/Dqit2/dmxQxhVhCQXr79+3H
vx56+9ft8EY5bgSaLHN8VNdpypyGk06zBcTrVEHdDxW4WNctzHs24jcJWzX25rS+nQH4IeL69aZp
c2+LjwX6F+8zwtAB/yAyUDJJZsHkTSt5+1LVDkSFX9/7ZqAslTo0kY9aeCYnhNrzyXX7T8NbjKjA
8A/k+gCUDYIP9E9Ad/3y9qnejktF4bsRZf5YsKvb3WIhxXyAp+YpgY90+wB/+/hvP/vDISpuUqXb
0fvDP4HmEf4XkWHjtMGHrURMseagnBE9wWJqgWDgpcruEAwfBh9beYKP8j6XUuLyZcelOhtHqZ1N
hC4HjLw/SyyZYRqyl4SMtuG6IM1227kooXNKyUUspurECOI0lKJ8Ma8I1/Wjk935mhnsyJjfBWpg
448NQAKG2vuk1VipcvXR7PFRiQY4pkp0ZGrclU4lPBot79EGneJ4hlaQrA2WYO55TIlqhNO5KK1T
1IaPU6XYlAjGY0wG5NYqnXfkmKgtkhiWZ9+FawWy9nKI3G9llWnnvO3xBRi6v1NH5ZD4Ba0xS/3m
ho616UQMOsLR3kyJw2XEY92KVMFA1BQXOcFyaDPcTao/bLKeDb1ijFhOBhhvXX6IYjpQqsrmiQmT
oDZwLXjBkh2+tMVi0PNh52rDx8QAmNBhxd36QR1cVTBu9qrOjOouDsZnE9fPDjPtj8xPx41at67n
YyaHLOvel1kQ3dv1hIGii5+61GjWDIfBSo1FAJojJ6so7U1CwWiY6doUbOsg2vVcDBeY9/oyCvFq
lFF+cmP1xRwxgWqZ7y6jdAhWfOznbHTwfVbZh5Kp2akjH4tbY+zRB72yIJUHA47kLomSMwKUbpdY
8s5w1fQRL5BOWWS8D2JUn2EcoMLKD7li2xty2fKVI8ZtS8QvtUsX73w0z3hZuBXGpbuvdXoGHI8P
dInnzoVXTXLgIvMHCcMs/kpz+pRSRfiu1hls2zJIFvuUOdAxbZ3s2ZHsxfTHoa6c70kQKYtAtMID
L5Dg4lkWwO2O0mJRgBVZXkUNfMIk1zapNfdY5g5oYgURtuJP6zLvLt3Ylp6tDeN9FFae2eK1ss32
TjQDLRR9ZEaZOhLheVRzqsVs9Ag7VBz7PBk+zreYISY8fW0ZJtu2uWvaWK7aznCOSVfAPrW1nZET
vgaTZNOO9BBVk6C1ypcguLvRPAy98g0qtAQ3PUj3mIRpu1BTkuMi7V1RoAYRbmhydw1gYEykqvtW
CePSwsZ7hRwxCUfZi6g4uzSxSWV06h/wNKNz7GrPzG+oYNmhbzStX3N15+eh5MQaMZjpaZUdNAKt
wgKqfvp9YuT83Ljvohjvxyjz77TI+KaXxnANBt9EpTSeGOGlZ9MGKEmt0u2qfEAfm9fP1VCZD6KU
p0RU8bFWh4+sokcVtKEFUDntV9Cixr0LsW1iuP7owFjq1RgQSCorL6vzZ4I4ix370x2iCLTe+nDs
jJH5Bf6DgrmJRXrlodMmdy1EzKvjA8a7aSheMk5PcZFUjxIflC+Gq9Q3gRXUd7gUllVu7ZXITGgV
MxUlrZoSKRFLVGcDMfCGumVoA5S/A2kQKoF6dJCVbvOE+UGZjQERthZRaCD0xWxUkA05GUhPDs3k
vgwdgG2jnoB0iHZaqRM9QsLpkpXuG/qBwmsA1ChiTyvBZRa4qrSsRVEXv449r5zdPsD2qnklGs5e
iC7xT4qdfaK0fw0Le8NDsMILn7NbbYtDObTAxLXwQVSCfgLfroiB1Zm2KA2z+Hc3mbRzVjjnNiR2
HWDx2yyLPjcF/oCRLA4Eu9FeJlN6ZOz6IdT8kby5xyYYnQ02Jw8g1ylOi9dcqc6WWQ1b1WfW6g5v
aiO1VY6UZh3jyyAoh4Q5/VONdz3Sx+/aq/Cz6aSE+JCqXWG32mM0fotsXd/lnfGtF63ltXF335jx
lynjCqcvcxMzp5ubhoB5+uqxZkK9YNJQ7dIRVTSstW4g88+wsumh7+gw6hkHQLdqMkXURWLFyhNW
Y8+2jyKJxWNIXsTAOOBogihcMHmwlynZsYvRIb1hDNRdHlabzhxfJqOs10UA2MHssnid56W7du0H
tTeqY5DhU8QVjEm/c7aKzw5wVKB+xPSjyBKBzhX1x0xNlJPZroymLR4ErptNqBeXEFQeUnKtPabT
O66x6g7uzl0repwXTChnbP2Q9OOrXktgdskR11P44AZWuNXCmETVuirgE/ThE0k53Z1Npgfwb+Q/
k9XewSKLhFG9E2ZfrgrwKDPAaWDtktgd4l5A5hrGJc4EJKSFLO7GhnsaHFJAsLdJSUI3oZ3uusbA
ZDz/xNeDihCi7FPGbuLB0iOnJLe26pAdidNSvKmmhhKwdle1zwVDkvs2Kvg75EQVpyAeII+YPdcF
DGZawzJ+GhsLHykopdFJ4wu8QcAnU8rEw634MmSXITWTfRXh1+KcQFOORLzmxgBoD9tZM/5AEXke
yVzAHxh9J2TV3gXZvGyn9KJHnNOLiqKS0qtyN1CXad2PiB7axpuooa42oUd7HePhboAxtyYNouHW
aygPkEAWjmF8ZWPbPxdmvJeqFSEUSaL7Ogmgi0cBsOh4uoau/K6HY36qO3y1NXPqfXOn2AwBrdLY
xDMrlbELW3mcjOUITXwwQEk2dEWFtetyq3+itcLpqzQTWmJ9meuBsXcsa66V+u8051UywdjCO2Xv
nozYRTyEkc4d5HCu+rugeONPIg3mU9iM2vQaWsRijiqALKl0kB5HfVz6Bi1Tn09mWWT2U5NLygvF
BEVd+cRkSflCShZONkuQq9gL+BDWSGtOZbZb+GEGfShcTlSqrwbcr643qGBpsbp+iYk06uG0hMOj
NDOBuMyQIO0CUOV0P2OLFwERwl4iDvVgHjlb2sI0VxAMq9Z3hnfaWbXbLR+knqb9m57V2toyg8+g
YjKXM2e6G2Z/Y9mERxuRe9CR9JIlD1B/kLBHTreqNZZ/ShjOinG6aJMe78mqZFBk15dJM+u1FQBF
YddMB3mKHn0CFcm0NXG/jdMWoPjS8Q1Pj90fUTkkW7Xjcm0QEK1juz4rsqlQp+MirME1qsYXVV3i
kQpprzITGMrQFp8Mc+7NVqg/dHIjCEiyXrh7FWuJw5tQOXFXJPZTOKXTd5z8WDfjKeP8KKkZO4JZ
AOxUi0KUyhZbNz44s3d3NbG6ha4+q2X2bpNG70Z1v/cjbVqMxqTQZvPb4xSE7rGw0otm2dT1qEfW
UdLikJXsNNBJt0e24q0r7TsFY/gi8ROv9Vvg75pzN5VkNzdzu4T8U6Zs8KI3CfjKTT9YWC2MlrYw
/LYw7RFAxGC9fBlbb26QfHNC+AZmYpXHXutAtwzBQW0AJmEAVr0GvOayD/Srk6XO1cz6LcBg2jZ9
dGAk6NHKpq9iTG+lm+aHksWgZhyz0oigABIA2wRtm78vW/0+RjOzTEwyrkqlplq2ZLJjWMWzBwZ2
CcV+mKDKV8l9QpRAv9gY1EX8VNiKD3UIOlNjqwiRXOdaDO64l0J9G9KEkB6NG4rNUBV78pFSoeEV
FLpX2MOP0tQuw7jBusZajc3rUEr3igr0IjSaLVqZ7SR5eKSx1asIsvW1jPO3QpOHqC2gvmqiXigT
bLyY6du27nk5lFUxmoim24Vky8ZA33Z4HuRqUJwvCh79gM6dkCLXmHaD1u8s7m0X9E+7quypKjoH
3o4zfLdqBjCGAmLNVOUlNer9MPiUTVY9baKqlGsJK8GZfT0jmrJlk1hn8I+Ip+U3sxjtT2zk3438
LQKpcm/F6iVp9Td8r+7FdosXopK1fSOMdC2KGrNn1uMQjuFwKxpOJAmuJ4yQ+oWZBsS+ZAfMjQW5
ZZee0WLtw/n/TM0GMBthPq722CWFpyt+yqRtcvZNSNqrozr3kvU3GYmbSnIAuvGIdg5xYbpVi05s
NYMsN9S2X/TG78Mw48PKbQ5fHS+sgqyLKdDe8t4/UR7Ve0e3thXoXICsqA2q4drJox2kb6XRa1cR
usVCK8tiBUNhugwciQXOS3/tYKH0wdZj4tW3pAVdx8Zpd9KcE7wfrDIxTlrTYLwOtPwkwu4uicF3
51Z0cv0E5zaqqU2iEYLlaoAnHCfc3uSZWBrm8NQw2bC+LumX1Aw5TLzEgwmTNOyKVTUX41IZzu+d
zvymjcnesbmNpiFgBRIsz/1Yf2hOTuh2Zx07p/dUp552rQV4gU9hFsVPGf9zNEeM4Rqc8pUMUoi0
Uf+FDHEbaiXPJbwPBQk8h0Ewro4GakrVOGDH+iRKewKLMKkURzmWKdSjlo/fGwP9c+goR6Y0+TkY
vikFQk2HJuQVQXRMSCJ399sXidj1VKbjSy/t1qPyS49TaoKHKNmfZSHc8xglUuIAMjDG1GN781g7
0G/lKxwCpJKuFmC9KnBdoxtZ9z17kNvYCejWPu598jD88vkfrYFE0Xf4xQ45PxzkkccRn4ncdDJh
kmTsR/C0inQludl40nV+zBHJLAbtoazlXSmlhmXEMjZ+PB5G3eaAq6ZyMtx+WvqlsFbaoNwbPXxK
cLmeMprvYiAlN1YyXP9hri3YEx0S03xlwOdgTQldBLnqj3wqYFRMmQKswKwPbRs2TCsKr+hyGPe1
Us+jFRyGEOZEbLTYIw36Qjk9eKNKCNTpCWtO3LTc0QKGh97wbVgMBjoCwjwVG454bsCCqrO8W8YM
PrbsiHEKc3EtadskhyxX4/WYTlcrSQmzpI/cVsxusgi7kUaIyhp9Auqrdd21HoMI/cXMf4B9XNsj
6LSG3diOOvyFc6Y+1LA56GrAHXXPSkGXplHVdNOG6nAdAYXhA7GWnKYwwQLDuDNd5UB/AZ52nJ0S
2I1ZkOqepfo4nQMn3EyFS4ngt+lS0Hndi1hpl11SU88j69oEIOVXtRG91PQUT2aV+XgNcavQ4IpI
yrPdbUgKyRIdZr9VbOrMAtXvgf9sNGBegGAZPXJkULtVgCYgXPfLpKl/EDThn4YiuIqgu4SR7z4P
jYZEOVO1A/fdZhEXDphXdosqwsB9ZmiUpAm2Iheh4Fq3E3RyZrtm6lue0yQvt43U46UyFula0eeM
KfLB8BbfG2P8mffMWIM6G4BGmu3RTaXrYYVMllmjfSmA9U92nRK6WpWXvsdDaEXRfuIsJS/Cab3M
Ynwu5+F26CfaWcFYWOckzDDyQgippkRdqcM+t93+GhJObtGfUcL+AovnqSiUkwU5ZwPlqFm1Lhzy
QRtPTezib0mD9mQHyUUpK3VpzRsSErzjczq1L1MbbuxOih99ZwNpIWDPN1rx1LMkugRSPXZVw+CX
bIGyFuU3l9Tuykg+hHAD9uPioTSVyJM+Kgrh4qkl/Dq9ay0qEmyzG0IFIHa5uJJHp3BpVmRX5Jf6
zq+4GhISNSjGYDqCBljb9B6WqHWgMRBSylrXt1HFyLOG89nb3QkbPqKoXKxtnyzzqiALXGdNQ/EN
dbtRR3brc1ES4zHdBwV7BMaXTNqLCtwz4sspQuxY6P2jbkLP9BnzMzDwxXqI8WI0mEhnqJnwnZUB
23cbt1rLBAMLA+iLiPmd+t2lgjLJwThZsnjtpFT2rSnie01nGEJumEHw4M2SQCAS7miYS1yvQbbq
guDdAH3MmPE+YLk4hwoUl1EsTZ0tuUN6BOEC5LaMHYLLGvgiceDQkiq2ekvmKMqmI1IxiGvSC7M+
PjrjRRlDEn9zsEUWns6tUz+RnuiupRMpO0bwOmqmmddCtt7eyZnZ16lh72UzUqbJVmyaPNIYOBkb
rugMoSQX6px86CsXkQ2MrggSCmK1PajSWZgh6qbkGjQD8V7zMtuPhrEk6qXY5l35IBPbQQR+0hnh
e+i8ARBnxuZnf02t72OXiroq3PEyTmwXKiWJN1Pmv4xFVUC1dshtA5Zz0fsrd6PoqNT2660Fk9g9
Oe9QNDz5RlS3xgwXQVC+bLjcJmNgiNipqzqQ7VapPqPKTGin9iTjdN0PM7UObuL3a8ydKPWTHjrt
YD6YdaYsSyzdO6UE6mzl7l3nwj2VRTXbHgdgLbL44m3f6WX0lJJosappmS51E/pCVpgURx1dlH6W
cIS++q3RAHg6gVSR3ZL2m+oD506YWRfRqjjLjM0wVcRbIOJeWVM2kd7jl56wc9p/NpW1rhfJvdCS
JwdqrzsExi4IomENVRWRp9qlG9XNjU2emuehtlv4BMuMlMrcH/dmoX+2SCyOWmquBi1uADqhnoBy
yenmWkQipUBGAsirKFOcdjVFZJ+VrSaXeHUoMDo0jnVhnkLZpYdY+pc+Uzdkppvf++IkppCcn5Q+
UhrjPgG+8kMqEF5TFc5uUxEJiKsPC2Wbf97E8P7gvGeFVb8s6FWBpjYdfwukmdsbF/zF6nGyiidz
GHrC23Ii60yqaR1GVKe9U3BFl2Yi7FevhuSkO/m1syKajSClN3GOPBUHurqk27xM+7Y6ke54NAMt
u6dvK5YaKGl8fuFTEwOQZ9yMeiAynSOCozejKPC+BngkWtuI1lXii0VcJ816LGsUDw7hc6KyjpZv
LUc1RZMU5we/a1Um2y6z/Tk+amQkgVQXfUhG0F1cWuYKVXHr1ap2BFtpEJcidzNo1BgfxiQsdmZY
BRvaSiYODVqPcQCZU2muAvJSuVFGuTEaAonZDB9jS3nufOYvDprPQyCLSx3N4kVXgcDK9DTrtWDf
u/cFkIDD7UuiQEwP6/Q+sX0d5abxGbJHRTiMeg7CB/G08ZkqOT9m0hpeZGSjOw3XmRZib8ik+1gY
7gNxhP0hqN01INn5qpY044aEFpcMmwtKuPoiCmfr+mrCGr9WHdquCiYb202+SrdT13YxcSOri5NO
1uqBIUuzI1GYgiQPm72J5l+TyrEEF/JE5KO8q94F9MgsyuUTd2ftmI0wIKpyaygiflBR1s+hPIxs
NGM8uVq1VCZZb4c6cRBxVNP21lvQKqKOS8UjzTDaThASypD5h+pUkaf+GEIlPJQdq73UlYcMyv9B
tCbBH5p7gmK0IzTPRnJflXsMcN+isgUxmlZcUQ4hh71DlzeCHt1T1ELBGzw8DvSwQqEvJYQfGjaR
N8YpEdqh5nsoRJALjSm9pdTBs21lGdHXjbVS/PJBrfVh22vhpgl1+x7MxFYnhkbPHe2cZvJbM80K
mq6o77M5jAcYBbLTNj4Uuens4oxGoRblzaFUwi1efvUSZvkzH0GxNiZK8FHXrnrI28+YUIKyS9NN
6cQEaGQ2AZlUxFs0ulhn6bCEQ45kzxLHMVHelZ5APdINpo0NeXVTRM9NkA5e6Pcj7B2ro7EanfwM
WHuQdM0RTEVBymabniv57ubZKnJE+j1mNV3gzF3h+AlOhWz6dSbIETa1mNXIivKVOWDiUHpNfzU7
msOyeZF54u+TWnnUi6Y4w3QB/2do/rasNFKh3emuIqzy6g9fGUP5dReyu6DlM16t0I8vw4yoJh63
UosaVNlUIs0DrtZF0OBUP2tObVaIdWeyfxAk0vWdSZh2Yp4sV36kAZAboObKhWH/g5sw+qBdV50H
UI2qv5hoBj1wz3FhQKX2AV4fJupkoeDS9Dr3nr63fFCUr2Rs8i0zQ7KN5q1OX8jjQGeE3KMEJU4Q
cbbFUXi0pH6JjTy/uJqdnpP66ec3ouO8QJK9VCIEe5aR2QdFR7BKRoexjgyDD5nN2WMkek4SLeiO
Os7mRdeS8UDaju3dDBeip4ISNTtKRkX51iGtdYotB5QxIysRKPmxH+OXtqeTp2rqNWdgVYettU6G
UlnahVbRiRLebafIW0D1GyueXTcc35j13jEbBLaWvRXRBDhaBaYaRjTvhni4mgE7zsC/q0JtuPAK
qNDhNie9SNbSz4c1mt8ted4zjSzTVqhDwSJO5fcJMvOG3CZzXwaatTEq+RbM6wlW+2xZNspdUMM2
U7tx8NAxKivKSNuDR0sLuL1LMr0/MTdQtmU/hIw5GDsWNbf93kWzZxSwvueKNaMsRhITL4qWmwPN
Lmeh4L9YZFDPDLLADircdbiPKSN1aHyhna1jvyammYjmukA213X4zXhPaBKbbuu0NOSCQXvucrZl
Zf9BA1N6owHGy+9T4jKKimSUCDm/LhqdbEftUKhTfGGfDF3WjsylE5rMIrKCrI6ULJ6qMbVHGvoE
Syb0WD3T7sdHckjju4AlKyCImeiC8aGvTR6hRg66Mo1owLk8izQADeJIcwGjUTyjFnKCjf2qRZeD
hWbUQvFIThc66fiUGgJ7DTHkrGDFp6VLg/QKuztnfbGkEbeSSmR9g2Vm2xYRTa3esDC1zkGbF08S
v1pP5bgpJXHoxWhR/JGgQBJo5Yncpn+XHkA2gSuyySIfMAYtUFC7R4ZYmPrL+NrRz1hCi0Ik0cTN
vkBuwUzTOhdOE60mNlzHyhIvPnzzwGqeOVhPUe/0zCuqfmHqLeoCC1yfppK3FxriqdPzd0OUPXFl
W5G6NftnNkCF71J/WOn9NKdjD9U2M1uCPW2FtIPoIRV9tlZaq7lOeboz5vwz8EDL22ROJlzqhdY7
XqONHD0RBdxwhHYWRnywx8fWQIA+5onLApmMANYHBFpW/2Y6Om/S9Vci1z2FndIxMd4V5LjboA1W
DCVKbputvWKCGQDTtsJDkwMiJBXAf07DBuQX7pFMg7uYlVO/jqpoZmGiYE4mIwDuCPE8S2nBNv2h
JQLl+hggVjqYQLHT+JnSqVwhZibmQlbqurUmz/F1RiUw0XYA+J6QSg8H1xj6w8ikaKhNnUAkWZ4q
BCtb15nebT3IYDzq6eH2r9wsskMvteegrIqNr+fTPjD4cvvXMAGBG5SRXlJSAzensT1zWxoTnQB0
IHLOBLIxJwpQTrf5fY99iEkyhznrQmSJsUu0i53hV5CT9jiSqLYsiRJeVgFItSELh1PF+P5mL8sY
rz5M8QdCrEtp+NZbzX4lhJdXDHZ7rydRcbD7EvN7D2fPUuyDLmdTQUQzsM6nk+ia/k6PvyFLNB9I
6tgaIGgRmLXqMj3kRd2utFwQTNp85VH6GlL5bxk/0NVFvc5NebI31LZ7RmbUX2m0j4Lh1VCh/mmh
A3zN0dlEpvH3mz5iCABZ+n1UniaDhGWU0qjLIYKivHaKrRN2j6Ebi6MCInZNG+p7ywuJ0eotUFN8
aY1ZEgfFZVyp1qxXaQ6dYTyn2nCPPM9dkW33EUdTutV8ZTUKKEzmZJ4M38lXdYN71zXaVRyNbAyd
7lAxLjq4fnosWtJP+wIbr5FTdetNi13DzffMjJ8CfO97yiTYR0y56Z5yd2jsaXHTyXaVIC5s1DfR
LFzOFKdgHJg0c+gY5FB8dGv03YQep3RPol5X4IOGzJKLxzZxynUAe3SRqT7Gc6ZTyzgDVCtbQh3q
gYY5wEXaij2Zll0lyZ5LIc+2EtBmFFkkDbrmLj6hgfSf9LpkGM9qv3QtFCmRndAbzcbvSMNLTzX3
gaJYJ1pZlP1CWUc1aYFOYn+CwPHIJBu2KZMXgtFIoAesg+uSnu5kmtwHxtxDWNV7PRKELKTxXHae
3quqp6TvGF3yLblyl5CGLHRIjeDd2lrXVr+VbWx/9F6dV+t+6tv7XFQXJ+yrVWUqEHBb+p8mTiSS
0TqdZDZXo9IW2qXsmlNsYFtO89eUltoCO5HN+lKArC/sZgMUdR/ZiCZGl4gHz00afC+WPWwG0q1R
9KXJCWj+xxCT9Sx9udNH+6nUGJGUNsEcgxHjFic+et0UIEqYW2ARzMXKclztxAblrvK1al+Y1Vug
q2eR1+m1MQFGRn1wqh3tOrbhRKM2gcKZp9AmAwz1aqYyD2P+xP5vj+axPyuGrRKHXt/f/ASNoT0i
0cx3TUNdZBjxAxzDzpsy67kx7ISttT3iUlF+mD13ijSUJUHlrovdpsemx9RpCYFXP2ZN8z2oyuYQ
deMsIDV/Gp//608u3Prv/833HyTdVFEQNr99+/dH8szz9L/n5/zrMX9+xt9P0UeV1/lX828ftf3M
z3DK698f9Kf/mb/+j1c3483/9M36xjK5az+r8f6zbpPm9iqCz3x+5P/1l/8Apv8H1LpuqrPT/r/+
+Bf+hFp//qzSPGv+jEO5PeeflHXtbwaja5f8DE3cWOr/wqHY+t8MnaNtW4Zm4Xe0MBL/k7Ju/k3V
+DFTdVsFfoKB859IFPE3WzDL4Tcm/kiugv8PEuXPllkAvSacd9fmBRq6bWAH/bPd0tG6dopQNHuB
5X4487oW3U1aj0omoJ7/wwdz/WnE/aOR+zfPumk4lqbzTgHO6y5BgOrs/fyjZ73tSqHnge+xFIDJ
c0gatLtBB+6lQ7cDgKj+qGt1R/R1qbIBzZzXUhl2ScqNPerSb6kNTjPJzUXV1/2qJyxWDmMANX2G
A2TRE839R9JZKdEt/RAlposfqkRTVGFSNyRtXAhHi9iMjjk26Z4lbq10Y473t7r++zdqQ7j5g1/y
5xs1LdVhVMleg8P75zcaUrANunRcKGqGNzR0sPXYQeoVmawvzDs1CjozEh+GmnwlEaPKocKSQIex
8bNiHRUNHeXUC9X0KzXSY5J0/QoVG3VeZa5lRm9mtMDzCiwvLELEXqXai2zDfC9YV0E9CEffdRZW
yikgoZWUTRrMaK7iQl+oCJxm1pmCwGfj2vFzhMhjBsI7IAEz4N0FA0CCFcNVUtFWZZzBK2VMAmrR
SYj0VZnnYmsG+dW8jqUF2zcovdDRnrJoVGGZMD9y3NiLHcK3XMIDeEr0xc7Uy4qeRhIHIKx1uRIL
bG+fZVJepRp8WZJB6ySjhwLGn+iHbsnbYg035FteIv7x3e47CvZ4mVoQAP/Dsfqz4fjnsbINjhNS
NJMr9LeTUoW6qaeItTzAnGxfS/8x1uU3l1RSUq9U0OJUHVXWgkgwYnPVlSpjxIpgJcv0aoQgQPIb
Gl2YrCSYRFuGKkMba+3DWliJqMchmllrs3Reh9pipmoIa8Gmi2DuOEWfF2yrAsJGlTTBxhnvtJdO
TUz2k9GXGbtUByQVkPUGYjHOOe/LDhVV37v0Wt33hPH4Xq/K1yTM4PujVETDRu9zTigx5SEVxTPl
3jXNOfFATy/kSFyxJr/VJjv9eqw3SPW6fjcyR6PheY5pM7eiIblqSQQIopkahn1HnBoPwMrCUTQy
wn2wlN6pGrGT/ghqKMTk7rrjyjYS9JXyy6kkblHzPnU5Y/7DcfqLSwrqhgsdyuHGL37zhdeGDgDS
7l0v0guyQxHRLZzAHDca28FGzOXo67//g9pfXcSOgwwVSAmYkt8JG2an1Sk7F9fTB0KcLGvmLDId
nS8GK2tfCIA961AOF5HTvsqRMzjKOcJ2TlI2QPUdt9gvJC9BGQDWfPv3r+2vzlnYHw5nC0oT93e2
j9Bq9OZK4no2UgmmUFswrumSu1INkRjceEtkAnmZ6X84Bn/xZ2e2gm7aEFDE/0LMuJUQTtIrjodm
62swnUfGhCo6hfiLBDOfrTs6lNp5/PfvVVPnQ/sL63C7Qk2M4Nwm59vU/7pHxYEm3J4L11Mb+BdR
cAn6AcRVnxz9QgULXWjY7jvZLI0nv7YfZWzMrG3RLXNb/SLj5JB2tI5wvbP6h2ge6CuXMYuMD2dg
O6NbEpg+o2uj4otpC/JCkmWBcHmVWOnVqKOIDI3oJauUu8ywcOLwUY9M7IhVyNclf5cmD6ZC0jI3
cUF+fKVeLT3vV7ZFZCN5RTugZDXps6DEYHfl34IRW4DN7BUVwFDOfD7I7LNryKk+GvVJFlD3/ba/
IMEilRGcyWIqCU5A/4PBkDVY2nIlS6QUvisZRzvG14AMQ/OxjsVR0yGNG9aOnIPBFq11c9RwWibD
dDQCbgbqHCA8ctgKGuD42MFvW4SvJuOj3uVPLUCFZcKtdeGO473dcM8plY4y+3/YO5PlyJE0Sb/K
vICVGAz71feNTjr34AXCiIyAYd/Xp+8PntVSVX2YlrnPhZKREdzcAZiZ/qqfRlBZQ268wOfFRer7
dIgtYwxidYD/RJKtygk/7aRHvUONQF90WKNHCytdWmf/C5DAUGDf/sclgZUCOLrtKtdzfN9e7t1/
30moIGWvXY+H0Ff9amAykfePYBtnvJlNAb/zRsZ44uSJMm4STdKtS0iclpa0Co/TCBy536bgFCDl
5BTYevJgePgW0yzudlnMQhRwkMJQvx5wMtI+0IWXQtFDFTfGWi1nIQzaPNChRpB31Bbu6hzNEpvX
L05WtBtiapqajFGiN6BWoJdyRLcBX7trgun0AxSh3uls+oPqe3JVRI2Y7f8sOBbo4dkvhmoX9QaG
k6bdwwlhyDJbDHwam9qF6XUsSRPyzGLS6Kwa8oLl/GJKfUnt/NmrPOogx9qkuZ5Kv9JQn35HSRpU
h52d5e4qxTu2bWMybd5MA1nHFis0smNLif26M6adyKkDJKj74Tg2Qo+e9l5mvjVz8SMoOkSFxv6o
JxxOWRq9MAMFIRwu4WGxiQP34qUUsjuNgPvWMYYJok3fuje+L6wU1wetUR/bjIZLJgYvZlweVB9t
PUkA30mGh3oCaufxCpHitLfWO726zXqs+ue8sv9MBBL2GdpJXgJDgclMF4bLzx3EGqAWiU3XJlfk
JMYu8eOS0Jnicym5GQPF6gT6l9dqk04F9TDC5tVDZkXo9CGns/kqmRlhJFsDW4nXypm+2Zp5cPlJ
tLWUabI7NXao5ZsJrXY1o1ZQDVTROe/0j01TRrt+BvDNkGlTxWYBMMCnlAy7zQqAqubytwhlxiZb
QJPOyCTBMExc+lzn1LzS90lbaoSxi7ogJtWl3iRG9jnZ+N7GSr/PYfoS2xWZETDoDiZtGgiocwTr
kxFDSCuT6TD2Ptfea4uLAT/shjFfxyZ3TLjsDpX02T0BHKAR0b9hKqa0UoBRb3D0oUm/AQcgDGWY
N+b4gmhvcjYaBTiB9GLCl2EpcfaM89/tyr46El9aY2jBY8jc55LVpRpB6ScqVHupEeJtxopF9Jaj
jcUGfJyhkCZ9t+XbqGgNnf202fpjYa6yzti7maoPQFDYQyQEN3zBGV0P9AonoGjyiSfKpPW6pzyu
QJWatfk49TBRhPjOipHSZGvFauOuIhNhqB6zakW54gKWfg4l739WS3nGpH5qOGqrnh0q4Y4VKly2
oyH3xQyWMt2cR6wV5ocm0tQdRbfYy7mfvOG5EX237jpK5piLXea60SvH4K5mtgzAO5rXSKA/TG4b
GlKyVRngWhBD/JDExIeTbF9VxY/aLBpMxIqJdjbRDRWUAXM989tvT4Bg/qp42hzrgfsYjz1gjuCa
VtVL7tnH227w9QNqkVp5In/Aor9zmCWXrgYB0/+uwLAgWgcHnmzXZqSrs/rRVt2r36ivxDpRPHiq
JhWtIr+IF6cqlNY6p8LEHT4wQm26NmDTTSAQt8w8Er+cc7emGjtfUMLFqtTZW53iNVGp/514KIF2
Mr6k/hyiU5tL/4mzcult2KU86hGy1GNbp3DWek3XXxKEK8BodJNgE5YO/L80vfR58DqIbE1b1nzt
m5BRgUp/xDmvjrbeSzlkl6yOCnLyJc6KYfjwyeDTSiKTWymoyXCLhhpDo7pZoSN2BaeDJNawqRgp
wAQJODeuYndiwq6ckhW45evL4Y1KmIbTR/9caUbMFjdzWSgGlVb75vr5jYavx8Rs402OyzgegGS2
nretMO+um9l9QwlC3Moza1WOgBLnuVkaksA8NBgMvVanWwo3cEjr+DuIXmuAFWuAGjutzVseSsmh
C0ecuW9H627hf3VJw49x7ZwSTDs8FIL2UBYwPdqEPHlfMa9zLZceUtNkKwn7YBjecGbYq0YRl/Nn
nPnGMRoKlttJ7KOR94qE3E8RfXGXU6YQD/HG9v33rvFvo8FaHYJKasp6b+FCWAxh4eom6yw8Ok22
T6rI3S5+9o0uq3pd9t1OZvIiPU5+7CNJqnWEGWfzs/StH+jHqsTe5xWsm1HfnW2HNLgZ/oJSRhjm
V2YReskqMKTspt7wgEQ4Vct4U9rDSQXNhxT+ryCLDk5JTTI0i/fEoTTGNUhYLq2122JMYLtbn309
vWY8XuhVhjDm0srUupixe3+TDBwjk/REwdafOFb0JHo1P2hffAz+0jvu0MSa62th6s8g/ETAT3PM
fBJI3To2/b1RjuOq1YohFZ87TFFIgXC3a8gHTWNqwz5jazAY9Mvgap3B+kHFHD60g4e5Fl686mMw
AzW4qkPdzW+iS3dLTvCQ+7CA4OUgy/LMbZM/Ng4JTFPJcDAm46OYdbippL1VlWVsJeZeGB0ZWoSs
eYO9M8yeP+PyzWav4FYL03dd0gdblWRSqvBNK45reNiMePjRChiYgfupQoMOdaJ/kXzOiK9vhduC
fRMzxmyLR3xeZxmwP4GiHW0YRBJv7L1xa5eUf4PL/K1jWZ+66TtvnadhEIyiUBGOohw/YfVfWh2c
evyw4PA0oxvxNuE6Po60GExD2WNBzWj5tUhEswykiKjWU1KC0cuP1sISp3zEa/BoOrbcSwGShANg
/fcHZPUWtTzrCUTYN7ar864wcXh79L6su1mg64yAXaTyqyO/bncaoYue7v/1rw/hIlBkcdJtZNcP
AIOC+dRT4DCR1t+DIKamYoFjE8dwdu1cXInGzSddkUKPswikBLGn5bXsTl6rXIJd476ysXJ6/jn0
MiCZaXvVC6Q9ofi6Jg62yxcydRQoVo4BE6Wmr3WVxMa+M9VDacsHCew+HxSlrq16iBVjvyR74xJn
2bUSk4JmPPZdyG7E7ttVJaj8wEp6BqO3qxoDuL9Ifnd19DTMmUlkPv9tG+mDC+A04uwxT+FTQMMy
2ySUelc/DUXzljcJhMfonGHvqYfxTORnA0r52+ucL+vkLcfPnghIlxW/qd19UnR9G4rgXuG6PlMR
/KjeQnh1WNe7txEPMXsoGq2WbYqlN7GcWfoQwzxogPUEYAZfDA/Tlu8yY4rfln72xbkPi5PsAD+a
Xb7t3Yav6hhLagDfUqty69gLQOElYaaFGXGPTzu0zG/trni/V3JgOqQfhTc6aexzmHGLiggoeTN5
wen+IR9SAWYFSNgwBPgTuWTxYu4trGL7ezVKLRMMqlGGo6qqi9eYvutmgaXc3937f92vlWhmCBxN
AftsgF/670Kaf+XAPavD0Vo52RbmydJr8eoowrg26SxVZGA/iK9GtfxBmolnRp+/U2m7zxdBQ8bJ
HxzKrxyYDlZKMbaf2xfVhm8++L/95Pj8vNLGwcLqlsusBZYTnrwJfSdsBw6ufUullJ9g32UTF+HQ
WVds3dYWkEEhc3trq/kva1oaodEw29jDdYN5JMS54BXkKEo61ua6++TUxvZI0i/lzA8OyJyYvzB5
bm4Hh+NJwMtTt/Efxq88L23xe+xjn5QUvwA8vJVNyS7YJ/q9LbaYJ5fjZb2UlY/TpLaV84dqKfW4
SH/3Q2JQxuvSwWdjZe3h7lm8H7nnnq+N12taZX17LBWRp3H5dlFggvOZtj7VKZxevM1d5hKZ/1rJ
9KuaZ/a1CYUBMo1/NUHyx4KYRe02JRb8fnF91VIQhAxTspRSahpO5HOsMJ8HA//IxWDZ003nF6yu
GCypoOV5iPV3QQEa6xJQMU12tAi2xrwxHF9vHFo4WsomseSjoEXlt9dCoKjzQzxZLu0dycFNu+/M
wXgY9eqYIpFfVAT7NvU2OFBXxDXUWjtqOLjoqe03tbeM2blixlk7m2rRMeky3mZ6B1KTYVzLRNmm
6QTHabQOocciI/BWegHvfkw68Dja3OPdIisOhfb5tcZb69Z/Bc4CChgASxrM9IIeocKJmw8Aa3t3
QuGwZfFudFh1rSpAw0iGcw0lYEOtDgdUXKGFyaYJzT0n8+UygBX8ULien8YeYNm5M7i572+P5kkT
6ailwyz+ankjtv0Mm0eylFGc9TXYxWPsQxhJ5DwwsB2eZ0bc8MSZp9mJeRWmd5M2wgm9fnw/33sW
EdmmkT7lNezLV+IvKfnL6EfURTcRoPXer7pk1NjKJJXlI7sTQjRr/vRnntk/0Kh5F0JodiBaw8x8
FaA4Mn+QK1wur5SQYkFe/o5TW8UFdfRs4kV8K8q4OFIvSoyb2be6tn5R+ofGQ7cWQtLvSMgr5Fvd
Y/OZqK++v6RRDG7PjNaLUDmF3KN2HuHB5asVyTd724KNT08YLVt0XJxvK6fB1c0Fvh3a5CUbx2uM
tWTbF5zlssjyVp1MFX4CSGdhZjykZXLIERtWNgvFduaCX40t7+td3M4R41C2hyP4EOh3KDzCATdf
YPs9ZHPGfgHvnRoRhosSk5vRLvPhKUE2yuxj1w4Vser4K7RQYQxx6Q1EiTqmyCiznuEQJzvke5Zj
7ZK/MvAYChCTBFV3PuhpPPt5e/CDF41xH4/szE0bIdYQqAbqvbHjIsFNxEkBj/TRiKZjLezPkNED
p4JyW+Ww1cLk54Bz9Zh0uPRSb/6TSXKGXMC2RlgT/gJADgAuBRyPc74J6e8no5Y3Is37zESdkzGy
0mxHlDd1SBZceOgX9jpPzveZTCriP8grvM2D90oC50oA/dYEXLZsoJo0A2BQQm4UXbK0Q7FKWjmo
ttjcGQGF9hED9q3sqlvTAJfTRfJHzjxp8aaaPCpXEorWJpjI73TQ5hU04Q2CvaRfUqnIJ62XbjLZ
oKuJ8jgl1KxJiHU8ZJpfQRA8LCpukFzaanrWffghM27q0VFik1IN7/fNoqOxCw577+gEtsbpyIGq
SZrfVZnU6ynSZ9sgTlky4zvEFgKpHw8HwTNlrWH8oj8wasvCvmGSjx9/iJ7xin7XVX9iid0EFkbo
Kbz4Q0FOE8UQHx67xJFjTmNNAQXf4jH0DxnMgKI61FJVG+BYiTXsw7IsjkwKPiKrvclmOBQoUoZa
wkoeoQp6ewuwDpr3491pgbR1IcDLgVojI2XQkU5vDsY3I3O/e0/8AnxISN4Q1lqxg6vMo2OwLYzi
CCmKSGvN+aZU8QeFHBgYpvHLtQexavrk2BNnBlzKuSansdVPewhcDoxDXx3sVr2C2cBSH4FVT6+k
I25dIUmSZNFl9glrBWl98IGsnKvC+Wl06SdeyUtG2HSL8ZX6mZTr0ZX5JqAeibXI/jSCOdwNTXUV
vgX0b4riczbDLBJ0RVlt17MTTooz2YP+5LS3v41/EQmoOYOSZpu/8XtVkPKhyW7RmemXWmw6f3t1
JIHmf/tz7SNrVsVwEk3hEUEw6r0pwmfMOtSkZsTLXHhB637x9DSgaXmWVBuSkAiis5SnQpsTpZcA
ZE73P/s6eDRMRbNj5xG9ycz8EjCQnSF5MasjtYxYsNKRCrf5ABCTrlMCSiZOiyQhEsiKaWBJoKXo
/l/3D0QgmJiydm/TdlKn+4egSzVnXIBRrU7Mv//f/S9m6HNo/iPZAnTCGi5lHJovYWdGl5LY2FBl
3HlJodYWssghD5hPIplyNG6OHcuRfZY+36hg1V4FeSxP//pg+2W0Mq1u3Oqiys/Cqk/30cD/NyX8
L6YEZTrG/7Wm5VpQevN/1t91AUbu+9+9Cf/81P/2Jtj/sJa+dibzSOnKsbEH/LOqxbP+YSpm9ejs
tGcBz2cY9E9vgun8A968YTIWk6bi0/isf5oTTPMf/FPDo8bat6Xh2+b/izkBnwNei/+Y/VDWojBP
IDTSGSPJdP2n0O8mY5XVaRMfIpwQe2cs32yPJ5+MCcmVkHVjk6MTV+4pzwxMNm1oLF0g5nPesc1M
CFGd7EV1HXLnuRQAHeZG5btoFjl+XbYaA06Zpz5glFj2T04X7sIwj19gXHAwjBCnmq4sP8waM3yy
TiI5fwUdLnO6y6srB+DynID4X5EBwr8dGe6t8jmRT7DQXlzOqwmEkfVkBOazp8S0axXrDwKpf3Y4
Cew4guBu1JW9K5dDMK0M46/WFw8M05FYmXSfrZxM+jwSve2NafiUdb0Jmmj8ERH0E1XLyYy5MbFm
p/hg806aRLv90UyhApMpexsnZ+GVTOVD18KHajKPsGwJnYScoLPCjqLfMPFuGOXtU7YgZwia12m+
TYHmLOdV3z5S2YaU+N4gPr+7pzhiZ9Z7LLBQALZl0RpX04w+fDzuW9fRiDpZT6iOzGvCcw/CMByo
/F0StKfq2zzG/vxaOJm5FTZd4I5j/RaDxwyDbyebmZJyplxoPWw4q36TAzc95PPwfKdSuOplYF9L
Bzz6rTSanbAwluG5pvndf5fn+CappngKu/ETo/Cwy8a0J2EZA+mou+Lg75Mh7HfNANnSN/LDOPbG
kzUyWah74gBdPKLSpiSA+RWUcxEe0lCJz6otqFVua9rBp9ZTaMk48TqrpumrI4xGjPdJeDVrS2UU
h9L6i/uoOiRxZh1QJOVjhDF3ExTma5OIgPRmA99UN49Y+BXTiqA8+iUzgtpW474EHwRxGNtH6+u9
JUnJOjROHu/m8TDGmZZnROZETE9yC9qfA4+tz8Yg/sAj/lkKOWE0qcybFKewD8yjoXL/gsm6PI58
UbjBEb0s0glPpoJTD0Il3fRmBO44iP1963jUky7cZLPMvZXf40oEYvhVL6kYcAWEsef2HCR9dNA5
nJk73JiIgvRpFkAWBenpP8+pqx48shuM26gLbVKLuRRetiQCPsyVdfIC7NNDPJ08K4ifIlyOTuU5
t9HEhG1oMmAOBsV1nTHd4cdgjZcRA+UKc0tpTeNTHGaEuYTr0ogI/NDKFrIlURI9CxJyxfSeT+zJ
7l5oF4oX1YDLe8pELw4AHrKm4hmfnH7nduWWeoZu9Qp7pEOK0z8hrULZhLa1gkywzr2Y4j7oXGsP
dsPdrz/Nz0NEFqQq3SdXZjnHl+XXXwK2uUmEewT0u2ktryV7uuDnA4zXRU7jQmOUCelBaBDRkHzg
sK6f/GLB/ibIS6b5oELvXYugOKcDPBUg9OyOQnyNBeORuslh2ng2xwrnw27DiCcX9epGOt/mUU1H
iXCAiy8+syDrHRF+vSWjkm7sjhJjWOnlJo61yxGln1cSXXUTgI06SmsZlxQlRb7pqK5mhME2NvU+
rvMv4tzVpmCYf5Lo4OOb8AEuWKDRCxVTbl3X3tHv4i2c2fakvYhZjz+/50RNHl20HFRduYaQQAny
7H96PlwUZgtM0OzshwH1qnDoVqg8AbQgZv8i3V1XmSBjsja/Ov44PnOEz9apW3IAA22Dzxd5xFrG
gU7OeM8SWffI1lrdrEQ+qqrNH73Bvc339GLBfMJjGnetfAaTXuX+XGhuhAqPYRm/hwOINi8rvW2+
KWhlODK+tDkLJNGRyAPHo8z1t2lNiCTSpKEiJbAvleInB6PhBZv9Y5HaO0ub3YMjCR7GdDZtWYeK
i1Mj+E/dh5x48kOQJaf0WHL1b7WM5LXxbQRizwU3NvYdvdKzWjMAJcTTW8GphoxpVe43PHj/3Qym
4GrVxqlOTM41ZTCARBJkyOJsBMYk1G6Str9z5nhHXIC+T00XSGwDYHZNxFppUh7idG8QFhoFV2pl
uERSDOIfsu3+xJHf7YQk0XSPK9s5rd0CPsghS6zpXHnJZxoZFCuP4uwFEJeSNHmtp18wtR87rby3
WIjPbIk6knnbzEudd0KMZKV0p9bAnudtlrlLLrqqr0pnp3Dq+cMwfc0y/5oc/iUllnpHpto/htQH
rcOQzpwiaqODf69dCPz65oujaZl/gQny36uwYu8rwyd2+gumyNMv8ZQoNJzoeZQJ6TXyajlF5Q+Z
NgHum8QeS78/W43Sh6jKPwNtA4lJAK+Vie7XvYfRe5xFvO+Dsts5dawQjxStt3aBw7oz13mTjXtw
hf6jZ/ZkMSDSuTWEE7u35cWvynZVQBfee7MDfHfMZgBEEj+eJsBbL8SfgfPGA2iJL06wG6N31Ntg
FOMpio0n9NMQ76FjP1tcQ+EAmL0w+lMbLNN2W9l7Vupyo1Lhb4ZK/VHT9J11xAQm4yz73H+f0uGZ
jdH3nGtCOxM5QStp3sLe10vUv2suM2xNise+NbrhqRDDJxEtYeBxd6qlZNgvkwfMFee/FxJ3io/a
Ayg5xS6xefLmh7phTey6VrEHaI1NUlfQQSx8zYw46tWsvhWDjBsUGOMIA9a8qMSMdnHFSq2x3a+s
Jmc20mL1qA1dvBZRPKP9sax3CgtCVkz1ITXJAdUE1I5FFkJAT6aTDFLvwO0OwW/45aTPaTADZhmD
eN8aSFHwT2h4SMON2/b+2eSk2kOXPzX2UJ/oBQuXgo62JYBbhmeLMsl6KoojOThz1RXi3I/BvCNj
ibzTlM2t8YOzzwPoUpBrWjOHYYxXN4A5cs3IQLbruCSBwKjyN6BndgV42NfdcKuIDy0ssJF5cvfS
NsJ+rY0WUdyRsHsrkrltCOWgaC9Z/JWaMmcwOP1VS7vY5n7QbnUL4y/y4odxxo/XNgvDC1Zkvp8k
CghWymDP+7yClpR9DRY0KCVpnh5Cb41cJK9RyrVflCiVehrljnfa3HrhDw8xmEdj0TVbsxXhcZhj
gykSZpbC6x57AEjai4dLMFXGIRiYxza1bW0sTCE0GCgCcnbB6GEMdsVo7BzdpsgIFrXtg1c/mUJ8
IErWZ6t6aV1RvMT7+zYiwbS0no3nOMuNnaygvw9Jl38yvuuQPUYxPxl28suN2XZYqtlUVuk+eOwL
qbJgBqlnCjZc/0duPwttDY9WYH0Tsun22QwXpWrW0oibG65MRI3WPXtpir7gGBeGlq2V5ue0n/6Y
tqkvbRCS0wxnFgU3oisnavFBkEk/t0aJrzagu8UoNbu1uH3K2GqNxEY40XZP7FmRDXgV18QA5hVx
v/SgableM6si/8UYf5e6znumGBmLZJaoKTaIM3qZVsiV7TkhxE4oKsITSxXd5E1vVoPaD3fv1RVk
XtsFbWDHw6Nm78Ygbj7mZcfUuOWeb/mJ0Ipe4455qFd/ulXJV9jAtKoeSyvfmuFw81VUkXY/GV1c
HJhcBhvi7/JkE+9adthV7BChHoAH1jU6UuD00Hms8l1bPnqBXR69PmPtLOfnxEAjivT0UABnGMNx
fIJLtuYYbxybkW40AVkEJxroL8EmvGawtMXwIXc6zf9CnkRwERz5kxyFOppQ/LFMWdfWw3XhjA4w
g4lZKQV/OH60cHeNNzNjXQAYTdJ//J0uWjZD/LwM26H/9G350oBRWk4B6nEOyzXcbf/iJsMAcpXs
bK3KF3cMwnVkRPGu0uktySxcFMNwSmnxxBNUQJ1PMDtHNhNPcqXE7aypwsxQ14fBHcZLrPGXIZ5X
q5KEGKUh2VdctBnD2zy9VF1cHXsYpRtwtsnFJqOWcyYC6TcBhXAqphQ4Kw/diGvD6ZNtXOHIi0ai
TbXpQQdYaqEkq+XWJmNEsr0Ynpe+jyvuXvKi/GXUe5ofq1zNELD3eSC2o29nz6EvuHd5HGtHtsci
BI9A0BgmHpvtXWeDxIhURb/27B+Fyca3w98iRQ30IsqKw5hxVVbCQqk1Ffln7yH3GXnzlek0l/3W
m1CFiu6rV+ywbM4BjBmBZFvjH9dDpm98qozSNvllKckNaaLTQRrjVllq2XAvNvQ+mPOGETJMdd+r
Nyz39DmK7JT6/ZFi8ngdNa26FqUR0w1Y6QD2k+IS0GiLaRh/xglk1qBZvODLY4C3DoH2PYYj9djM
yobe6mHyqpI1Q/CYE9QwHJyaQimlwisBrvwVNfTTxyYMjhlHGBvGjRp51gfTqM/WOL5k0un3RSu9
fRqYPYcrVrrFZiRTIJRZF73OCys3SupiZ7vOwkIbvY37AuwAkxMguHVJOooFHOQODVf13hWiB7E3
fdz5TgHOAspaaPrwl8uyRnUzBtqWsyTBdFN+EK10uPwo9vSgp5/LfPrR4B5dM0yjjKoIHGbdI0n1
OeANjZLPjpjGqvedaJMwn9n1nvNgK5Gf7KHgRqH3cgePMjwh/J5zZVVHo7L/Mry6344B/BxYd+QT
o1QcxjAYWFcbEzMNJrWw+RubEFEuuA7a7AVoEq94b/wp2L9se8ZqW7ruf6Fq83anCPEVEFmqtLO1
bix+uazyDpg//YtcUvoRnAjsD0zq68qVmzLJMSolBJcLTS/ppDxoYLVHNqvMD5bB4Cwis3JISmbc
ieE8JGThH4RlwrRht2JFgcR13YXUd2B3ZJwfyKrYqgEb2BS09cHZ+0YT7jVltBCIAlAzVvXt2NMv
MFgt504gkqP/UPZJtC7y3H+oAugoY9IcaiR97AXm+Gyo0eE9nMhXlg3H8paHcNksMO0ZWlDQf3Fy
5R+kFL/MXvvhub3DFNJun+riCTzLnlW8fQxYjyAbMNutSl4XRCtG+BtzJms6A9RZtwBEGZC26U7W
IExlOPqbqJl/e/FMc31FLpVytDWWYO+SKmG8OqFjXiIYMHsSZgCHOZuyeuTPOqiPJmnDxzRlVNm3
oaa1KNn4XtYc6/w6Fsq6ABZMj7ByG/y+OeKs4TbeCqxhg5eIxY8kGY1iQUz7qcXwM2nIRk82EGrZ
ljsgq5s208G7Npp9J8tkF8YAQA2T3Q71MjYeIRTzbB/hHL5yImj3nZ+qVZmGcutFc7luJ6/GvKWw
BSxL4Agf9kKD+5tTt+OFVhnGTslhnuqnKWunc0amfiam/bpMdxtm06727QfOHfu4zb2ndpTPd+BM
7L8nI5su6XjOsQuDgj0RSrrPkHHjx0n1UQT4TwM4PV007yuIS1uyKjxfaipRXI6ZWa6Ho5i9m5E1
Bo05X33TcWAdiieqpnbGkgqn/cbeCJaDowEctO4s6NK5ONDwAX2EXMIuKRGpXEvQMDNEx8l46DgO
P0TJ8Jm2onmvvBnBIP/ZChG9WGn0eU/bg+H4uq9YcYqqT0nX1jAq+pFm8dYjxMyGU7/ohOeLWZsP
iWJorTvi6Tzk1HEheYXlzQxbbDumycDH3Qymz+9WTy3OzmxP26N6HKRFsroJwn3BRU4uUeIYdYrm
QJLQeJ0Jt3IQkQdfcFGzVl/V8tuOwpScmq3oyJCo3ZvarY7RtHdH9nvhYEyHIWjtFWUk3qqKFVqT
QXRmdqenNHUO0hTNM+i0BzU9Zzbp7FgA1cbpi0iRYNEZU7Qpqzjbefwntmr5YJMntzO8LRYS7zE2
crj8o0LEaKS+OlvL77xjNVJX4sTrJqj2mR7EsaFM9BxB3F2HuNl24Vi5D3lRiEPldS+Fz3wC+og8
9ll9sJWZ73tNhBsObLEhxR89YOVQ+zJNUsL3gGn9ER44YPBVZR0xjTWfBk3CloGqSfnM/Ghloz5A
R2WL30CVKYT/IIu/vLHdj8Cp8SJTrqml/0MLXi0PfQaGB1JAyOr21MCJkESKVmbHaYadzfBUfXnW
wlQ362pTU3xjBUFxIURqQyjEBtPID9235lcoPoNAdOfItE++4QRHR7nhOfbSE7/M8Og05KsMhS8F
08whjXjOs4qLDaw5xJhM3kRMdLSMyP/D0jzG5CVWJIOSl7yr9v6cg1/DgrHtA65ZXP+UiA3Nsx3V
iJlen7Kn1e52jhWgfCvnYSHzd1B44+K2j23nlzL1cOqhQD9aVoEaObxGYeI+WsMxREO/+KzLyhiC
g92MGTBdEvfu4lWcHZFxEB/hu3i4WRDOUbFyl29Cl/lpIfqvwwFHmghDcaA2GUdZN4W7PAHYWfbw
I1XbgB0q6Sa5Kxb93NHaNrjZHg+Phcd3ghoSCjAodZ3ANSn8vcutPsMsQQTST4WYnjHp9evUsa7d
2PXvk89OmfX5Oljer94u/BcsVv4LTJx1OKJNeNbT4NDRYBgQ8JGcY/LRzlF0klJGD76LxlkmFgA9
g+mPBljVicdlhPG38m/oI+tihHY0zGMG+depkPXDFWAu85Avo3cGBKfJwIQjTHwwEdRKb1A/FKo5
PEJnS+A0+nDcEgZY/V7Zv/oe2yIKh7fppSSs5sdIlsgfXsjOGXzK0XUSBvRldb0H95Hu0hstRS8O
GXBIMCERxsm6stUJ6TVI9MHXDF7xJjSXIBWUgxaY1ReeIRYq5WM8Jo8OGhItGNZv0MPEFv2q9tyc
/RFrRQy6lI7B5mdfAh4fSsGaMxlPY2ZmOyzD354AyzYn4T6iH5AVh7m84JF8b7FoR3c6pDUWkZT1
yKGgsgrdYR+H7hX6Fda9ej12mLahWpMyT5/FTFF34o8nY/kA3idCGsyo91NLgVMb2UCD0m7XBsGX
qEZBZS2PyY7mBzb3BJNrFFdCaS9imQtSMHoA1IPNF68D42H5yA7E3EHX7k5uY4H36US9bhpRgNWv
tk7L8uU2nV5RD6CYNgM8mJ3usQvZVY/aA4JFT4QJSGokbIMbPxxOI/Qkj5cN7RYGklvrJ44VG+bT
Ym9m1lWGvr3DinCFvprshxlXcaA48IK2WoksLLb3nxMoN1NcnOlbMwV8IOE+CL94czsglhb8GtpZ
N0RHxgNbah6uhbKhXgEsD6Wp179aHtonp5mqUzzNwz6bkmNVzc3p/iFku54QSjpC3GITOSTNNgu3
fdkGO7tPPoo6/ass8MTFTXjJGocykYijo0nYyi26+b/YO5PtxpE0S79L71EHhsmARW9IgqMoUtSs
DY675A7DPI9P3x8UWZXRkdWR3ftepI57pMtdokCzf7j3u35HehVtsSuZ0+TtRrUkR6Lx3g1j9Tna
XNYsjgoNlFXtvc/B27fkzZiltS8sVCmabI5y+RAmE6nzajI2Zp6XrI2RkzECg1u+pJF8f2Dk20KM
W1RAHhwEyy6SHY6Yu8SI6+M0GoNfqOFnq7x6GxrJI4wLdHMhoqBpWvYSVnGwdHcNMZKkkLCnI8TL
QwhZcsunGjhelJMzFOkrp3OOTAeLLdJAxH5Zdje5o7mj1DVHxIL55Cc0WQhQEwgehIfhTvF+QhT6
Iu50hzH+aY7TX4EOyBMEAcsbFhnckg7PysJebI7CxGZjKP0l0GV/NKwaXlQ/fZBm169KIhYH8qNI
yrs2oysOU0lAu2tAgFE49Sd97FZBODaM3fhBVPmzbqKA7XQdn9+iSHXHK08uV2Bhn/9QO1pxtrWa
4FQMHSF9BEFCGAFoxZn60lu98VzM0BpVIvcwf9VBVrIDrF8EYDenZy81zc33jmRuCgjs+fJv3ZOg
Oen3Gnzhd6KmAJtSfdiy0Y6lsJ8UIb5bXZPmUc+nF1yzjq9HqIJH0qVZY4S7RBs4s1Givk0O8XxC
P4YigE9FZuKKidWk4/XFETXMjru2FAJS7I5E2thj5ndFSEA1c/qoIwxp+TChKN/Sat7+eC6NseUE
NZe0defZinrcO/Ip877s9qWO1A0QInCnrvohPYFZs/a6VQ6Dz810dNZd8nvUpw3U8mnjLCR+DbP4
yliS6Zevv2lahyg/8vTawsKdk0vjSI7yRRmwIq2Gn7GTt3K5jNck3lIU8VDi/2OGuHU6+vZPyhTM
+L7XEF0XadbdkCKSSiFPL/gNzfJ+uEb5oUc9b9781CcUwM7j2FxnoLmWh1hJkyUNztC/aXn52ny6
6j4TTudrwZ3eIKDpu6WpNp5rvXnEqHok2Q4zbH8rgfplxrhRXAnIPPGMdEiWBcD7KvOek1r5BIE8
K/7oUSp062ac7G0vKrl+S/AZs7bOxvuwQl7DdgPFs4JfMjk5djsyiVAfU/HOTMiqagl43Y0smdcO
MSMr925oaQcrQa6OPRUPgCvxqLFJQttlZN6GhlVfZUjE5jBkdodGp4jCGzw1phG5gKZKdKmFmHzm
Cp+iR4DIE+VLiLqVayc0CTVTZs/qePb0ZaShk7qInmlCP9t041e85Bbl+1K1G6IJGRlooCoDBPBY
WDIoF9Ze1ba3C2mIhNMOexNDVQeLfC+WsycNuaP02Dp2VTkyRTOAYqEADY0U1wv2j37g3i4r0Hc8
a1+Zgo1jhDM1M8ghmnxGX8wH1ppDhtPseWfgg28UxCFpy9UFf1tx7L4zxUZb7MM6JDBEANpNg+md
zQQtRuxG2BdD3htL1C87lBDOLz4EYieso1dW2Xae9LsedNRIPckMr9N3oVkcZxvFPNzzcDtKDNrO
OL5mwuu3pju9lMunEdnDhVfx02m0ByqEjglzcNE5f76vu+8P5XK2W1EME8t2r5WuTiNpi74RoEz8
ljs3ZgrC1eaIDUwK4kIRmWuFPmddRa9i0BeiZCrYUC9fbRXwuquQBAhwdBdUC+BaAoq+ogvvdZ2/
wguPpdVdynZOdnBSQz8pph8uMPAwYo/W5jVN83JLL1/596+G9EePCn4lG0CoY6G9scAs1nqevYwP
Zg6LAGtpWS5EGArfknKG8Sypp0be7NLFWmLBmM/kjftq8Ou2wtYYW+BjQ9LhFh059s6IyZk8e6MY
133cvxoy+4GpbkRDBuBZSyl/M+R6dMjmT2+pTmzfMzmezZylmouFU6M8JeleuMdA9jl+KtywhjB3
nRhebJs7g+O8WM0BDl1iHGpc9hZ6zrKy/NR147WdEu2cegFXVzr1a6X13jEVxu/Ksg+WzRwTMBNm
Li5vBljdQWt+mLr2ZEUjOBueFHhFpzB09pWwbg06nJ1sZLAu22RmWsYWAWrupWuwGwTxdtQdlpOl
s7PM6mXq45DHu75P2vFkMhE6WWidJ7O2bmadEQaIV4xid7zjJ9kiBBiewn64UNk+0K3hPYR86mee
o62tKP9tCw4IeuWNp6M0lnP66vJOqrqS+PZ+Og9WuQf/p3fGYW4muc4Hk59c2Oe+pf9qhorqqSCq
iJMu2EU9w7whCB5rWsBV4jb1hYloHWDPahp3HwC+QsNXjsehI2IkrTgFl8GcKQsQm0/VQovOlXrg
nAgYKzLGIMYjdZlsl4KTUYToxbC8+U1ireJ2AUGERXYtMhxTGlDi2qwCfGlNug8FqEwmdsgNNW3b
ZfgkQagDq24YF2Tue0TY20EXFDEowntWIqc6cpkmoLjpouHShpiWKUzSuvsRxPlPnR8x3uppWtuC
9E/0Gyay/uojd4wPLV6nZouErcRNpMc/QeL3dwW0wZXpagNy7SUpVYhmndNZr/MUb0QPqmg40PEI
bslV7On91sKF6HM/5jDDRo3LQPYbKucXDwzpXnRfutD2jTCCg1mihangTQOjuMYxL14rk3qHzjJe
wXJ7kixs9wRQ7aHEiuNg/wqKgOBQ4k1tesl17aAK9orfBEmnbx5YirLJDkajoFXscGITSU4FuR8s
SL+zaf/ySlhLcdNAiJ2wX2XBKSJPcuXMI9rEqDyYjSh8voEQtx4DMlDIZOLkxoYFKIkIHmnB5C+M
IKedFx6CNRRzDNXApOiPEAaEuM6WzXzgZRc89OHeaG96j3RHQ9WJS5ICj3T6Zeqshz9MCtZlnfIJ
E9Lb6PxmiCXg53Dapa3LgRt0jBr1GvpdOCxAzYNnOwMbIhHwcg4hk6bHmoyAAxKsaY2SobknWOEa
ymZbJksUtPhifG9fAdhA1ajO2JnbTR+S4TBEjOu6hqF7ml4EDTYcYgdEcbjjgILyXJQYMCxEFx22
C/0rqAdmE+ZIrI3noUnSi3IX2PkuYDDEaUWVopPGO59ddO+BJ3tS/CY0zLj2LDmttBrUDDmx6d60
kI0ZVrEp6iDHa+3M69aW7d4w5a/+PPuoJ9nJZQimJ8sSMPhiluXzZvR1Fmjw7q0Po34ypVkfSKEj
m2KMrWV/hfIH9YevN062Egy5CqTHTpI/IK5wt0Tf1SyUkTBk7j4hzZypA+l3IO08G6okWxna+I6l
Yzsh9IRprSW5dRr1pVtDoVNA6JZpeHL04k0SGJI5GCM5BWXVsyCJYqzJrHGZWXBoaBbLJnTcP72h
nhAl84VB9McQPE13Rk7sStRUFckxxpfLPLjSTxpMUj9UyVNaVoJUQYgDFQYW4ObNChzsnryaLRgd
bNpgrydHreMY9HUeVguqmktax35bRjM2tGmTRt10sFJ0QDV8DVtDHJsN+Rqg20PGoAA/df9T1vbj
3NaLI4BU9JJAuYvjmhlDU9ZGzB3Xqdcd9FptXWusjwXgUQd4/R6mGxGjqbGNAVWHMZpxPCHNdkx4
7UIx3GAue2vF00HY2JHFKHSEoNyRHC9wGRHIO+rlGp1lsgmlMYGaF5+sfjHOltLcNHHGIIboMT2O
s814o8OpjzZuYjQmkOHd+aOKILsWSxZCGo9vTnEOvaZmf2P9TAez2rjQd7ZdxPs8K/p3xD/fWAPC
SVLvxCJY20Fa8F0+ZZu6463Ox45Kb0SGtPwtg6Nb2wqCfWWhcmqLVDIKOsSmVj5gRLjGaYt7ybBJ
JQmm34Wuxj2pWmfT9XL8DKwj6FU3poH5G/qptTVCdUmGahUErbXvkOdlaU9GliuQ+/YVGA0LXjy0
CF0rWDSzt9iEM/cvg5RVOWR+qIXvtfGQt/n8XGa7mSfKGiitB8MQW/h/5RqtXcx0UmfWKwd007p3
h27M3LATh3hKQlKfO285+SNrt+kQuoyPYRbT3NuGwt8Rsd3NlqehkWzhiXKzySqrh5YIVz1+6hzx
6rI+IhiR+QoyUVcUEEbj5xQd4haJBm06zwciMrN5MJWrTqypzgPCw1WFu2XrGeJEsMar8ooAR7VE
Lz1GcGWxEGa22i9T/LZxEMZ0obmOqf9nrd7AV+hW2QRnGFswgBi9v1ZlegkkfHIheGxcqw6WqB1t
W8FGzOpB3dfl9B7fj531icORhUCZP5dtxZa39z4iuDBb5VWrTKUTMjixjCGzEyAn4edwGoE5FWkP
yZEk4tCM/bI6taziI4N72WMVRj0fvQCHJ4nCNMJ1GjLn1O32OOTLO3GkhubsA8UbLRV6hfOyBYHz
7ErZHvSlcv9nePcfv5U0Ts4EX9OOyuKoTVXCkAMvc5ahCzeXwcL3B/Ffv/q//W8Zqa+rlsYTfoC1
US6D26Do82Mfk6ehj/SZk9OBx6zdR52WMIHFjtqo3QV1MhzjuCVhafmV+q9fff/2v/tv33/kn5/x
3/0RyxppFiIy3hoLSqsZVQvCvFYXaJSuHwpI9HrRoszDfbjRsK4nREH4uaqfrcH6glxaX7BNDH7g
wC6wKveUw2cHtannWws58trhT1k9MtMWYzu1Ehqi8ugaPQPBibVr1zItHPr4jidvxxFrLEkK6FU8
NV4GWBytyizyq/BLoShlU8mYw2ZVu7K66BTy/08K3TE6Fry3sEzr4ONDJIC5rfQ3Z+a4LnSOua6Z
bN+pYASQs7IyxI8wNkmbC5oQ0ytTJBgIbWdKSig4U7onjkVgvLscHYfA2eSj+QFt8jqFgdxJWvhl
ia11w0+jdMSJaIeNaFmCOpK50DRMvDyX2otNZobmEsqLosjAsWMsFSVMkZcu+603XvY4iHfosb+g
oqrNrAfPYYWRPjHBNTdteSRrhnDoEV3NXBvWunZ3SdlhSB7o7OEOfM1TfKZ24RrUmxf00MylZ46C
yU3vKRd8l44IUIxM/Eh0t4wopF67oSIyN3xTz0Pt7OjSowViWkNijT4bBhSreIpgSnp9tjdq9wnf
NL7fAay+6HDX0S9fzDl7d7vhccwoHHR7CXvPgOXg7mLYEoYnV3XmLprJ2jYXuny/gJqtAssbIU3U
vHR0Yza2y7hoxA5OBuNY1/cpUIpj5UlspB2JAkH7hZU5YN3OX1g0pnYsFrDl9BAyga1kW58KiNHs
qiFk+F3tA9yPiLkCWTUVHuDXMXuYp+5ReW7Det3oN3UPs1QTozw6gD9X7pRVPrgw6xCzbkkixqmD
l8IQSB2+OmbpWTbtsOhwoHjGwVVeepoIXsdYOOytpcfri5Jwth46aVijlfAKXgsRZsbJkvMrjSKQ
VA9CljeofRnUmIdx0M2j2H9//6K+mI5khDLq92zLj8Y8OXTe2atMkqs9mtd4QPemXkCCJye8yzqy
BAbLDKVvUDERAzB++v6LPBt0Md+TNjByVmAkWmYGvaqdPbqNaYXXjPwbKfBvLlbkVjN22egN+0r1
/Z7kk51p6xNLK4OtenFKIrAB6X2cx8ci6/h3e2b6Ezg86aw1wqdkpfHgUA+jcaX7T7wtRd47HJ1L
Z2HSzFysoFNJ+ZYuSaTR2bXFazvaUOS94EdTijszdnZtKt/nPH0ba2gD2In3cgjezUAFbLHj7rGH
B6fPujp2IITWNiszKJNIntOKUVHwJqpO30ozZrgfTe9JWU5s/JlH9bGWgIvAMOxicXss7OoX9F1i
vZL41iFkWOmVs46HdDckVnTL8eysujl9ka70zgSEAFthzCTZSLGaduNLlsR7XQvUVissdSYoxjvA
ptB3XsbUZbDuitHT9gTFsHGsiaLF6IDGW11EJ2hnfuB4Te5yUDPoi6ZK3kZGOSEbxxJRx7aZ1EO6
dFGDLAomU+gWXDYP7B3jDQu1JzdlzpFCkF03y9ahKL2fMe4D1Fx408ViVTeWx6+1GdV7DS97mGOe
Zb18UkZJfU+S4Roja74GFxbtgry5V6HD3qqMX+OyNCENQ3XCTVEdZ9lyi+HXnhfLP+efcLJ1DCtz
TaDXwCjcTzGvrEkb9Ghp7JDjn1tW9cN770Xj0ezG4Y8P3pJgT9pp6JdRfcYO1+8EmwiXfMJtWh3y
lMigoDV01gjlQy/sQ7ssNL4/dCUCFVsHdtu7wctIPtYK30G5knZEOFU/fmV6Qaqnh9S56uYTJVOR
LDdI0pKYEz7lGYUizglo6wysj06nM3ZaPsxFz4iwZbPYLTn0wohe5pI/mzU9t5pjdCdiZ2h66i8y
xnOGq3wOCgAaq+VMc3TjN8w82CeR9WLhcSeCj4V2ZbLz7Ouzi77pvSzZ4JUIzYhqfq2XDTYkAnAI
Q0JutaYOvVvql75B/S47i2FgpL2gV8xmQssQGbfrUbMGuovEwtZHlkrgjOwB9LhYl27ebRjHqdOs
/Z6Y19NJWCeniZyL17LSzmdR/3JLPydusA/X1iC4Vcy3oWNRrOuIsezBjS6JVd0xP093KDJy6rLu
nPHV115e3AJp/xwbbHCWmt+1ojh5chh/ZSbxcVcy4dV7nbHTnjU7YoNTok5242bD1u7FADoVz/ZA
ehsT/AnLwIyTee0ZZfRmdN67Odj119S8SuLiCLkiwMdy6JYGe2Pl5u9AIkaNi5BctNqN/aA36A1z
BFsmXpSNUKFi5h38SmYLHTX4HjUhAwyLOT8DYUPUR/Lxo1wk4F5Rux/kD7Zlc211++ZUUbex6zA5
NK67dbPqmRkVi6t0cQtk8xZl3A87vlpjpJ7yWjBGj+xNxFKfdwYnm6ziH0Zahyc7QE3ZtiYZTg0j
BGyHOiVX8UjmEcYHvUFf3Oi0s9VtQDZqweD5dFvsi6QC1E+lKmFyLNz5/OZMXXsXiNmvJpEf44gw
il4h7JrAoOCAEZii+Dk6SpaH0GUGa0y/PNykeRjvimSwfhuVOpD9rvY07w5YFl4orzPtS+cKceAo
7HYWCotHPF/0uXiafsH8ELNWYqtk+STDuTuFysYx04lrbSPVHmvWitJx7oyu2JG0Vp17Zc7XzoEg
kRiKETDjtrPr6A8tcmnky01+DsFx4cNmmNrXIHQ4ksQ7/Cyy6BNDHuWypvj+kNETHpPXQbXlOQcA
ds7qyPHdkunqH79lkL9rWosMeGoVwkCHK5yhNzXh8cpcNjxdadxiNyAF0FuiuyqM2alWLTYR8hOI
ilkHmi0578bEt0fiGJPAaQ+tbN6knJO70F5e85LJjZUI665KtGe7MzyfOUDut+q3kKQEmM70wjqo
p0ed0UNaqKVt1sFdwLqJkrVcNXAJLyqdj42CVwXLaWumwxHBaXJ1HwcnQUJk5xh6iw6BhDemBGVh
3h6QY2LeoCQ2LGZJJaYZIkQa6OC567sB7KC/p0Xaf4VFYhi08TMa2AYNcmqMhWH5JzJgRzgb/Nwo
3jskMGMvboxz3wIFN1rvgZeLXPUkOiaWSUYPcxvfITqQW5zN/5xjSqGUQsyOdxh2mhu/9FC9uedT
4xglESnig41X2nVw3w+l+Q8rlJnCZStqmW7CsiFLI4qPEyU8ioHUeWpTr8H70RFmR6TjqSCYmkGC
PvvMk9TeKIP376iNxqvig9GZlxIP8/mfH1zQefs07J5CUbHXsqiTehRw+iSdmf1aU/qlLm6d9IJ/
8zJa8KX/6rt0TcG+y5KuyUv5F4LxoDBEzLBN9u0gv8o+FO9dHfdrwvUg4yWaw4Sjj97mt3Jq0PzI
1CTzajRvqB0J903T4tBZqXlj/9pcpDVv0SxgYLEy7C8Mux9542LG6eSTPjXaIfHqFfqS8ErSjLPh
tW/8wnE+U1E3R8TB6sFYwmqFUh9pnaIpGufsRQDC2lgF+c8c0WQNOk1wLwV8rnGqTkhCr62BT89q
KogLWDQls5gXd4Fb/f3jZv4VRMkL5JkuJSAkVseScvGv/ulxy80uKBS6gH0HkGPMs953gmZXDgXf
bmxMlJJgi1EcEUGgI2VV/TbmGdhB0YkOjIfvg9zT7xQbCjnhd/82sMV2W+3t0Pb8jH3j+ssus/AC
n2ycp+dsjO5HnfzsIEHLSCrruxbH/aM2WCc0PH//vfHv/utDwDfnLP9DLiysvzB38wkXa97PyN4B
Wh+QlzI+3Q6FGX2oErgLdM+KtxI/CLZX1tasmnFVapH2061IT+kLiuCa8Fiwyamfuyxb2Z/2KyxT
+nPt2QBS64xRN48Veb0F4hU2tpeQSMc//Sqx1b00zPZ+ArS50gyQPz1HpKNP+avTBvXW3SH+GY+4
csX9XDT5BpCBfA/K7JBZbONArbzobfwegZp8prrpdikOmL0lO4PYLhJ+0CIhxBwmB4m69srUx3nE
KpGsQMtYfk3PsS4I1gXUYyLZTp2DY24EtrSToa61a8zgL4X7yKV3RFrerYcqJRHSc9Q9zSwHQoCX
so7H4NRU+WvfOP2vnmVXYLUfRTdNaNyRghr2rSXq9VciQZwIu7UeS2b5uzIb86NLQ73RBEZSMGsF
VVLvvFVjcRH1bP/iaN0z/QxOjjNiqI0CUpI7N3wiTjz1O6CY99jscFyQVInpMuKeYAapttzb9XbW
sKgMkNDK5h3bG8Lx5sB7F//u4LV3RozLxeq5joa6fMul4608RAposaxjrOxs35r1tLNbpJh9bEiU
Va3pp5QZKijEv0Edm/96EtlSCluangF5V/z1HcaCJ9JMPLn777xcHemyyWjzLPvXtDeukQzIGgpr
x2eYCP9NJORhREm4R0JPx+8OrV8vO8dIN35mNnNei93dTursyXUYe302TZApsXcYDU6BblHVz627
km2TrbOJGWRTu75JTiZodvWOsA3RBtPRtZXNZ73lT6buYO8zdpV//+Zb7PV/OYBRU+B6c0xLwoYQ
fzlY4N1oc2dIRWZUcYngS18M+HVrJ9Wi+9DuThkY+H0e5k+F4SGT7/XuiY7mog2Aa6e66a4NyNeu
lwbbHzs8a0HqLMNKE5kMnuWyR/0dZj3KwUUIOY8/BO6/lanhAAzj+Jk3Ubnx2IkRYHfvmOpoFDas
3QZUzBiwn5aVvUmNzN5W9o5MWFpe1ln/5iUQzr/+6CESWLbn4Pdg+iiW8II/Ha6y10scwZXa90bZ
X6Y0dM9E5bIvM94c2bYPM6g14q2iT2mh3bCi8nUgBbGW4bh1pM5ALvPK9zS5tL14hKaDijkzzKdM
AmercvjhXCInu6r7Vy96D5ApXPuh/1mNur43KtJaY83SX8xYblCk8E5rYvwqU3FpzQD5PmtsVaQv
OYu3yxzVr1rYRuuIRPVjo9XdoyePASz/p46J0KbKxnLfdcU1hU55AQg73o3h9OHCWEdmmm2bckId
bjsvzRTbF8Br1oXz8i21AAM7huAxbaP2hn7IvIM1cG9UnU1rmGEPGbRzh6toAf3bfjTMpBayqtlA
/Th/a0s4sw9NSsvf6yPxglM130pb3NyuLEjYqm+m2bp3I4KoW0YzSP4vimP0kjt2rSeNSB/mdXm0
czsbN8Xs7rrZO7V6xapg0COOPPfBFoTPaw7IOdWGlj9oCFKxKYalhQJdlu6dYTdAx9DigaBKaT2G
/ktOnu7jpga141Y5iOU0uKaZuDBxSHdxn9Z+6aIkbvKwJokG47wuMsg2rkR8J7RkGxlJftVBtyA5
Rb4X0ZcHM8NuW4TJalZDfELTDaRdY2huKzfwRSWMHVGyHAUvFFfUfykTPU1hfG5+2sBsNvU8IeWa
+3ddms2OlCtzjTOS2q/D4FjmkBT6mL6hntXvKoUqlmpngWTrMhCqu7FwmLoIc1YVbde1BrHsO9I2
/XFi4BJNImG1nqMFlKgtpkh/wmdePKRqBEzm8JkqcKjVZ/cFpdjKlPR9KEydu6ybWPDAen7++5NF
GN6/Hi3SkJYjXEtYjmf9pURWQmMw1EtgojoD68VEeCHCMlij6DZWE6hpaILqlpcxyGPRpH5JFuNx
UOKjz2UIPYHBnRbDlSg8b7w2mqEOnce1linvyYb8tq9BFmx7OZC3aDqvba6vx3LKznZhN5d20pDu
VT04ZAV50Qu0tWe7BQ3edVSJui7rvgcKUrwVwpCgZlD9BiznARTGO7cnWClrez4vZJwyyjzlFjKT
s1MgfujtoQN+qdtn28pYmxdCsBkufrA2Z1LtFudOqRJ1P89jZAt5b6RttTadqAE8TNTXJLBuZ1P7
mg2GvA5J5Ju4zRaf3jZTx0zrmk85NYfIQ30rtKth/GR80e+1gm15QXwuRcS9pMLlJhmGPfAQ9CdO
vBk4kP2h518JDUDrehbMe9MJr20eI7mhBWM1B+UpJeL92wdvk7oFMxhoQznvMyY2ENUG7wUb7Tkh
cONOsx7yGc0Vhbd5VLaHHbCV1R77PNFloWf6FjZsiPG5eUlySnOESXdLrofQSooNjF41nFJkHoU8
OeBqt8jYF1HbooRAXI3exX6Kcd4w+XKzTR+gxYyTYt57LsjgCD3IDLbCt0LMeKgk4zDOPr0EYYAX
E+lRBwC2JF7F7yf2/2N+/g3mh4Jcp+/6P2cPkaNUh9H/xvf5x+f8g+/j6uB4dHDEUjcoS78hPv/J
97H/w9E9y9CldJijE6vxT74P9/B/8nz0/wCyzyFh2xyvtmv8v+B8DPndfaOFCYv88PU//wcrI+mR
wAYayBGWxTp5ufH/dKN7RpG7QUExh9b0VxFXPKkds+zqN3qP46gZUEy95DnKqjvdBPEKkGFN2NsS
UCPOU0MfpyC7hEu4TDYmOm+SRfFt6OEeqC3Y70D6Qe3xJDaegkYhHtCU30ODNhmSmehdXfM3NMFy
Q831a3aqo+5o3ik2+2ibqh72bWzdYxdM2O6xiRejqBH4afm2VtW9mcQNcLK09Ae7Je2aGbVvdu49
tcggYtQdKTaZOAb7WthXOOUF7ALiWBzet1rG/qbWSCzhM6E5QiMmsNo8pP1yTBHvno92uIlnNAIJ
oT9LvHhi3OeF9SEADPAX4keLZ2c7xfoPknm4fdCNcD0dMy8j7pdBaRITpFsW7qVvG7yRDhB9keMV
JcBASlvsgJ1VsDjVY5/1D9gSFfRGxvvopj69jKhsG0Sj3gfZpm0sxswVDmg7tm+4uPhyy2fcT8Md
xh8mN/PBGvpNxhKMyTBxnYQuZ9xxxIJ7YTdwFaoHzZl+Wal2x5h8E4GKT7Jwa+Qz6GoBCB83ikrL
4cCoHhLmypjw/Tr6wabyqDLAnbxWV72YX1gnMRFHR+90c70WYdEvKkK2olji1lUq4PtRhsMdclbQ
XdZTC+p5NNyvrI+Iy9V+G32wadmI6fEO3cIOFPGnZwT7NM9f0SnyPDgkSdqfCcTn9QIEn/i2AoxD
smtfg8yii0NSgnsRHzIzK/KMiFVEFVNE3cOsAeOJM/c2tNY7lpQ1wvKdicmv7b6gZKyStnvtgvhu
MmZrlUt37zQmbgIPUmhj3Vk061Q/DMMmLoAp+tWm09aVTBhVktwMs/yCVrmjmvX7CneKOc37osiY
vDPrGBer7ISX9jQAEIfR5W3aVNEF982B7SninbR5tFE0whD6RAI2dWCYRta0vsnGhGh5gqWBMrF8
aqOtFC3ZgFZ5YIhswCJNzyX0l63RBWKb5eTaNTaNn1tMt4XiCsYnUOdOjw9WwtIwbTCXJdWegyV7
GBAXoAg/tdH4hMsl3VMerM1Ga9dTaAcH2wve5jYFYzuB70TwkFZAk13K65NrjOe+JyYq0hYUJUvm
WcYpxniGhUUUce8rA3d0B8uAH2YVKOL82FX5esfjy1L6CSa7OihVTRvCLT/EegrC3E9aQH5xNXJc
oKLB5P6RayGegEk8x6MpWFU429qMj9Uwz3eEu94VBc/uKLC5i35+V70HxKWvCdWzpm0TjGtHG6Z1
S1leJFgpJc4NvHLdPggizQ84pbadbB56NyJG5IsNs8esJLQ3i4uV5BSEkoUKfG9KnFPeLt90OV7d
HNqemHriGqNqH2ZVsAdWubNT5ZEOK7QNzAd3baiB7UVCgZ8Lc4Z6ykvjqZ+R1pANNVaPVODJBU02
wjwvPdbSLh+k6JFKjWYDACg5DS1pF/iWKxqitwQU+L1dduTaxFvTi4iGtcPPBmrRLiiMl4Gh9L5Y
jMuqW4rZsLNWvCuQ2VvCQEY+uNsMRP5EotSq65mrtyGJmaNBi9VJ8Caw409puRlrWIHz+ElVHNGS
Jkhf6thHBERcgmj1vTU6lU+yHcu7TN4NON+RJMJZL0MSfLTkROxoj2F3m81fgUTqWgmHdN7eY8XY
Sz6bTIUACM8ei+U66XXFYekQlWiSBctB01cIrxoj2Y6tqm9FuOQ8esjqypREgMFBruqQM033t9ZK
VV2cWuybMH82GxVsiQDasSkuTrDYgKlGH1ygGYnfwY1qDimEHB/0Ck3DbHo+mM76brAQV85zxEKO
vICXNs9/4JM9x8AnLsLlQnG94DOLNf79Otm4ea3OQv3UYvJQekYvvmMTTM/C4tlo4pes1sxtk0cn
HBuj30RwVD19SP1ML2EdhWvDQePMPGbtmcjZbXIeN6rPEZ7arrc1JnbRY0gqDZKsrVaB8o7UOyhn
4zrF7lFNqL+8vupY1btE6Dbju8LQdA+1+KWfUP14pE0TYsqmOAYAbgsyPoFF3+yZmCGE8xfhVTdi
3jvSQ5vhDWP1fG/V8tYTPI3rii9VqADxl2SVh719Rlsazc+Fpl9det/TmCD/xyua7egwN0U8q02L
4ORNlQLxiWoQUZjRcSqveTGn/sSkfK9VQXNyOl4RQ2GInhmqun3e0CMeDBLSOUkTD+ZCcZ/G9v9i
77yWW2e27vpEOIXcwC2Yo0iJijcoReTUyHh6D/Dzf37XqXLZvveNtuIWRQLdvdaac8zPFqzZLoMM
2hqNfLc4zS/CHBiPMfL64RU+omALH/xgPOtBCd3T6hDwWMUXe439ikHqedRvadMNBzBQUCJ096nL
EwbPjnxNpvS7M3x3H0a+WHItbSdnQtK2dPXJocGUwSZXxQ+mHeSytv0WhwRNQBg79y5Q+n5vN1MH
ysFFgWtizQpqEw3IOB1KRrc9YuK8gz5H3Abhp5Shhou2kLiLDF5atkxhAZ2d2DyFGSU3S7XOSWQ8
q7nrLJHvKDeVGxqtUfMeI9ldm5Wab2TB2Fd1RoMnFr+HOZH64aZCXQUUtcTTGdJrMW8QDYDSMbMl
IoI4rNmydrQe9NMg+41NjoDPVYV7gz0QrHt0pv27rTq5q0hOKAu2E52otgPpGJxO3rMiJOeqKN9V
N23P+vxmVKtPJ4bD468hZZVLOqpwNLhpy4xhKVK5cKHjSgS2WseL0QF8J4uMZ8bVSUUoM4iEGjHD
SsdCYhfzvpTOvqbWXpQuOh0cTHIf2zaWnInVUlXVDX9D+BrIlzb8q5uPkfS+JXy6bkOj6hYI3X2M
m4MbGnI1SJFtioKDhB5qwUomCAP6MSWSAywbjuPNaAtnl+czv38wiGfnKILn69ziUKAhOCh7PStO
mom9Uc4KG+x8n5Au2oUWzq9xkpaHKn6KZHrwg0TFW20PYDW4NIVaaiu7pM9LlUb3piKqJ3F8L5E8
GZTgbJqT/ir1vFs1htVAaVHaddNwq5g6DqpGXzSltSuLCLtX1f3pZo5Qe9vVefiGT1rb2CCpaetN
nLEK0ih8v1M4fXXDinOlv41Mztk6kqh1qyNCT/L6O3aMYGuUFjFMLV39bKRmFR6tpR6b9pmG3HhQ
/cy5zpdMmaTWdegee0ghBHUmEnx1g2Y2n8iL98c9oWDsU21k711dsjF36WNr2NguON2uZRCcBsFR
nziATV8imm01mg9jUqCqcsS6HPP8IvN4ieXgqtJ5vZANRJvNoZmjtTRXJ+PmGO0tsaNZo1MSa6mh
LmbsM2xpwgjPcmdWCQrWlSZQ2zY8to1tF7RwWht9iyi/mqAANW2D7e0jvs2ChbCaZZhlrusPrv1B
YrhYMpxMtyKjIxXWw1tQlMcx098tg5Wg6eFvxV0C26xhAKjCaVJGNmnCUzXw7rm5wgkjkKlme80Z
HoqMOO5uFB/d6C60EubUNMUPIAOWnYa2wpJQx9x8N3B0UTL0gZH7mOTdJ3yAnRL68aId/ZNS5shz
zG1VvVSai6BZBZXeblq8+knvfPl98Rsiw7Cidxf20xiN26mj3HhhskLw3WcXWcClccoHBp1F98TZ
9EFRzZ3v2wRJNw/D0G9liNxEgPppEuVkcIhojQmMPJ4P0iHHsN80kbOolHqjTLiR4Uo09vRC5oyn
FLG+xO6KFNV1l9o0bU3DejSgBHgoRL8sOgBO0BwhdD3xjcx4u3ANTOTqZPaNnbbxoui34+DNoBXK
fW2sZcsMO2z9Q1L1G71xsCz0BIfnrXYql6VVvczfpJfJs2O5W3qw+ybuH0kwPzqZFS1zU3sqNHmo
Z617pLkWlm52WsM9pKN9LUZnz5X91zJQC4LIWiQlSh+krV1DwJTa4kmKvGoykZCWT00RvPbyGriQ
96vs1gQXK4Y3qTmraYJEbZi/tnmpDdSK8y+sjHqrddQd7nQY+LrVjaQpmelLZSbb+fdSUHuJVp96
wR6vkFVbmE9yhA/Uafm6V4hNcgZbgD0vM0+Ajsfavsp6Wy7ySp1vkJPtkp2EWtIeo4OIwHwXLgUx
XKexjKCS6thZil1goBSs1AIWmOnSELORmUenzKybb8z5RM5YyAzclw7nQJNr70Ndv/WyPg6IOLTq
s5bdMxSiOnkUvqafS6Vcj9bwjfF3NzkfjDxf/RCVbZnd8hZZWFJ/1OZwxu6Nz2A6hrLcIIrdlnXx
ZYzqpdP1ky05sKB7dmx87roYn/LBudljbmyUQH+bo2htnPgx09qsewI5ghq6fOBAv3IKC2+OgWZI
EysrT29WB6zroZRsrhNBZ4CrxtlfQh8L4Fot0wWx5WQXIDP0otLhboibtS8vip5dap8rBbnBQqrw
j5p5uAZ25iHbz/Yp7NTcTm1zwNDtLmxCb6A0oPos5xtSv1StvrfB0WNYwOSTnMIRGBwCZ7UKHkGz
8GQ0gIqc8QZb8CjqiLS0dh03Om5b69znzd6kEa9W44PE04a/X9k2TnWuBPM9yjA7IvBOsY60Bl47
S5B9hWG/t3KuHGOf1dF7m6hXpp1i1LKlwHwcW+ajrbRvddIdWIQWXVf/Mjo6AKs7gR5CbzSc+UuP
Jrs0vXyPdvnHKMhrGJ2zZVa/yXCTWobFMKNroO+D6blR6w0K8wXnO890nJ8yAFBuaBfXDp6xiO8i
WI9u5s7tb+BVQB+Gah1npIQwsYAUmF3k4GwDw1wGObnKvjm+d2F8XzLz1FzXaf1eK+qj7YSfarO0
iTKOrfa7AGKq2sZTVtQHhPBfqmHhHWxRndY3R4cXlD64DmYk4WPzpdzKsp1jRtciZ+hUhc881j/N
8q9263/g0XQdQPNN9RKwwIGlJOXYvsnU/mlC2HET4MouM59hBf+4jfIVNOM+F7hxfHVJ1/oYk0Fl
99+BnkGSxh01XyyBFb8XcfnZOBzeQvOcNdDVs/DN8m/5nNtjqHIjO3M3VMHJLMoDXAxlMfRoFyaL
237M6mthkKepjX96zy0nKvU1n4kEiTWfgItlKbQ3JobPWWKtasU9Dxwm8tJ6m70drGmLoOzObWKs
yvQdG8sn5hfSNpOntghnl9ZxBK6A5yjftMrgKSikoLw8sWAAPFE0mBbDyi3zvWIPF5vkAWz1m9qo
iEwdNzGFhRFrnk4IBFTYXWxqm0AfT63FpW0TE9VeBnwe+cRDnEhYoCTSlXlZ3Aowf2FS0UNQavjt
HzMmQgdhzGmE5hgTl2hO9opeoqokYy1tG5h04Y/Ug3XVmUwtcc5S8C4tutsEZbFgph1Bm8TsmW3y
WLG6ZlkNaNPVF6OCjjGNX8pQxriFXY3IJdSHfn8dyWPy0CzdJNvm7Nc4jVLfV6qxLjSBYpGresRE
gvR0LcdwV2j2uXGvZVxdySlEglvm77VRrEUsKdqmy2SSapY44LDUx57cqcogbNOWryQTXiuEGjS+
cipTc0Tmi8jSJEaAdL9+CxiFjtxERczCQXcCAjnRWCWCQqWpP7TCvoLlmFAhwPN6yJpsx/hpozX9
Q94pD5lFZKyGizmhNBoq0lQwBBTPuV0ekLkeW3Sto4Z/r4aNNk63ONOezJKBXTWeygkXbw+nwjMq
3HsZqRd1YZFfhqdyPuhV/rQpKAOREeIwIzcGqLhdbGjnIIVYoJE6VlnzFhowcyQ1mPloGf1Fivwt
zB6UKD/EJjsu1Z8K4GPsk60En9Eab+RAcEw2DzXXiKHazHl9Rv/yTe3iGzIWaW4C1ohuECdaj+cp
mm/7on7Bz7iSUf3h2MGJAzAnrZ5xibXMO/tqScCY8/+Vq+MxpEuRj5h9m0i5EkGdieJHBu0qNu4X
vuiR65UZr0oql71l/qLa9AK//asR1uVg0pIJ5Jg7viZaf0WoR64XkYg5FmoQeWr1GyQ2MAodl5o1
vcoqPw3GtEpRwrdGd7FtwfOmlCNHfNS8YbAQw3CcX6+qLd47u3tx9eYjq9Nzw3i7TNNNW6yYLj/q
ZZwxiaKnZo+IeMef1Az+ojjxGjX99MVsaCZofkkc1KOfUAqbUxyBbNfJxvRBU+BfCnO+G2nsCoQE
J3rDfwgU8ZT3PgzMZu/EqKxJZUKEj6aykU9EtCLQ1TwwMWykLaktQ421L0+3WoRKmuekDuzYs9oe
CWdJe1KiAecTSEKrNQ2VaFFZ7cnXenXl5mhMKdCf8BaCUn2gcuXAlCIGF+M1nXbQ3p+KGmBS0k1v
EuKlJ/A+qkGwsuz8QVXs90YvEm9ouuVoZD9JPe6H9jeoEOLK7iUlbn5ppKBnqhEBOTJFmj30TREk
37nlB+nTV2idHGYuVT0CTHdp2vq5ReCrNV1xKeruVHAt71OLAh3q/0JEnbM3LeSbWaSe6DpzqivG
VV/ZWzHR3S4Kzlgx5yPDcf7SJqcHhi4TAGK3ahVfPU6sn7bGycjK67VphO6lMVX6di5LXQ2Yl2mt
PgEQC3z8kSgxW1i+rGrjjgrAA/WDA5bKGYWHVtdPQNzkqneCEEEIWi8brUQdBjcqgq8pJO+SOGas
mh0t8yA1Fky7dRzEAK+QA6Ncq8xbbLsXX6v0TW8aF2w+DzXZDWRUKi8ICMh6DILbpIAU8ckbs0TJ
yz4b7oZWAfNSmQCpk9lzXQReqmucm3MXIg4YIrJmV7YGrTzp65c2STHXjuJVB3a7jvJhJ9m3pGm/
WTO3s6bUizjLeb4MQPVUjxa5xgtZEi+qt52EXSbXWaAi3KyppxwdVFVWSmaDgPNAMPAMReOaNntz
Rscp3KUbVjsif4znIv1myPAp+7PZTgt8Ds+yhDOfR842F7yEmb9SsXIvTFa0MdkYKB2O0Ko4Cc0z
nMClGM/daEHTIAE2F8CyKuLPsMy4g7HlWmSjcH4rTYakmrWIs4qMA3zwAf7Rxi/GYzy2pHKFuLFd
0ltpDvofVs/xNIjKaKGAwN2EQB/bgUsJEabuFahbOUMhP7AGDEednZHKkDyBB/mNu2lbItlcuzYP
T9pgF1L7EsrhD24W291rVhRUAMWEbfxZic2XIkQAHVnKUz1fydh/AfQ4CI/GOZY+LRzM0g5CU3Lp
0HGrE8KZdZhwscmptwiUwRDShksqVbw4qz6VmMKN26AVL+G4CsyLnMqDKPMHuPyrROOSBUkNDsTv
30fN+ZnMje1kWztFKF0o/sjpfzcV6S86fSzKWKI0l2cQUbqXDPlL2VsB+dTjrtXNAzbCL7a4k9qP
w0JTqXBN2WOTqOUJiSpH8G9t4+omifflF2TcZeso1ZLGMpcFAuzErx+pr/FbNOlLK+bWYUlgnBu6
y0AzflLYoTw/UGZKxVhFHBKsLRyAVZ6JpRoqGxO2TMNLkHEDZxiHBoYOpoJVexA3QDnvfo3uAejA
RC4z6OydHWjPfmTTj1O0HVu25XHFnHsHKzMDQ3zncz7c8ENZxeiqTT8xRC+TomdUlGrk4yT5O2yO
nQPMCIz1Yx9HP2qfLYKxesLa9qXL8RT7BPQA0PhWB2ubOP2LEVGUCLGiO/Ss9uw+rvxWilejM8Od
z85bN5BUTe5kWtKK19CwW3M1ooChL2t5mkN1UaEEstgVASPPzC7lSwTqHq7WI/lzyFWRJHTDmSHX
q023EEDb8BuG8hrR9eudR2Yoy0r1wftIknkn+RQM6U0HgQ/JmpNHeC3a9GCR/Qz7Rd3RYe6oEqOK
TZxQMT1oFqVi78cCz3ViSxiL+Q9iyW0ywABx8JPhRpNuD9fc1k9Vl34GnO8Xpm9d+6TfDOBFAhVz
r6rtBrv/Te3k3fKbN1VFmoS0aRVmKbx4chLjnzH/DRj8WznnRrOhnS6sgyALTXHtlW4onmHA4xvG
9iw1DDLjNMPHkJqZYAWgUcwRgriz1RgkRedACw4Xpig/jYFSy1UnzjEpF900zBfnKejRI2ayPriq
NmyysvxVoplFpa3lpJ/NIrxGjXgnNPbZt9PNZKUJ/PGIqMGew4iECK1kF0cxwTfKBqMMI8W421TP
QTYQOdvh0JDh1p5S4vmG4hf2yE4b8ksHgirSGqayYF5EA+CKrqLBlAL5kGnXIeFTgKXub2DaYjX9
94fK/OF/fO4/PvyPH7v/xD//QVRvktFg9JQ5HEXtJyzRsLch3HiyAlzqa1m+d2cTbM6sgBHz9JjP
Lln0Vdjk/g3xun/4f/u54W7U9WmLiD5K4LTC3xrDyV4iCwAwMlt+70Cd+5v7h67ACyymZ3k3B8ez
Tzi9W4ad2T1shZnuqX6ZEtg5e3aV+eGaQ+ZMq/u7UNcRbt7fnRoNVqszrH0nYlF2syHb398okf9f
75E4X9i+vTVSFwdPWREE2GIsvj/Mf95N5t9y/7gcm7lh5+Ocl4AsKkvu7157sDByf39z/9z9vfsX
hBMAhvjvL9fzNxLnC4YsmTGepkO2xf3LZf5iDiRe3rV1TNBg4Jk6G5vaozBIQHwyTq0ArPHef7+5
fy5TKrBU7ReSoQu4xZ+UzFpgouQw+05ydALaccKIvibGN2dDYISxGhLhoz5A5b4l75lSlOZbqs4m
MNJ2Hb3/TTDWUKXyxqHuSeuiOpQaclbXVVbjxDJpWLlPQoLED5JoPj6a/AHux7iXJlgSqbK4jt05
kUO5EpYYFthV3gerXGoBmyDVslcM1qvajYAvKQIwNRVngSQWfVM3rqbCTTYBRMaUuD2McsbgmHu3
RQPlDNMjFPoE3prfHMIi2Ktj9SXjsNqSBp5QW2OZ7vNzXZXtuTHJhfAH+8CUofBozq8Kq9uBnPCx
8Wv8Gr0gJzbhxSyyLF4HTC45kyLuCxylPhdjtrSzOqPzoas7/J1Xo9fqc2fJk1agGpmKGQs8FTvO
4d6z7afpSQ2AWuWNce50wziPTcDdbwx7X0EAbpR/IkP3xY+058xKlllunmQU2Rsu7EvUDM5OaIYP
BQ8qSWksfWX40DCvLpxS/631JgOFyvl9YvgCtrAR/Bs7g0+3YORZTVzavyFIit6tP/sBxVlvFAh2
6ylHQPpXtBY6Tzl1S4fuYtypyaqxeVWsGtCXoWJYTpIsP4dCZGcwREyXhpM1BZIgbwAHNu02TG/D
utPw+lCfixNMTHGiR7oLovxRDypBK6sajzZSLvUPIMtiYsTm2ZULVh2L5ZJOXrNE6I/1z82mJS5f
jow6/X6tpNzEaXrWBgbCuTseo/mRMHtSmM5xvNFUWDHEfbabwQ54VdoBTE2ZSXYiNz0nnf7Gfqdu
adPdOICs1PlFZKKE0oSBSsZMju8Kc66spILbdv/cP1++f8XKRLgc2oIn5jBF27wkADLrs1fDdX5a
ezoWWcXZNS6eZhNibMqzH9r7WPGfh2FRK8OnXRm/ahvfxiw4JRk2cKM69IN2i1DQeo2pvRQGHEXF
LT8EDGs6dHRlkcn2E4HnGb4WU1GPVsNJUbP7Y8EAZquIRVWl+xJcfp1zzourdRumtJ4NCa4jIExW
7SzSl7tXs9C3XdLUy1TV4Zj79coNQ3ggPudUobiPFVG3QDrCGdg3+xS17uayVymDc+2B49BsGC+V
VoOY1/eUt54xEAPvNNZL7/dYLJN3PEEcUyk8Vbu+aBnSGU3uU3BsFccSgP++hR21j2vTs4zyAdoW
oFz0FsvO1ZmlJNFTiWA6xTXgdaJqUNYnhJm65XdfcQgTmfrRliXC1cxdYfuA7QP5woGJ5E/Gn0Vt
51UakVxWMDz6EVvHiFUZE2y9IF0Ml//F7wKBvDNaK3oxHPpkchZD1r21tvFoTo9TyGUTyuDSKnp6
hO8Jom8AIIb7ouyKgxJFs53kTJDywEJo0l2pikXVKa9+yeQVBxGz3aTYSmv69H1up6STj46GBjl+
tKwzdJWbi8jSi0X+PMpsqYzGsao04IaWfYXfsyub+NvULn0HcT9ymFkUTvNBwsCaLJdxPcLe5yzw
m5eFu5NMSC7KEIpl2TJSU3X9oBVrZJz4CQM/AbQXQp0Q8QMJxxhYe56GdNwMln5UY06Utb5rGYQN
4Pa8usEpTI7sQhscXlCKHGOWbpI1iTSDEJAw6k9FcBCc4qCRqzhYM6LIaFDoCyOrftGufwkxBxgx
q1Rbg55k7D6NxMJtQ3B/nswt7VAFn12o6a+tRcPFqveZEKCTWrwkY6K8agosMps5LgoUU1Y/KUSe
sAAlV2IF1Fj3hUrcqEwvQMbLTu+ojAO0YmT9esIn6QV2ANrpZIEflFNsPe3no2RtqAds4Qltioh8
JNlqCznQiYjG+jN24KgGZc51Y1GWEbvgBT9ObecHkedI1Sh+PNjqxcNAO8HTR2eLva3aUu3mj7Iu
n1FMfXVm/Bu3P4ZpWetOH/0lpOct6655yXiyMoumXq4j16PiZx4wPDslCVWpOwKq8Jtm/alaebuu
aC83tgn7AaX2ommGBy0cWlKvGT5WPrpAEjWto/WJ/HtaW1SUvNwPZaBZ776l/Vbh9GBHmb7LbTwh
MWjQnAm9J0PU7OjhubexHXro9XcDTY9wLGGooD9EsAx1MzRKeM+hCYffrwc8zlxddlBdU0rPlaJL
tl+f+YwUENSV+lvv8k2gpNNNmeIdK1IIuzM/WwX2lEDVoB9zZtYzkH9oe7qFaKttSF4Kman576Ak
PQBf8GguKxstXfsUW0h0CviVjnk2AzB0rLh0xmoJLWTWfiGSXwldfrSj6m7sUl5py7pbw9EeIoZS
0gof08SHLMikYgUv7JGZ9ZbOkHMOBPjOuinVXRyWEzDaNtuSB9isHAuxcZEWQKhnB7zR/pEQ8QKm
qeP/tveWrR9bf4xf0vaBuKGfYOhuFdoDDmpy2fWqv5K+umlj/0KXxVmTCUX3uYEGbWbmpuNsDJpV
+5LK0HuZNlcLlf1b0AGG4yD61QD8BGLQj9qgyexajHFJon77lcKfANXZzE3Hixo0jllKe8KnpI5g
VK2rfJfwly1k40roIJp/UILfvBbI65zEWDIY0w8R++46GZg3Qf91iNtRndOYYs3uCRRXJ58s7ixK
tqolgJs0hrJVRd0uA4fcZHTwPXZgejUkMnCEOekzUzkOujPdF3TsLTodtZf+ioydrzvpA5is7dUA
qJbdVKbI0IEGEorEo08Ukt+SIsj2ffE64EI//POZ+dOTnKuA8EYQ3wR8rQUWMpM5bFmxVWFRHdat
rF7/+RDNyUaaWr8d/R5iCjxpJ5wPf2PAxCIJ5/wLNIU0kbedBSloxl5G6QwUv787SRrOWQpo1Mi1
l3wSDZNDvuX+RnTweuO8feOjZqv2eC3IVT7UAdKIcH4vcihdmszYjfRTuQXznVpO+aGs62IZKdIl
HWqitG9sQj50YZcrvR1NT5CiBHdw+hizMGfZIleWxf0Q5oJoulI/lvz1B7Lq8kNFgPk6tJTX+6cS
fCALlCVAMRrLTHY9iQu7SgF1U+vuFurlGjVzjXqdNwDPZ8sCWBDhtlvdrhWsiiR13JNtexLdMX2B
vyNBj1YVcLQcSEjAK44eEG68k/MNIL56slCCkgSjtjigLQGmwRLIdZ19aYFU2LoS6BjOmTwmhosZ
jFazAhmQqEl9QO6oLlt8iCR1c/lYKkq8aIZMGUER8Rjjb8pWrgdUpIee8mSRDwwuQAZ4qTbQMLEF
4ymAQgd6CyWGnRZFR6lvNMMAADa5SXXoSrWCzsWzXAdtddCH3iF0JTg2MaejNgvkIbeIqCPHY15d
AgYh908KuBhcUjTBI3IXSlXIlZNDihFgn0G209u5/0LCawRQmwIy9wH7aHkIBgYGUCZOFV7oncTW
dH/sMe2nw/29JmJvbWMOUfUoH3I/i66y407T5LceqNPOZeab6pHcFJ3YNYU6rNWqP4Qm+IOq5DyD
V+6hyXgAkTq86Yzgl5Ujj2Ve41ZWO3vetj8qmw5YXVkJihSOc6Nuf/JEryf8R7jy63IJGaFAJxQo
Fkop0BT0JwPQsAHRXX0/IJXol5FUYbVdAQr3nPVGIGFRaH8YXf0SZwihFbVeZyWSy27KuWprGuYi
jv/+vx0ix8A2/h/sEEK4eBT+924IOqj573cTfbfN/5p4/M+P/VfgsfYv4dAhsjENs24RYvzvwGNh
/EvollAJGcYXNfsU/m2IMPV/qRZ9ZpwSpi6EYeLK+J8GCVP9l+vQDcYCbglNZzD5/+KQcMR/Wh6h
OSAEV/U52tJS1bsl+38xSFj6iH+iiLqtpGIK0Z8TzV4dzUhEi3AiPtFqmrdG+Uuk8Qh7KAYLDLc5
bwfIZzEjr9xJWSoUpMOdk7+WhfmgNs7N6ZxkH8B4RVn7N7QpEb1mTQFin6MihbASEe6nIDiIEfuO
83DTDTjjsYIP9LDNTT7CSc4Ja6DEfCZOcvZKTWctVK6lq0SL0hCf9ZA8C1e/ppqhemrQn0xFUkBc
1JXl98wXkGBolZghijxICeidKETf0D6JHSkX8GqW6vDsOxPNhci8uuNjl7o3ycCK1uVtNt2F0j7b
VvzV9i4Ox/DEPnkcmnyfqGB0tamDu5vBsWmJ5ys7+TaF5Q0v8mPnV+81VExo7qtabRiZ+uKFWdCl
Fclfx5F2YVvlW1pQfgeN4Q0FT7Ow9atdWgdpabAseZ6IcabfIOSbWQDvCddGpm98SrmYJsZ8VFA1
cwNz/dy58RuJRBtAkQQsTDXiqvyHoe2K7QhwKU+bXxe4l/mR2Actidl/FbABwoZG02iPHAiY7Ns2
ryryIYc5dYLwcwERtPbSDiwRjdKtiu4vwPA4hDaOD9XZIaf+8EXz7Ut+LuKg4KWxsij67IB3zlqE
vk6Rf79SZh6dPX2gcl9SJrO4himY3yHY2RUiki4xr3AcyM8C2Tb/xzFMUe/+aoMA+YFnGow8DyW8
XFAEzmvczkLrmPCtoEivdVDtrWpAIknAj91zFCxza8cYZtl39HpJlPSA3JzBa8IpnPIV3lPGW6XN
Cz8Fz0ntMuoXpCq7Rf5HQBmBrHG+hVN+JmqJ/R4mTOPUFD2i1hZNIV4lwXQHbPLfODFJmZLubFoD
LhGc4HN7UJepKlqOwbA2wfmjRDUbh0meGC9Kp33r8pv4V+VRrwkPTUFjBW2JWpgIa9dm4uqj31HZ
JYSIthzRegeJulHzWHtL7Dpf7MIuX9xvFh8H5EINuxXZkeZiUv9KPMtLbTSuGW4ApEcux9rgNZpo
gzAMTID4gsC/dhERHLoWXCG9R+tkxN9vUgjGVc6fWRLvZIYYGUqUo+n3QCusLPNuaef6o9s09Doe
1b5tyF/Gwljg7HMqmpep+zvHTkaEAerGSssB65pklfg2BCd9vvEAMmI5xTdFbTyMIPjdxPB0nWeF
ELRXq9+GzIJ9M+FOUF81u9hzjQ5epyk0IOXR7LlEBDw3hCW8VkEOynzqgzetgAPRMFHjMq1dJofy
rSex0FN2Ge1Gr8OtvlC46dBMbqoyO/oGl0Nk3IRLwd7Bewu0aT8lX0kFQ9rJFnrFc93yKFSyjUyp
LVtq1Cm6RdOwhlV4cbBwLhzBTcPxYAD8KgnUyHaVOeCkgnDc0DtdpSFft534yyBmixoetFlf+W/I
78dty0soTHFDcY4fxWyZJyNiLt2IgWqFWSEltGVl5OASgpAZiIUA3505Ogm/1xYVvTLg12E9Hh1W
T4xWMQksl7xkBcpgxayrrJ/VstmXwkK2iIEdZiULCyE47qIIF6lek9oeVKoHb8Mr1RAfSgrAxYHK
HQeke0P8KImxg2PXS5jkrj7fs22JpDYS5yFmsSyk/NQL94/UvITpZrqswwocSDV6RQLEuzDJ8aXt
tWkC4wJ9ci9D4NSwtaOFG77UNctRIjBojD1ZZmDO+HsKUjvvOSuNuZZxlLMZoPngiYCV7JwC/0Cs
ROS5kfFEDbYaEPSA1TE9AJiIrOPkzyiAJoZKToxHiPxtNnR0pkV1HNhEnVLhe+HoPKsoeQvaLgvs
7NVJzWhTFkReeiqU1qUrCpa3jJmoQAMShAjZKdvNxZB0K6SSiGkTp1j0pnthGMww/0HJeCkUPz+C
0PkGtrQINHicYRn/tHn6ZPS8WgnKqgbfxiSSaV2UkiH2WH6VCfw6QtNuHZvvArIBt17qgG4Ggoor
kPEta0lQ69dRJvEycJtHkYZPqmx/hnZ4xkqs039rWCyw8Irk536VDy7gVubqMYqoxmbCT0s4q0fm
nzO6gcBcJ0N4DWwZAb2BSvG+YVEoRYtJ4YEWSu3jB6H14cPLWsRW9GV05cMwNp9IPv5CGj3wDN+L
isuAYvcHLQZBR0ZDUhL6tczUcf6jS/NrtcNwolCdkCVQ0U87DDVI9cHaVKz2o98iCI7Awuv2eerF
qe/VhR+rrMA+OnuSHldtZK1m/zntPfVXtZsXZwqQaKfjdTKyEUBS9R61k/BIduXJ1yhpGNWhowS0
5U3d3BMw07NSM8qfcjJlRJx9gnp7laW616bcg0W8mZuHpar+WmYYI4oZPhqfRmQyy8ft4NM0TQKb
S7I630MQxcjerdpDNcHcfIAw0NssNriNd27LTwOAyEmJyzFPUU8wviYygLGkCLRmRewDwE2h3Opu
YqlwmDgT93jtWkx87TBHvLFAEmsKFBFVhKcaqB7S7kAGsVcFiB9w4GHOb5n3xTiwNqMpqKyYy/C6
pmpDCnfKvGfeDrl5QGJz4kjn01fMvHGABd1FLIhKoNygCrwNyZTsh6Klx0uBJi3zqirJMtLUcM28
ZPJC42Q1yHqTmGODYpXAfPhbQvcEnx17QJGqyxBnxxHWdVAoIczS5C8q9ZOoa8UTunYeJ/XtfuW4
BsMSZ44/UsZ9mCs2bUPSoVq2uLWZ2wnjbOafUqkf+s5/jeJsSy1beQRzCiPhQjLzhTWIBsOgf9En
9Ev/g73zWJIbydrsq7T1HmVwaIxNzyK0SM2k3MCSClprPP0c92AxsnLqV7PuBUGHDJEIuPu99ztf
l1AoFekgpvHWpcIS2Flc/PBGUZ+o4ah2pKhfOvIW2wG/dcq3mTDjGep+yEuGSqnGMAuqIuo/Sok6
ImPVkOw6gVsC4hOm1Q6CQaUalIt6LrtzMw7MteaGaTJkrgk/BhPLQ6+rxIER+OeodugliIu2ba4G
x+OpaQCIjmX2MdNxXtFaecknO8JY3bWTnVdVhESDZhGnsGVxWYfynFGQBtock6rgBMXjHt3utOlN
/Z3n9S3SelxCRJG3J/w7O6b627gXw8W6w+6hICrrjquTR2/BVUQ+FrbgFa2vo0i7k3JacuquXDvS
zaKPDWbIuXdPzs3epS1Vvb7H7LtJBNxQk6y20Xg7DbsHnMhAvuDL0Fp3Io/EXo8dG2ko3uyIeBOB
HL/397lRwF3pSIUoi6iCrxAka/bebnwclNWOOuWW6+JGY+QddieyrOFp7rfIEeXfE22QnwbLMcZx
z+ublAjK3Zx2Ouqn0IDkLMIbSo9vqh5tT5NR2N/kmFIFXXajlYaON6HpnLysR/BhmdvIsaaDo3VE
n4t3gf3DmYrgXbsAcWj94VtZNsNN5OrDzQL1wrmrahJc4J9tHITC9070pfJC52QS047Jwx6zDgFo
3XDDgBKcSOkGCIVUM3UNhjhO9lOtxfgIMuKn8kAsybskd8A9i4aImmxlqEKAVZxdGQpJEO3uJsP9
XBAm2NTcrJgQOZ9ccia70hAmbIvUPDm66eOX8nvdmEKpcIm+U6FunPR4csnBqqaVWuvZTRk7BryO
1lTGSWiBZLpG/jkfW2r+zIGK9MmjNDM3bupy0M5NYlWnENCrWjMA1TRMs3Bgm7wBgRQKp7NatPLg
y+pYUYgSYGtUdi5awSomCdqN587vBHargEx11xnOuT4wN3QZBKRYn95QmuauTIOA+NyEd/mi22ec
T+1znRfOpRWg3NtYnYbDk9ymDunrgLJKfM+cxIKvzkmmPImoHD/epprQB+goKuzbYEyGH/h/nqtJ
bz6n0t3As3E3wTeEeiC/H85jPTq3s4b+G7iIu1jju7hrtbuOekMQqtOqNsfsXLu9eNZaNGhG6UCd
kKtgNe/w4yMbPTI2q0YdUR4A7Jt2mchhDRkib5FXu4wiceSD5vilWiA5TW5Koa+RIgOdPucAnT9U
vW9vqeAwV2lhMzzHTQBKW7OKXOf5VXzh4cIt+EfR40ISF137r3+Kt4A0ZuuWA/6NiJrueL75BtKU
+ZqxWGXTH7q8LfYGYWvmqsCaPCKi3nPfMKoxwUqh1aTCKqb3+v95fUsAP3E8yDT6G0CbP1sGWrcK
0xB3okC+xpyawSQTQTNOvzPYN1r0mz2QJEib+//8td/yqdRHdx3hGJbwdXLGfyU5MPiHsLUU/SGb
mSfKCWPb+88TvigQ+WQtmn7Qoza8MKH+jQL5L2JfPnGTV3+fzUv38o8fKmh295L/+Nc/SQV2Tfyt
+0f58x/rMuvzr3/FglzO/zMI5vzBX8zBmtpTMTCDINQvKojr/kGKz/NdHTQPbEMd5FZRNl30r3+a
3h++b6EPxmTJ8yxQqL+DYOzydO5+djo2LFN2/Z///W36X+EPCncV/aN9s/76VyVfvvoLJIRSMt0y
hW1YNlE6+clfQ0IAwqYimicd30UgUhVYm5/2giwabQhxBAHJWLcAQXveJhA/7JaY8fCu1yUT+zve
20z6Aedz8+MIcRjHh7E66PF9V38SFoT8+OHV1/w3jwDD+7t3ywOA4Dlfj+GLNzSl0nacyvNC3u3E
OBcU4Aq2yYPuAgcMsN7zq5sWd/kQPLXtgj3Vn1yypNVyN3vDoda6rwYz/8Gi088R6Y7p1sqC27j0
dqPpQGawViNzmBhiR18gN753zR/QwgjbUCMZ3HOZGhpTCryJ8N6DvNwMoBqitToibZg91+U3eQwz
qFVXJRv5ciUquhFmqL6AQuKlOvCnlXnjDb3aJA+Rl6wrwdDXWnnVuJOXGu3qBG8BMf03Krl+v6ma
kJR8T/INqjdcj7tSJ7OC9km+8ZjLhcxPg9FBY8mxJR5JyGaM2FjLdk27HQNw9iRxMapr0Q3Enn4v
j4lyZ0sBbx1xKrstLKjCilPkoeBFAkgqc00X1N1bKeGSPqdAgH9UKcqzrdg/AFz64rQ1QwquEWNI
W0MhDkhbYqG8rknVhDORiWIz5v6tvJyRnPuhRdA47OQRaTw+1hzN4DcldcSfo9N/Igyn3Ktnwnhv
t2er3LWckWJlTunJRr0vXrwWLpKIy0eVr8eknHyS2HfUhhbDQe4iEqn+n7CE/NoiIjZqstHyA3Ad
C0x1oMU4OzUr+dnli6vtGmZ/aKJkW36FqOF3cl9LQa5fYrb8rPPWZpNSNcosjSZq0ZczgSGPss/N
kOgKPw36YYc2hfeJ8czQZaPH3A7dKZZeWVQNyFV5cEs6nRDPYdablU5Kt84wikqGXY/TfN+Te2M7
1BS8G7B5Xr7EvIa8Lko1GMg5RDGszLiEQdvvXIIN+EjxrkiSU+59OdUzujWZr1U6Ms5Gw4z5Eex8
vj952W1l8cm4WmrFyEZF907Phl3O6fIdyNNGrAL9z8LUKHUNDkM97wYfK+tkKF9yNE84Qa4teDgo
6Ln9bww0MTqBvpcB5UeDCGnSgmc/ZOiamdWXtM23mXBW/mw+BHn2YawAeIGwIaxOhq8FHDFTUtWg
swz7dZfIanXjtp8oYi1kNfJc78eug+jpec9p8cloM6RDcYBVfEKEYdbHb4UVbshbMhcK+cFoInog
YL5tKf1JJct97B4pC6Q6uKVWa+EbNHFgAwGrHln/7kP/iz6U7A1d1n+WP8rK5uV7+ZfkkTrnV78p
dPJAMLR8n26JQJMHDPhXvyl0/w/d0RmDebZhmxiW/u43LfGHLuggOFP3dWBUpJz+pGvREfvCoNd0
bdt0ucj/pN/kbfy149Q918OMwfddzzBhbb0F++kMnvVAWzQ4FlFOJESat7aYntq/W5dt1YT2BAsT
phCjaquj/p99U9Atm2ae69Wr/fJ6alUtUAvUJ8MLx104IrBhyrnA/M4eo4FigEKWIqeQVdIVvCgA
gaHMI8mN8bz8WuDAwe7LQTAAUsqF5T51VPbXQ19d7nrM9UqqRZU3dmY99guEiCg++vNl3rzqaOGF
8Wr3313v8s5ajTJ1Qt4Yp/x+X4VoPyL/87da1h0rtxn2bVA0J+ySm5NuOWhaRuxrpVCDrWrhOu1f
1tOSomS1Z4mogtfs8KjOVpuyQYAReFbt64FqVS2uR14Oly/76gX+bvebbWFBp9+mzq3UypIzq47X
K6kWnha3rl47u0i6OU0USMrCNJpqQZjrV0utgnVgt9VTMa7WiaOgQPfx3lJf2fWv+OaPqlYL9ff3
QmOh9tSlRtKp8MprLHwjZ3mrJRa1fuVEQASdHnetuknLHK+kRlR4icsD1TbVupynbmkDzdNOdOJO
3aez2qZ2UzB0rs0opfCFc7MR92NMe5zVq3NV0xitB6d3x51au/w45DtSq5eLylW8WICSYmNPDAgU
KfWz18BQPIrhiCJFxWjmsDGoXG0J/aj4j4rZqFUQ7JCyNChmsSDy5JYgvTAYoNlRyl6GdXgUEej0
Dhz0StW5q0XfYlGt89cnDtGj1fWwy5ZF8KreXrX0NNgbRaPvG2nwF1Qyq+NLivd13WxKIG5O8dmY
muqkFoTafrWwHatOQi7UjmyZPy5zBbdfHkFcbA0kzUJyLn9MgUZYk7qQaNj7jUsFlJ2fBukrErqS
5PGqacaPkz3z85hRwhLfZK+yKs9V05PiBuRbw9HOHxzp2F7b+q36OMXi8xKqean5R4lOeb4PMaOg
cAc9q4uUM0mcQ2JJxOz17bsCiq9R63iUyXu3kl+H0gqoVbVA31meVCvN61uvlQ7zqsDfRQCKB42V
Em+R31GeWx2+wO2j+haSnntAtdSr6b02HyZqwVQoapYeMMmCbzXlzfV2QqODSkN6woRxLeVcqPzw
5ikI2ZPDQGBRQ7KPGd/OSYu7x+V9gQygzBJ/HWJTWM2oN6X+JqTY19gzGAe1Sf2Frn8raSuO4iIL
qBzDiYCoCDjd3WVVGWHPSalh7gogotVlnVEQHhFvtVjp2h98NO670VrwfSqH/aIRE1X7VAsY2NaQ
qAH+4s1JQxrFcJqWP1WoKLS6bU41kditMPvvXjdijdkRnTqZqUaespFNtV4QtBMeLA57IDCmDSYV
PqoZoBQ4qZZHjRY3U3ijbKKV6CTtwokvRlo7KyVK2FAi5owSTO+Hn3Rp+q6c31XruupBLQXkFf1U
m/o+/OwN+KVHYCB4pEA8IJaZBzszXG7739HbKOyMPbqzA/iqj5WV8bz//WEp8ur5sL/XJ+KDK2PS
qs31E14+phlhV+20gAyrThhHPb9RypDrp1Sr6vMqoQjkyd3kNfi7ZWJe67jBra/qGxc4JR9VLdXn
JylEWpKQsdLf9ChvVj1uCdtX96u6O0pS7OSsEKOarez8L79g+TP2e22fR6aghEH+qOXCsvK7OuKX
ZzQaT2CTLv66CJeMJIv0rVR/ldJjtlfrw4MyAh/brjwpyZFaTZQeSK3bgmlHCaIGX3Y5IOi1ujip
BcYpFbdNPewymGcowUx/g31dtXHlPe9MwUj9MlT3JB8AY1bFdFLbgmL+ItMKO+hFyVktnCxdVhSH
ic0YYYRnLjY4Uanlucp/LlKfAtHLsXHfiXEG9V54AECkzXOV5xO3A5nsky8Xw0QUwdeRZlJzS/+N
0Tw3vLzBL+tWjbNZ4Uf8vENY/lXDT039+ZV9t1oswK2YNc2jtzJq316HiyuWteEO1cmUmqpO03MK
ZTEg6yA7zfLrUze3al1XO2r8tyVp/y3McqrtyGWoRRiKj/YQD+tFyqt0+ehUC1cqp67b1CouQT7l
aHKPOkbtvq6qbWYSRntKkM5qDZ05z2Z13KWptr66zqXpiXHtdDz3kBNpu6atKZshdzJh+XMyWuoR
dcgY0Os2BOutDWlj5AegroGu+PpqLPKU8iDuM6y3eTSoIZMopKGu3NiqptrPQ+U+yNG16lnjkMKl
axllJ4OYmXepmmqjWlRyt2ppjJrpNOTtdj1HrQ6PZm/Hl4uoXWqrutDsyD4rNZZhhYlyxdBErsfy
ItcrQWqixi+2sUVkgBJedpdqPKOOhBpDZyzPSWRLrWKNxx/huv63u3M1blZHqpMy9Yu5XlOdfl29
7H7zasn1HPBY5b7rq8s7UOe9epeXAy/XcOsmgLLgGQTT6fTLSXZ67Uinp9YDwxrwtOiIcMltatH/
bqnVxUMTpw5Wreu5arVf6giB/0qtWKFLx6qauu0sy1odrFmyu1XNy9brda4vRY+IbjzD+lLtVa93
fXnVuh786orXa715i29OuR43xTwpQJob8scq5M9WLZbfrTer5kyhBx08ImB5iCH7tlqONq4L9PAN
upz5u9qk9zHdO9bwrw95s6oO/A+3YZlMOhlm0EodZ6rxwvXl1HmXV/nb/UALiPQ5tfXrHf/+oOq9
q08By4eHlGpePpU8Ru0Govrnnuvh6hhY/PZxqFEDjOZhxLxPfYNqob68Uev4k7tiRDmdOu+ocCJE
mfXDplSDvHwYbqMwJ4ImhajKU9ZVik+1fl1cNuI0BcShrg06JikLve435ajuckl1EbWudl82qnV9
ziZKppbV6KHmjnB+l9knjYlsA6kvI3eja8TE6gaJoocL+dayG3AideW6a8uk4GJQ3d6Eb9c7MbUb
d67bwyCdwntkljyv+C1ZcizZq7HkokbaUcTn9xqp7xZ6iberj34S9dBJtaI6ty8tKx7cPVP9QyR7
n1aOn3w1qkqgx8ACNZo1xhixvtbOAkXICb48PQ4xqZoSAMzmqbbiuRrKhdroaK22HgwUYaUrnozI
xy5aDycoBhH6gwlckPIinXrys71VVkcgyCBAKzBUcuqiWjm4YUgFAvRloZ86uRhd2B14XcsiBfur
JbPkg5wSXRdqm8MIYWMKc+a7brFgWOpxq5xLIYpSHqVByBd18gkNg7fNVXcMzYXRmVy0C9LQsvyo
8wjmbyy/CVuOq9QXo1pqoXZkFYXrpI5hOMt08GVhZIRbF28XqGdjp57Miww/jPL5jG6TptqqF/Hd
bOHMOI/RcPId4VN9HvN5w2Y+vD1YWRqr09Qe1QLCVZn8McisdK8WSM9fr6q9altc49iq+XgAFMAd
T4E/DycysQV/X7zK1bbrDtWa5FflT0jCUzkDUX9f1bouBnkPqL+52qZWOyGDPtf1S2vpHyOcYHcU
BPy5V+1QJ6vz4tC9QzkldvBE8feUvStjw+J0XdVUFxmpyV4r99dCdrzXQ6OYsGygQ0R8dVBmxvs4
Jqs/MFX1lzJowfv1w8lzM754w/UYHAkK/WA/thsmGBGcAzheg1n1N2rR1yDOux7JmD61dAqCQYda
9DlxKJxRIbnoPYxL+cyqETP/epCp9VxQF1wNsEqw+ZhPGSAuNLm/HDuFnKddV/vFigAx/d6tWuoY
8/eBOCBmh38Ha/87xf4GqTQCpf9xtPY+zV6iMv+L+cGvk36Fa33rD8skm2kbpvBRO/lU7f8O15p/
6DpZe7KVF2eE3+Fa05V78JnCc+htmtP8wxG2beOGZhnyXO9/Eq41ZHj3L4lONpgUxRMC5m0ImVX9
a6KzISdXoFisT1rsnrNyhrwyE85yU3+TBdGHsaEae1qohUgnY9Nr71L0DOuyF5Q6pfmqkMUgxDmc
daFZ2Zqi3u5UY7eoJ5Z1xFhFIxjJzN2yTkUTNua2N47RKPnS5r7S7XRtDoG1Hpvu61RLZF5bIqZj
Wmd6y8aaxQGcC0xhssgnqv/ADwNJwEIAnRIVG+6pcuwPlZ1TdtEyoG2oSSTaM7kn1bouqBWdDIIg
sx5vbBdDYLXLCKnbu5xUj6V7AolLJY6WfvAzSm2qOfy1CFtKawIkU5vUdqm4k6tpnlOrtyBOuh6s
dqhFLA9RLXUV1ZqLFva3jTPwhGorb35GLRVZmpeHVGxn+VktdNHn52YBMWEnlP3MhnHysbY5XVrg
hPOU6r95SQeeMYAvAkhHybJkZy/3daSWvvbY17G7Q2Vpefg1DK3jwFINi/N1kQgm844DMXFOA0hi
QTzYKLGjDg84ozrHTnxTBwMB9Lvcscc1yKVkj8I5prA0fzBG75sDhxd3hmXcOnr2KVtyZKZx9QU0
ERPI2X2kOKcBseN4aNJRwLUlpL0mdBE2aZ97SqdX5pBBSNfStfAnbAWc/IZ8BqCcpqciaKqNW0Ie
4nYaZ/B3KXJ1WaGk75IGp+doTo+ah1jBaEN02b2IbrT5p1mI4nbwMwqnl/x2pBqTOR61TmZ/E1Bs
BhPza4iSHutmB50cJbe32JoNa9F0wca0S/O2Qr690gbmx3E2vJthRU/QLm6cCcg/1Z8acEM7ujWG
hruzW7LdCJ3pMFrmAa5ffmcxfJFF4MPeHMOBIWw6wPtqxnlv1dp+sgii4XVNHUw+3hQY4+JySkB1
nFpg6aV9o2ewHVxv+aD2MVTl24PjkweIntUBTuJ4R6Ige8FHv50lVlvId9210YdBM+Zdgx5E7Vvk
AaiD72c0RptIX947YdLsO4vZ0pwWy02DY8MNVfR8H3YGXEn75i4d6rO5FqeRCra9Pfe3YBz4zbcW
/j6Mrxj9Ou1fto3N5yZK70AXEH5BHXLWDF8/zFqDwQY1fo1fdgwRdZxGVFNtvC6KyN1ixUock+Le
X4FEEHX7pJvP1xgiBdLzasL+Z+MYIAhIYDLyfVzs8P0UQ/Ph3jDOBCxUTMWe+LHUpvOQEQAx9X4+
MbzQqNEc8EtBOtHb6FH8Dp2xUcdEvx1QvVh0UpgO7Q7UvLEdvPyLiv6OxjwcSt8hT2ww1y5HkiCX
JvZTG0Bm5eGCk/mWeYwNVBTVUD1v9gIlrtlQt9JBsqAQUgXVm4E6UWyVDmqT36DAFcLCRMQUqHsL
nj8Ig51VzJhiMzq4v+vIabdNnRLo8WWMR0V7QFV8S6dh2FJF/ysKNsthlYqHqW2U7+0T8Nj7Vmjw
VQPPxvAAa/nOiQ+4Fixbq6KG3w38F1PWZrZyJK3e0pKHLyJuxPbyTfYjI3JvYmwOueBUoGCMTaAw
eBLUG8NeoHcKq4Hih9py4sZe4zRpkLEvgdSE1PNfIoP6NbBE9uboBDtSEozL1TA9MfODGY87HSvk
uKj3+JRFuxy3lt2QdO/NZXZOtQeGB4+eZyfgS48HkBC5RjWyDkIQ4rVebMls8mfsiNGNsUMNx2z6
a7cFrBhSoTzU0c6Ote+FOfhQp9eiL+wDaspL9N9REQ2VCFCBv1YOIFVrrD1weTG1yqWmRzjIQwBS
N8AsR5uq1ZblE0LWaqfgRyrFAaKN7kpxkIJedl743G1IBgBVc7t5EyfdeFJQJQTfvaR5IuHsTLzh
B+MbKj+kaX2Aa+nSPjLYDDADaU1M+lZz+9luf6h4d52H5ClU1NtdGza/1MLH7WsSMDwiz/kZe0mz
VUcik8MBt/JRxchoeepk8yYISqrXk37r5kl1oK43PthmB6T0WKOoO8b56BIa1BZ8emYNpZv10cie
VObjzWdXq0OMETpGCCE+SOQm1NeAnera0DEUU2tqoYhK9uTcZMb8dQQ4AVveMU8W8fWtXRkJMVhf
h2EPtC2pmXHp3B2pvEFTGz/zmer+xvCpnqkJtEUaFdjL3eSaJdW9Ytd2RY8lKb4XQAv2maFRlORM
uC74iaAUS6vR0Vs9U0SijEzOVApE13fVRJRNpUL0ASkFRjC7Pscz20+kVmZye5JFw6aWEVi1YH7M
AwxcnlR7Z9HWXzuJXyG6mi+8J+RcqySN8fJx6AuIuhIuJsJyTeWoltrWMrPRyRFcUjnqGaeoTaql
FpeUTqz1qzB0gemUIX0r8wX1638V9lXrlMT60mTKXtlWh79RIgsfwbKogLRadKJv98jKLs+gfOGR
HnXRqoBvCExnuNfIbm7hUH5Rr6tyNte3cV1dAl3bF06+U7k4F4h80HnHIEUwR/+PDH7xso+tjRB/
6Eb9pBatllmbNucbKfXQuhFuXYNSt3/mjL+2U6RFZ8PSNguYUCZDz9Qrk6cu5J0J22xb4o+7IEJh
3naJz1tOA+ge1e5aZfJG6AnHCl07XJEdmJzPWZ1uE06MZfy/dQ2Eg5R1n9FDpPtJTqcVhyxXc+or
kkztue4W+aHte/OoMgTXzaqFi211dIcvKq3mjmBUxoBnnYylqCSFSrxdVy8t00mP5sijvQYaeMn/
lalMG6vvsbKdEoJ2Xe6twrX3Jp+4MMgnWEmm3ySDu9zYvX8cKs2Dz5BDfmuKH3E+iJPQTHGqkdru
wNg9qrC8Sn6olsq8FHFDGE81r6F7dczfbXOBYqxLLUzX14NVKy/c5iBqEKsyoqQWb85X264pgn6q
tbWmmYh+5U+vqvJ4vFfNGmIBdfOTIQfsqDInHuig7XZwTqCEy2nstQu9rqrWoKa6ardaV93sdRUT
oE0+LPOpm4he4bMyIZiTEUHZ+TRqiq3WR/k7suUEXE3FIzk1VwtPTdU9OWsfmL6PcjKvFpOc289y
lp/J+X4lZ/6BCgL4Mh4wy8hAoIIEsYwXILhASHqwZrKBTiUTg6o5+TJJhi6UVNSbXa+OivsEKu6U
88bVUWhSdaJdi8vTZ1vI0YeKYqiWWvQ5wpHLngqQNIQEeRCzlhofXtlUsRCB41R+UM3ZnPi5Xq+C
9i9aV+40ZOdQxmzLmrnASgyNDJOoi7/ecr1koJI5sidU26bW8I49FEC5+c1R0Rx582XPpale/fJG
1KFqPa6pFVir9csrXi+lJzgZG77TweZxZx4Qvz/Ym3dxedvX3der/ze2lfk5cWu9GXZMhI5LMM9g
ptdxaK0hQdfbtjIXiCHz81RY+MHEI/xxUd9ZCUxI3Nx56C3FhyT2CBb71Ye0QjRn+4u9Kxrd2ovA
fWghtHxiKvyTIfpL50b1FoQOiJ8FL7/S4HBRWuE6N6Byx230frJRGPZJGpwcH45l1M+rPLBx42ud
eZvFfrfryu7ZhCa5qby2X0Fd61bOMDwvozduejjv+I+SeRQCiax7DovkrEUxThAGgn0U6sPOmpgF
jD3OZxodn4OqaJzTbc34dD11CYKtDkYY9G8MKUgi7qui+xE40vtwoi420ofPRjfFW8f55CVUUboV
Gd7ZHfCda3YQML+YGqy2YTeUoEmNmiKrxdHMo4s6h2hwCX8qPaHPxPattc54dfc8+uLPkdeBk4u+
j/PXzA/2CaLX1QBJdBcW0cduQCbpmtHRqpmQFuVEhNHcm/jkiQq8aBzCF4Mc8h2mHhgQ30b7QEQi
cYpd2DBz65vuo+Y6321t02DuBXhlpm/l1FWfzk/pRKodYVhDZL2tcviJGbn4zPyaBtmjT2jiw5B/
1bFN7Rly3c8U0OTopfUaDy0z1h/qGbhOSVibvKrbrLOxYMZh9dU6dL4sCBU2VuG3xzLFEVgH0H1M
TFBNzLL3U0MVcu7gNEfqCVUTZhm+173oCyDPqQk/4A8BVUdLC9LufbepmD5uCzHsNSt1VlNuYx5k
Zbu4wgtGmN5Lwp2OSlrn/VvDstOj+HmZQNW6RsCIRLtdHAagOVHgwnbEfuqC06jLUhDM2Q5jKN55
I1AUMyuPqPytp9jy3pErxjeKUHASpoSiRXjft8m+q6dxsxja1iecsQn4yqlK8PfaWFc4XPc3VBcF
37WhveFfTeaOWlsyF9IGnQdcawn8cjB0O8QMsFY1BcL4b+1tKzvZi37vAzQ5IqmjcM1NboA9zvc+
rsXHXMvQaVmY9XG/ChGUawts1FBDAS6zdmuNMzdnv5hSVtWte398ALqytkKLlG1HTbvMdqBYmY5j
9VGzPB6rQwkTGOshCrrWdo69UlF09q23lAZwAwjGBoVJZ8sYzD2I06dibSYzxiuZCPaFnX6qTfur
3dpPlqfrn/Aa+VjxiMKagqyXV+PAOE5Ls0ezONzq+m3cIkBxJ2aRllGSHhnIUWUoQINmuqMAHAf4
jgo98eiUffswFz/1JX6H5Ztz5slKjQ9cIfcZbL7up09NVR5rqPkEsLTvixAfijjAKzQirwU2wMEW
kqpG7IbSDIn0nFK/UAztdzCq9iaw/He2SyYIoA4Avr1lleWKRFu7gsQGDlqDvOFYAT83GwV8np/A
n2xHDRhwPgQ3bWZgVhT04Hd9eBCTOWIGgcsRqZctWKt93Ls6ImP/lHvRtCvt5K4OEL4CGvpSpjp9
gD+hDM+atVny5IPtB5CSuI9RFQ3gh+BjHgzJunGoYbYh54/6u8rVglPWpbvIxSgH5vg51d36UZss
E7ngmO7ctP0+dn67D3hGrXXQ3Ft04YcKAAU0rfYOQ8MHbIGdXY8EuvSexz4lKuUU3Yaa2O+xY5zt
2aS+foxfljFbU9eH/tgIUW9wf+0Kf7jF5OCD2YDpnvW52M0UhETGh2HIflYUhuBY2rgHLDAKW+P2
rV4IU/CZBp1vR6Sf/WA64BX2LCRUEO7O976kGKxcIhzFralbRZaZv8sdb0f57AbLvf4hc29aM3f2
bZk9DWhONqHlAA/EpWnbVXG5owh8UyUVuQmBVV88vfTh+GXy6rW/jO+7MDsRvyLR1mbv/Hh4ryEI
XOVGim4zOmNmcV8Yzteh2HUZjxrsVE7+ANuSun3SbqO3mfSfaNT1DQWCPz1RHNJo0AnKucOugIHl
xpULLwN1h5BfUOFFWKCEKD4mv1t5qRVsNSHzzEA2NpVZGCBf3QxGZvy1GrdehpNO0g/7McWPowe0
Qbl/fPDoqvBV82FBmbqHjSTS7iq24IsUAo5zWKFe/oTCtNjYMAQo+h++9m2HRZtf8btIkXFEot2Q
Ot0YX2BFojuoUvdAHKoqh3Xr9NZd2MbbQA9L7g3KamaXopAmXPu5A7lRiz5b9u2SB3dTBYE6Gst4
bwX9Z8tMTyWz4R2wl3PvOM6dKKLbRgIIQ9+i7D/zgFzwZ0ugQDJFgzoFjdCgdLd6xAT2QC9cw90D
s+3G5tZIlo9llFSrmtKh7eAYBRi+GeQe4IpVPKaPTlzC2ifGbkbTi2VY+ibhL9K22YcmgjONf8EP
o3wIbcJQQFuxBLWwA9A+YAF7bl+qKHlvLdpL58fk1QK05IBn0iPT1bs5KAyGBdG9OeBoCKlzb0Pb
LOBVLE23KXwIoQMukAtVPuuww5RytngYR9hy9oP5vqsjVNoR/TIBhCdLM9+7AQ/INK70xyrE9IvC
aJMwj/ZklWLZ5r2P3qKCDNTlKD9LC6+FhOqzyMfuu2sfKG6SFEZ5Qyw3sZ4/TCVcyYQ/GRzI4xzO
PB2szNoK1z1rRYhlSlnZB6vJdhRS+kGW3jPy69ah676v0uaMrOfBjev2XA7WVwuNj6iaU2nFMfa4
s7GdUH1PUeJtnT6nClToxYGM8TcRTc/9wveoJXi1ZQG8EPqxiLhkm29AfR77wXgStkltenK3IOI1
NMAyOq6U26pNwG4l6J2H4muGIenOrptxHSXDiuDvANbYewmSgdJAgyGg6bf3Ogg4vFjM9WC6+8TD
Idouwx+k/4jiW2Hvf2y04sknJbwSVjwTEkafReFPUe7Hws1ORgI6HR4Erp6Guav68YlZLh01v7pG
aDzhbAAiM3zTyQr1tSHmZyZ770qjTW/GGPk5/mG5RmmuY/kULTANWfInsPsZMLdhQ43jcjub1aOI
dXHWOiqKCu3cJmBARVMhuHLhnS5LXT36Q0Os2RPbJTRHJCaobpsaM9IK/X+QMrp1mRFqnzSXCFzL
3GudWrgG4Ui7I9pUPISx7+IDh/Fp6X/hcQSdgcH8jqpDaDr9JO4GVN6Nrp98nx48FuFET1tM2z6L
ycCMW3e2zWNpzE+Q46YHxKb5VtdEsyEGHlMhXVkkA8rmYDlJshNg8UJCX0VenrHl/una+Fr19Ekb
vS++YaP9nTKjeZW5vbaD/UbUGH3+/TiN23R8LhgS7o2ycrZO1h+rEQvXshDLweTRwAPR1x/HbrqR
tkP3iwfNziK2m40+3HnmuvYAuZg57Dq327vUolC64LKrciBA6UsvOxBs8X7o4k0Sw9sYBXZCpoNT
WJeBXXSnjZOZyOKN2NmVZG7oO772DqriBez+JjaQ6AJcvkmQrTHQQsvb3iaFtFpK7hhGBgc7r55M
5x06LvEcgKcZwxGzCA/DDlCbdg1taiBw3nfGB8tgcA9Y4TEP7Y+VZDjG+qPwkFrBLASjIkAuT60f
bDC7fioNCP5TDjEffu9mjnBOhjunrxKkvdl0Hvq0Rz2oE0yennoHcIcG4GnjTidXkjAsLMs6Ep3r
Tp++2WSykZOP8Trr2aQFGo4BDX7arpwXBMZ2NAvg9QH2DKPWfulDMnOiWrqNW+kMYciLxZQD91OE
PQ+9zdhlkJPBk1K6/N0sXLHJc9dhPua1GxFrOrwHzJjqH0aUd9IkaNogAkHf4R/KxrE3jUt2MI3K
6iCCGsaNW1XbzAeJVcEpS/pkR27xNnN45ay0KWdpE/oG817v6bSoPttW8YIvpATkJnH/pefZj5Y7
XjALcz6DCOh54Hlbiphdfkz9izN1z9ARHq2aqHq96HjrYq4ZLNumpWzy/7J3HtutI2uWfqLIBRNw
U4JWlKEM5SZYko4E700AePr+wMy6Jyv79q3V8xokk5KODEkQiNj/3vszp/FjKqilzw3vZcipBNfI
dsxVDaR5rtiuRVPOka2Idcij42LsZ8SEpI8AlLveIW3E8iiNFaCwuwA+4KDtaJGkN/c4xPGnBVSa
/u4FRwlKOVE/DUjBhPaVrR0O33Kab/N0eQHt6sBrxrYNd0eWN9NWeeXZrbl+YB0DN6vvKmf47vPx
bEThoQzljmX9R5BG0yH0WCwXnv2gtcVNJManNCGtl4nuqrP6XVFaQLDprU0hYlkub0j8e/F6MEf6
hNVVGRBEG50PYyaoX6nQ28wV1StxyKA5pO+VmrNSv+41A0OxXY/HTt4yGgJ/PlPZEs35mTABzxON
QbxkFAln0x17F5QgSxw71qSchT3kGq3rn+fCLG/ZpRjpwqmfecoq+kVXRSOhSnZfzG1/oh5rZTsj
PIYGh7Ytz5wlftUMz7ZVbu70AXgP5mHALx5n7cByoS6P4fUgqNryQnedMFlfhR2jBXCXNObWz3ao
Ddt1IkL3gXcPUVWStIrU/+Qy0MtgfswRbLPceisnv51m2ljSFsBP/Ok0FqIfx2TrkNAcGVdTo+ag
j8wxfdeIiZB6fqIZNk1Ef1QUT596Af+sHhJgmssfoA3FXo8amoALP63Fax+Sy+Diessa4cXszMfG
GE5mISidju+8hFeJTB9Saq6+TG/e1R3XJzbydW+OfhxH5xAOI71+Hnb0dEE3L9UpImKHHIUnzyj1
XUSEcM0ulBVA1uubAegHK3CJwsxZbdJhsxUuSik8Wt1g9d6PBU9IwCVSQuNTpdX5AGmYm041iIap
7FdUserXKQoDJJuUs7b6MOv2je5iP58pEIsrMtaZSp4n/SMy9DcyidTZLsU5sJXLLT1N8UDtvo6X
OqMb3RjtG8N0rGNFxGGUfbDCTkGFj3ZEfYJ+BfBon7VafTtQ0yb7/hxPVnDTUNrhUvUKQPKTshx6
vfqh3wq28dxTD1PlkObRtM2Qpj8eBAMs4xphBUINrRmFGxA/rDVNNfGISBLkHYS/aXLWGSStbW89
jKU49+rHi1C9bf2saC/3M9d9F9bZcWyuciaxW1k6+yBjt7iUATo9ZwBglcxSs2ShExWHqHKWku4a
u3WoXxfTwD9ipUoMlZUDsK2xhDikt5xBtI7IqdueIsFQsE4lp4fk5EXVOuw1+l8DKgn5E/xK58zH
3xyZbrmpmZkTfWeJBO6KPSrB2mClU3/EG5KHNGrjS99T52LD/kuEYfhhSMNvRb/9qnLBE2jxRkB9
672w2uizR6te89Pl5c/iKbHy+G4oSn3FTiXgNW7r+DlScKQNEK9pnLE6F69mHHkYtqzpxom/ZJaf
rHy2DuRw5Spn3UmV0oSL3bzRWnFuJ50pMf0g64FOcP05D3oqc8uBk/EMmbiLvsQQxts63Y/s7oE5
VnS+6TdmNd87IYdnvjGX10lPE89XA1h5zPuUENZw7mbCYCuNXJxwYoMyMJoSNe8BssNbmdBk5GF/
IRpfJTbVfqbzGCFAr1x5k1pYDLIAy3UYndDj1MpS6cmxGJ9is6hb9WRPyRMNiQ/jGN/ThIWzsbrt
2nzbNLdWaryVPAQa632n/qpgjodKnFpr5vAS12Nc4beZne2yMZ0hTfHGZUEb6ndmGn4YgXmeDQLA
5gygN6l/kshZwuf11QCeY2uJs+tN+4oY09B7ANBiyIFlwMO1avtdzsO9watl0h09shyM5KM7z080
2iV7/Y2hgpmxQGRXujQO5tsu54hpZEHRk9XQMOxtYq15nx3n3c5rJAT9BpP+T99672bffxbFp2oD
ctcMOHItODNGIs1e+7ld/AC52GVz9QPk9JEW8qdiMEkmFHTg6IXz6XE879q0fytYYK/mmFNSUk/E
R7ryI4N11hCfKGJGRDJDKBgPcirWmVE9WoQxmlZ7cfT2UTn5NhoZFZducA8WBGV5aH5gwd974bOS
/Z3RiuuoSw6kcL4qjalS45BdhXuNZYQ67TCikG6ocxgYXrU29PpFxKdqjt8gKnzn4a2J33RXVRWN
I517U5JpL3sw7zqGBWHeOIP1Y+l561NHglhlgPwYjBL6r42KxEqbopnOia+C7sWU7T4KX5sxpLaw
m+7F0nvqaDjQ4oc5/rM35X/T1/9D+ppz/H+uMLmD6fX36PVf3/CXmc/V/iAi5OEQ0mDJEcD+nb12
5R+U5WJ/WGp4iVcvnb5/dZaQvQYkZ9geTY82/7P+lr12/zCpOdFdaRq27izmu390lPynzhLJD/pv
nSXErnXXWDqAqcU3pIvX8O+dJYES4RAVlnUoaBSkYHiivgLRf6DADrKS9Wn2k5+4n+6gP7DJ13xa
1FNMYu5r7bnF1lqK7zoVUiAkBwTHaVX9CZKkuTR1hxNF+rgp1BjQSObM+8IFIeo19xU9nbAy6LrD
R28sq3sU8rzehJzIYd7clh29SFOmU6qmvdGBH20IO7mr9omdbzbN0T5HX/Lx0l3pbW9s/mbH/HfN
KP/mKTE0nnOeFcqWbf0f5UheT4pNVx5QOuGA1zVik8yGuGUfNu1KeG8UmhrwI6pgM87mLe/2vTGn
70Jn25BUOcFzHmlXeSnycsGjCa+9iobDNvGokyjtrTsILtSe/TpRDn/4z387dc//8GZKF8cotBDb
sjXHtUn9/+MFjYyssvu4PgRh8JrXgUkxbn6fjzZx8M4rd2Sw7gr1UsTo31NFuwR4Z3WQjftSJkLt
9IbOwRFeka9UBsyyxFSoqB/t0o090kuRONbaaON5ldefQ1U5a9PAP1G6aJYhF5/Wyo5mRtsJZoed
bsz3sY5wXIjmGy4RLbyQleoszoB4jMdpCF9YYN2kCiUoGt1XYwjPTsWyrIz1gzZXtBzaB6608dF2
T2G0SGBV329jLz3P11hf5r0YDHSuwFvH7oxk027IrYRc5OgUA8qmzfITfaxeRfbwNeHZqV3ofXyf
r6I7F41g04aiWen24GEN+mWwUGVtRRg4Cdi0ZExpI2PpGrRfajXy79q6p6x0WdU+V3UHjx4zXNen
RC+czrqLsn7vGCzANRa2MHNwXbNouq4VRwt2fDpZNVQsaT8VBva+ZswrSB780eSk/binmz0vvtjU
QB5Xw47CenbhrFtTpolUHFOLIz/c6KAv27ug7k6x5R6lhrgxNyxU07xdWvrgTCVv82xvUMNInzdL
B4mcoMTkLUQlph5aZLLHmo0dAJOPmb4veqRzzUfGWfdD81pZDa+liit/aZvc1CV7HObgXRMdc4/Y
R96xbrISG2U4c807I+hrXzfWZqBfgyXs71Px6JpuCiwP3gYmk3wGypgNI0HI7jNg+GgRHsEOKcnn
Fx/CzulW6JQDjQ7FeS7ne7p3WWhX01s+nJnII8DVECAn+d507aeToQ/L/tVxRxf/SPGrTeJ7I6Lj
X4/ju4YSQJ7H4cWuq7fZ8oUM8N04U4aIO29CFxyBDI7VzHxw1OQrUPoNcNSbWpsbv0wIzKKFrtgr
h6tKp56t0nOOnz71y5IOlBo9VYvq7YwnM+2Gu2nod1gBr6MSq6SgEXRUhzZtvhzjHoTsVe/lZ0ow
M/KX44fQLZbI/VVqJpu54WVxIYmVM6tQPP146OqVOznv0YQSLqKe9HhRrchG0TcjX9zUeWJ9eSXF
fJ1UEajGMcnXURJq+0Lafp9PkNHKBzo8P5D13qJsgFKZbS3eSasi6t87d28WbIJKx2Yf6+4ZWfSr
1GNRpAmmKxR5O4X9hDOBgGX22QKkDfhbmgzquDQ/REvLq9FxwnfaxGfKeML4+5rweqJy3kFWOaY1
Y76mPo/EWeqBZlnL+gosHkAhP+Skmp1Du21QBIDVqpvEE2jsEK/AeT5kmAI7mWNuNBhIhUyNUR+H
XR7q3wXvvBXTIdRimZ0ZvG5tDQ9mYgNYtzR2YpDRoErTeQpniEmsUz44XUbNcsrPYMbEWWNCKsjM
O3zE67IXK37y/eSw1xjT+8Sebj0TdRQSrF6R05iIXm2waXC69jalam8n+msouinlMoOiYaI/JEsZ
URZ8Mni/FkX06MEE9+1pPFeZbaznwKIRSGmnP39vSvlIYLO9HELGDMlHljrE3CT2G9ynDW+lBoJH
kAUbM9E2+sS+QYZvA4hgumjH7ywPa9jYA0+SyUJPPwWVfr98IfGc15TaVXv0Po0ueAiBTDIuNVdx
0OJ9d9/d0bwO3WOQHpzWC7dBPbzOByZSVMPqtJcvHcvZDJHK0/yoRqdSghGUxnS0NDBMs5fEVBBZ
KPt29BQoS9+jXB0o2pZ+1Nme3+rhVpcKtaQ5FJ3+YlobmTRoxQgGtlO+hF5zTGPrtcs4hdGzDMT4
A75avK7j8XqO6Q4qKJAH/IggHrlrp2gr3NiuXPWd89TSir2yKFkmipTASiXZ7HB5862SPqfKpE4y
2meZDiKnMNTWpEg5q5rnIBpPNs4FOsScZ71FdmTUF2HhW3m9+cvEKlt27NUWz2wTxNQ85tCCly/B
v0At9q4LD0t75WIWjcx3g9A0MaJinTRA5bw54xRCom7Mmd3hn1/ZKa1j9jz8jGbPQMZDjMg/bY3y
NJh4ah/bwIEV+54wHpst0LFqa0zWXdhJezPl+YHyuydabdUq1CbOL1x7Jp3HnOpfcOAYDuABddIB
KcK03tIRUngSGB+VCF6aqL8xCdetUKeK7UhTFd2OMYmkmxxkFaMCtJyhmYTfTwV+/kneVEa6IyH+
iIq3Fq7zmrsT++Pci9bvSRV/TPm86W3L/FhYR0kXbRthsGmX7OKquAO92ji30jVooO45FKvOBqfL
A9TMEJNzxZkF2noUd81JxjYtuyQ3SGMr2tbM7i4yIH8RLahubLBGCGzhr9nVKJMfaJXraWBfDnjR
tg0RytWAc2mtWfAFlV1+xxpaZqaX2moyW2h6iHi6d+jCxcsLcJzyjqcujNHSgoMz4pFocuekScWL
LdWvOcZEXRsTIXDjHDWUWkpBORzRbB8e7pOyuYKG7pXRDbckQWRUXdkl/ViB4K/lvAWx5yOzkfct
DombrZUlN8ywX2bqBDkX5zY12xBr5WNG0s3p0u5teeq6IAESy+tB9PqVEvRfs+BNnEfaq3LYxAvy
1bZ0XkKdAa5DZXNP/Wlb6q9OY1RbB9kL8tWvoaB4v2K13cUWDmnKr71MnBTYF8kFkTpKk2l6cbYL
gMdDxjSqrstnN5wJfAEftOtDP9kPwlB3SdXMqzh9Yvl5JfrxCaF8sXvCVwxm76ADzOG70Cis8+XR
cXnEdQYpO5uyw/JrTVtujdR7dBP7u01GjvnRea6c+H5YutFku1Gp3LvBrT3Vd8Jr+MOlWkfs7oOM
hrLGZYDDgObUAxYfKEagZq7dNe2OmI+5sStFAUirDl0+OYdupNtsUPm9WZIe5lSvM46ri+qsuumN
KpH+qlf6fhR4qExyNSvDYlxUqNjxqZKkkZr9uIxFshc2Kx+vKbcVo5YtwvFGVnl3LDF1ZJQ9wmtF
KkegxpBnmFco6vGmIXli9TR109z9pMNi2CZkwxlImV9ul+hHlY/ofLPawVk/G6JnrSAYSEbSfUrS
iPQ+08++w4YRpNojHuWiiAsy0cmuL0Pe/ro6sC7p917hfcchSKxi1kLfTXjiU6Xi68mYjTXylmJA
Ehc4chuQBr32UBQjF8Iwvq/zVOxSTwgkfFofh7xv0dqQh9rDGDLjEVnrt0HDgN+19fVooG5pi/Ei
U9qhXjQIacHCHMS8KkIoVVmQ3zh5/RhFTrrGnNwB8oyOPQ7oXUu3FlJkPnBKs7G4YP3Yd7FBIYk5
AXMuUdNWxHWrq2G50ZZ4/O8PL/d06hYaW8W7yxfVQm/Dq1XjdPvXN5inrJlHVkaYX3//iMu9SZuH
rTOIU90TNS+V5q2nGsy9Ye6icIbP2i+FE0NMp0oE8c+n554Zz3LAXG6M5Q+6/KDLh9VonIqEfr96
cQKPF2vi5W6qBewvAjxWrgskdvEiRiblF5airhe6NZhV/ZA3OMJNxwGKhHPv4DSeXLGBC6+4fDw6
9H/0yRQ8SRCz5eXHX8z9y73LrwgvedHLz86WZACaNBaWgBNTePFYUrceU/5Ju8dYq+u4DWFxAHvD
o4+LHI7MwWO4eQy8PqSH2Z1vKcBnx2Ra1c4U7d6N5XzkkInuGmr37kYXHzNDUofzQFtssqrWyXW1
yW0UhNlmVEazrkKPaEMwP6qRiwJdaMaDE8LlbpI+2rKCYTWX1Yya1WStpc2UVhfSurcMPcZen+rY
SZi449KrfIjYcNCNCCD1JG7KwK1Zt6vCb9MEkSkSG3so31mPlAcZevF1HDXPXS5GVonFps4MJH0a
ibTOnE8iZ/HgwvgmruttBWRWEFn8/haS/bUaLGpt9K+5mTFw5axS2yYgYLHN2owYd45eL0UlHyId
N8pE0sFianttt5wfgKoywskZn7aRlb3PXJDcxHRXWTU0x3o5z0p3wL4SggaUsjkaOqRemlUeKQMa
b9TMZkrLp3bb9YV+tJE6IrsJ7/QRqoYBB4Y9vjy0Q5Dc011tY+PAbV84xefQXc+p8HATcAFrRV4c
C52VWFKH7TmcYlw7AreO7jDQCaIhewVjeV8GTH6MNMH0FA/hk5qLHxNXFUC3BanZdAdPBebVNKi3
Os3HnaOc+YZDxMWFhGNMqTDc28xjBttxj8oWznGggNRKHqauQjzJildUGLZ7lTfR1T6cUgTqXdqH
nxYNoAeASp/Z6FDlHtDpOtIruq6APt52QRffClMRcGbcve4N6OtzPT0JYhPUcg+cLTPjwaI/9ymk
9fogBppKS8Zv7Ort0zg1pk8VEiOxgd7KVZG4gOyWm0GTJwYFAzgAPd1Yc2ecY8c+pZXK97jIblqg
9yfPC25Vomd71+xaUGvqjOeoRAteB/PsnFwy5X3y0Oimdx1nNkpnBXU1mx6maenJBHN0pSr5SprH
5kWkalNZpnsAFcPw16YCvfC4qmr1a8BqZM1FzDy0VuIdsqHcyLypsAmSKJM4+g4285zYMk+02NKG
uyBFYB53zHoMe6We9BbhYZb2jV1G4Z1hwNoIMbntxiG8imVRbOG3/OqGtHrQx8WXMzi7KZJ4I3SL
J0yf34ZmTPGW7OjZLQ99kR7NQSuPFkdu09pboZnnPB6uoggbg0PEb+tExUsw6+mDU/RUpDXtUVG6
WWt5vKa0D1v6zLy9Bx8aoso4K57hEUhjoG6tEb3Etcf7eNI9vHVzS1Fsau01RP6VblXWumsN4Dki
EsdAHruB5rW+wZAT9v13knXRXT+6b0FuPg8eK5kRa2KlpuZ+GQ5HNdBGPSRrg3uSWrd2i9299/Np
ZnEkA1xETfxuxuUAGzjciC69avIivE+m6jYw82FDUXnBBiSHBpatGSoeK3fi0Zl5Qr/VM1FWBiRJ
XuziBIOnayC9dM6IoLAKy6k7SjxhR7yzRXNvxfkpZkmj+4Erx5094R11e7PaRWOhHSMx3bGeTrZl
UxA8EbuZufqdplUD1+pMbEJnug1SqMS4aEkcM1HfxZ1n31q24izTQNfQNDBKvV2cLaFeu0HXbpqX
uhHxU49JOUXlOAVL8HVkwQgS6UELTcYMIbYkIoIbmkpWqcPqvGvKhkW2gsVttpiNLLLA7ej+YmI9
7WYFunDM5jX2k61RdRa81WFbhUTwDCbKk5d3+8HCcENDgj9mibevcBXD9yyum/TcGAkzgiCEwaVg
VnqYsKtjXsJvnzNAkGWr3aNZAiHg4GSAjW2CXKDnXTnLzeVeHF9XNZdkUQtMh81yd2yu2QLTpR9F
4go2JG0RQ74nvjRhjUNLEs1IC1QmiqWht0e2EZW4yqL6pxDQzluNxHGCXgxSmxAWRfLM6vW+NK/+
vBtjHUZRgD2d1we3gJN6Z2Qgqmd3wpDOugR9MdkqiCP0jbCB7/KEQlvLgQbSgqB1QJCxw3D9y6cu
N1PrPY9UpmzTDkcJMyvSgoNjDH/dTcs6PmhD6mu5pV1Ny83lnmGN9FkPS/bo8nE3ZTEsoIyg9tJd
JGllu7rcg5AbssJfAq3AFE32O8zIl3/Sx6HrlyMQjmZZuNT20paT2B5T/4YR6PK54LJ0+f1lm2v/
JmzTd07ztm+lHlm1f33v5Qdcbv7xud8fatpSVqMaWp2bkD3o72+pHdazYaExpP7vP5Dmfb7l8g//
vKtjSEF9A3n6+7v/9o8un3QF9BfeTpn/z0dw+fI/foXn6hVb4Aju7PK7sXrZK7AoIMaXp+Tffce/
+9zvH6qPvHMZBm8hHdEloNiNS0lIL8AxT+rdppqkxSO5uXy5XiowDeXxIJPmgZIP7WCXtLxcbpwg
7q8QT0nUXj52l6+AFEK6CzJQeKQWCVblOWiyoecqOonHDOqB7eWlbyxHAO+rLw/JZ2OVUwlZZEnk
MNbgC+GSlsKOXW5dA/9sNxNUGOudAP8wHbO2QRRgsIAEQHtPQlpuLOZDM6hfUV6qrRH5dhjc9EZ1
VUDiwaADAjmaLINThhmvOIrIkrNOt4azTHOmpWn1GMfODy6kO49xcGh6p1IPP+wyLYnfpLcosT9N
j7c1PtVjr60w0gL6tuMD2+7XYRn9Mirw9dz8BAU7LoJPh6VKfADW4V2HzTiZq72oxy9c3Cbax7ig
aHpJAa/Lb++mG7MUP4HNAtjTHwslzwkuuAga1aY33NNlggBwDIU3wxEC9DAs2RnZRvXSyG93RMm1
3OEOzMfeyA/kMlCbGoVPKuq+ZSGYgY9HJ0qPuQh3hh6+G8tjFowrWhOvonsEhBOwQGTc2YOkZf2X
9ON27EvK6MLikbTDUUGP7HA6pTWTYkveGVb/HCOGRYjpWf08TNaDRa5vVUq564j3ti7GWa+N74x6
fHT1+ZyWw7jXF28osfPrriGDKMDQs3ZL0yC9qsBY7nOojlVoD7dD8OOUE8uimgl4pNggB/QztLYJ
HNYk9UyPDM8EiTYH905DaeNK6ewGvOw8mi617WreuseGxRa1GK639tAhvHo2qX5aAmAJy/9Q1A9d
fZ7SSf0YbE1TUDeu+T4JmgrH4KD3wW0N8M4bvJuuIBfemcvy/FZzk6eFdQGtyHvEKZhMN7WFT6gb
bmrX2tsAxb3ufVAtkGclvpRXX6eDnu7waD1XyTPh2pcxiGiGD2jYcCtCQD194p5SCavX+ME1yIW4
dvVZmjl/cuttBk4kOzMxHaCbUMIUgFpaO3EzKqNmpk0L0DpgmLSMvPy+YgiRm/gSZWWNexN/auq6
+laWLOTDZSNjl2WwrvNfjVCEpgzyFu3eJOPCIrpg5JC2wWpOeAIrVaA/TewF2alfuQvy8wGMJ+DM
2f2Ft/ROOsTLKfVN/aAmKlMG90YTQGEo0tBHUnwChzJtHCs4x6WzK7T2mU3Zgb2ETXCB105qpKBD
aZ1icwnC0A67EJiOZZR9l8AOcRuUmffjKq3eYMu+8piyY5zAZhN4xnurmfZKAkif0wpjI4qqb8Bs
nh2cQYkGpMlBvzdeyqxBlMwdhKCM9nUL/znBjbpacUpJ92mVQShOF+8RAd25PiqH580L01faUg79
CLLUQjWdeQrw4lrrsXjPuMhtjeW9Vtk5m5arytJvl/8CarL9jKUrAqe5STuur8JqnjjgOdPYpPi8
BktvCrqyKZHs8KQjTs9cHMGRsxDCRjnSN+/HCR2TEfUJeQbdWlHt3+Gs8hsDRA+jAq5mjrOY569h
Jk02LndtEsYmC7lyk29CKH7D8UtApUyj7eziwyE/PK6XVk/Gt2rTuOkrxWTzxswbyzeb+hEyUeET
V7pL2xm5SbzmI4GRWfG+sh0EO/sdiCDFb8sTqSdUZ8xWfstuhalW8DjI6b21vK8GPYRXQ38nENtA
pw9y0FHz+N0xhyRn9BB7JbAe3DyBHZ6XgTTTrhpvMlkr1852jaoJreULHzoFZkjKf/QDEJO4fuaR
bDep1EklB9ON4jVOSwzG3fLwcWWsXdzDdWNaKHnOLqsxykcLAGA0YZqxP/FbSzt1QihM/vWXUUft
LjGmcFNrh5ZBWpPRAh4akpmf/IF9e8hr62gN4m5cBPtueUcW/aHISsIMfUx/ThCtIk98GVFynWbl
V7Po6caAy61CKjzeuF6I8RiWQWUCZHBsqKBddQiM6YtKADrcBqr89echRrrppvgtGH9GMUEgLMgQ
ls2t0hnvCqTvlINOQzrV7J8UyWBbVYwOFvJglxX7yJqLPTunxqcSTyPQ7uJUnCOAGBINFne19Rbr
TI2T9AtLULaxshlFMKkc3wvV/dy4Xynn0GoxtKU6VCfeDYZuQEoc8Hjr8qNr6bni/d34XcvfBPR2
XQgz9oPCvkvSvPftooUFNnZr3u08+zZ+YVYQ2PeXl0I+MViriBU1OSeqiQMi0Jpt7gkwxACDoVwC
Zl18TUXg7fD8pOtO7DPx3VBBh27AZKe3xMhFNOQ9MNbPaXaXlR6l37My6KjxTbMCpdDXODArZ5P2
t5pW1JuqnzaF2d94GlkfmbBIwo3mcUoI/7dm60880P/gygGus+B3/t81W0/fQLXb9vv779acv77r
v6w5+h+2RV/GYsGBgi0XcPZfPVue9gcYHxPvDQ4d0+X2X9Yc0/6Dhi3NdqWhSV3Trb/hhCRMbdMm
tOQR5TfhFP3/WHMo9Pq/vBx0bFHSJzXdtDVEln94ORz0FREpZIQILcknsEON53JDj1B36LTnvraI
tJgGhfKz5tJ0UlOrAim+werwXzcin6i37pY64csnx6Vr+veXL1+4fK7o2S8B2Qac5jCpX5awl8JJ
LQyJkFw+/vOua+JCy7xuV4DpxR4RrC7RaWdp8b3cu9z0l96PHul0K2rzLlka3nXQj7TILndVwLto
c7nL4Jhdl0zymXhqZUD5oRfIrlnER0ocammHXNVh60g3fbbgo63qHMO2xUSlm4/KRM/KKWzUNTaw
qzlQMKaNQt84dnGMZ72mub6mVIUJaCI9g+s47TUQuBlvVGe0Jc58qfMl7kypveWTHd1ORnJlReMS
zZ2DfUQLq5/3Ermjyu46bTgpGUHqxT8M1S2gdUU0THcZXPUh3SrITCgqyU4zQkpTZIOnc4yPXeds
PdUTmSii16oxjxOFXiiTpr6S5XzjhFl8FAwVx6zdxbKzfLkjBYA0oM7k6+i6QQHt1ShXGjhWI5cv
mp09tYqUrx2A/40zElIFOy89z5kyx6nfMm7y0UytrctAJ9RZSyIB+bPuvhbzgqZqRvjmCW54zbue
SBChT7tij6calE2LIFni99yqhg29ALzbdbuEKNZZRA+qS96ysdgUMUYOmRHMDRC2U3PQt97MOt3x
oAcvlhuFvwbstYJcYzH+0iUwK2p33BjfQC+3jp4h7cTdOtOzdg2eviDG4N7IlpYPKfUfAQV0XcSG
d1Vn1clMm/reSGlXR76dCA74k82ISXPkFkQtK9fJkOsCb4NfifnB8dpmG6GOi8kV1JF7x7DDOkDp
Q77Cq/5mxEhe1JPpW9Ig9boI7E+1/BR7ukGefS2w1+yrxetKo9x7HBgx0vXsX94o82OLpW09GeNJ
Kyrc6xZjFjRxWD2R/Ao7e1oR5aJUzOGwCZLqwHzI2JFD2bU9LSAd+qouITjkmecLTT14Gpm3sQ5a
rk0urolw2uQt4eSo89b0rYGZRr12O5uY8xATPFeH2Wb/0NjjdUwR3Dq4x+96YJsFyGcYfLuxHo14
+Mx63B3TXN53dJyS9htXApuc5LS2rRpjOkTmvNZT3AdBVfsmyGdSMu1D0ah+PbHKLMeUIa3FJVu0
vBG7fcEldkVxCekUFpQpQ4cjJSBPjUY5Tyz0ozbva0l2ysAPlKc5e45Su9a7kAyChG82whGkU678
5OggH9mrGE6Tba4m6iTWRT2xlmDpajKk5ihex3HzOuDJOMpsR+1MeQU8cRVAIT7qmmL6NikM9b3O
XBb7tDUzhDNkxJGVblp2kvHs7SnnXImybXa0zXlbDqD7ssGZOE2vLZIBezPI0tPyh9UFJo/ehMyK
sac95PIp1+331Amqrb6NLWKudQ6EC62x0CO18gLm8+ZW3Zim891bTre3XaAf1QKTJJRZrpu0fck4
zPaOOeDfxa3RzYTeBMJk4EVqAxdgVXk34Ot4eaBeDWRDKfjbJTR47CLPa9fCGBPQAUQAHaWTKzmE
efOahj0uysqkza6I4KPz1ohwl9VRcWcvv6Ss8908KLGDFNlhpsJKLXLfHBvr1GvyV4bCUIb9to/H
0zjE3e2UkTOHexweWu8xGDE1t2yLeIJissgMpJjq+RpzZcJlE5r7YvCbYnBjQ+Ig8xYry6PoUQ3a
l5HyUa6FHyFIhphqijGFIUqcxM2zYR1ED1OIBGtEnDkH6h4rixUyMWXqADgaI3YDF7y3tJ/NES/8
GAPBGxlV+aNLNjikS90NmTcIgKhbp3DKzazqg03NGpB5Nl9xrYIjUZuhUISX1ERyVrnf2BjkFidO
RgUZ73NSS6Tt3yGFHKqAK5Xb5K+W/IHDTVRNMKHoMtw4ZYx/sfpxy4KixmDYi4akYKiypzFfYqKi
aSg0ZBqSwIE9WTCKkoJMcSooASFoqfW/qjqkzWo2n6kzHKgC1MX/Ye9M1ttmsi37Ljku5Ic+gEFO
2JOSLFmdbU3wyR36vgkAT18rQs6Uy/fPyro1vh7A7EmRQCDinL3XJhtIVru6CulEzPijMQjEDSXi
uFjOQtxnAUkwBsp9PN09th/MSjYA53O1EAxRWiWhs9nXlXn7JncG7wqHa+ljYJ7aF6fLHOx/pI/j
vEFtSCNuE2bV1zmUr/OCDQl1+4iRu5yaEbZdeCGXor9yqIILCA1LlRdnSA9fWPbJc5CMnGUS6xyV
yRE5LCiEoRIAD9biZBCQeexAD0vPNZmrr+UdRV9AA0S0RiaZoaWo+3Oy+OMugcMQzle9xSHpzH5E
mET2cZmhfPXPXTnFdCz58jDrEUbsLMc5nOdL5LV41Aj0A8UNP42wsdXpbiss/Wgsk8e25Fy02jI6
FiZa+Jz+PwqEn15Mb7FE+0ChkuVnZgIH7T+h+qQqstw0IwsAqGRHasqfmN9726Ydd4TIqflL9RML
mrENPTKaq6SlvcRJJe6X2yVfHzu/Hw65ny1Ytag3WHh/CbJx72OLAB9j9a6IpL9inP6QguI5eE77
3AEoPy4kyBrZYeqL+Wj05m2KUozlRMuCtuaY6MHzo51AoGF4J0p4+aaq7YOavlzqJdr5MTwZy/wg
Ku+BI+ezGSC8a5tmPnZ5ctHoIL3JmUjkPVZlYd83WMrgeqCjTiTTh8kjmDapgbDgiSqBkp5LxUnT
sDQnsV9KTuk7Mwhu5rESey9nUKdk8TFpcPAGSfgyJWVJSZWskNhzjlg3Z8Y6F6wdbddHVJlY6KLl
iwmoc0+KPWoi2qyww0r8LUH1qvOk8TyBy84NMp0pxt2bOW34Bb1gnPnxOcWh3SKwWkXdHqLwe0R9
ee9ZCM7S0MJ4JAOKZjPrR8P4ypiPJ9Vo0UxN3iFuGfp9w3W2vgyTbe67nLOw4NGvCKB6LBm76bId
bUTZmdd/rFKEhtA/zoQ5g2Vbt6YavzOJgb5TlDW7mlrUAd295qhJsGiYrSaom1EqHMQ0zKpz597P
vHhnqEJD59JQMemqs9xeiJoBFV7qVoPBkXcEc3qbmhDTHbz8OtjHrKpHR4ViM/7fSJWfIxx7Os59
don9xKO5QfPegV4FhhID/jK06OAK+6SCUHTgCrks7QHi2H1FhM7ZSR8W/I1dRntipCSmP44f4oBD
2HwWYZkeaNe09GGp2VLyumSQZiof3zh0iZT2DG66MrSLgzE0j5nOTlqYSR/GGb5LmHvncrQl4x7s
RgkCKm6ArILGyPdWZv1oPWPY56WfnFtyntGHZzu/hVRfRNS2B+iKOzPFg5hEY8OJQQHbFWSSvEq3
j56ylclyT191x0FiOsE94q3uJBPzGT8DnXbCGxO7VlFsEUiEkeotZbtTZo37dUKLRmLI5yDuzUtf
CfRFsBSwscXrpYb9uRdAN8sUVdFagPBWwEIQc8aAc8CLq5d2eiiz4IdE7Qx7qAbsYRmIGwuaXs7T
TPeYyu1j2hr2dmocRLq9ivPO/NcwRS+zeklEtDm/PIrJVpW6mJtzOFlx8byGo8UHd7dxGX5mHpgc
Qju7RlxKWbA2D4U9/QDrZeyhx0VxLrHcJT+HubjSHbDGfGww8Zw1wpGQiNvBrY1D4ve004KGJKSa
EhMvI0hkQQvMboRoK95XJnMwUwnsK0SrRuu1R482qgdR/vQW31PUPdo1ZBpEEEB7CO87gsgujdrI
+FshggVC1VoebCTUDuYT2p2rFeJAjk+pyuwyVO8maL3+qIjvrkycA5WSL8wowo1XMtgIdzcMGBrb
RjWYyjXYxXP11DLYHnxnlzTLdJWm7cMkYZXUo5iuDOpkyxpAiUAJvxbGpU+HV2YPz0VL0cbwe2it
8zYcM/dAdciUCUxLn7p1HjbozxPPvYyLd0xb4Ke9N877SjX+mrKwL0ZeizMi09TwZxqDKV1LdVC7
iMjs1gY3P4d0gtReCPS2JcwezuNcCLJbMQcjM3oRGSaHqCmdbWkSPxWPxXUxkxmQ+QZCDdyppO7O
NBKDrDJYEcYnZDNM+JY0OHUh2ZcjiU6srG5oQ8KEvANGO27lwMsJJ36sl9g/DCgpr0Z8p2dwv0z5
MlyeflYewkQ8x8KxoMevDHgKMei1BJSv2aWtSBVMeW+K5JthXLJzHEFjqelttqnFfEHlWundfEmQ
rTPw5PvQ/4K78CXJm3o7Lc11ZiNccRxCOKlVF9hzPaS7OF9XiEXr6l06kyk1LQa0RvK6hS11TtyX
EtCUoutBrwx+luNoXPTGNCm5Y1p2PspyZR9Va1c3rn9timZ8nup+PkjD+3VT62PZdpKp2etN5IsO
y148XmOH0pP0/epYWED4M6w2HsjSwvZrDO2r56zhJkwpYc7GDO5qRbZWqgSBVNEAizVBl52TYCUp
Sfgqtywp2pn2M2FLw6eUwQicHpETqU6bUJdy6W/jnMA5SoMFOn6vV5QHLIeVoVyPc2LshliSN966
ewRqLCvd9i4EInI0/Vac1taHNUR/HLXb7xt9W5Eh1I+Nudnr7nlblwDXsuy+sgCizUudXxx8CC7g
xbiKlm8uxRUaI8RQZHXOCbT2ww8k8cbHxDc5M4ci2g0t6tpKhSq4KjCC1uJnqeK7FhdmkoSxtwW6
8aM5NZHzpRmpFZR5kIBB6xB/EaX5kaVY+0aT1EjJSJ0lrYTZbtbSktQbch7xW42YM3q/ZNhQ5GMV
daE3xvqxdQz/rE9r7zcTaNt4HEPv/fJ1bB6rwQUwEoztbknd16jPkXJFtrxSxEGq6gy+K/voKS7r
87rm8qrypxLrcpVV+2ZGwLD4xSGspnNsGHCTwgNjgMnZBTWlQ9rVnd6UhvnVHOsHbxD9dgitpzZ0
Rk6cBGJ3IXwqLEB159G5J18LVal9mZmUHvusOAqjXW8S9ryta8XVzskt99rM0OgU2XO+OPGXubo3
0J6PA8zCisJ5Iqz01UV6vOkLQpDxKn9MQJSQ5MLUwAy2TQJvo68i7y4K8dqWSfF9AKQdhVMAJBrp
A0aaeocXatn7OfFeA7OIxzFxrjwRY8RxWRjMdh1fdfbLapbnIA/xogK8BfWxqZvM+dQ3mb2hQ0S/
Fr0MJlQk9xVITZn1cjsGeFI91/sxjMVjYpbhyRvN5TA74phIlmdRUs94O9PzioEnKkvrG2DlC0WB
T4tdOvdd4ccYdCq41bGdXGQAdkrE84cmbb+bIYD8FIQVqnhXUCvMpitZh2dvsMXNZA6Qo8qFingg
0Vs1Xy1ZOFfN7VyU7j0rEJoTdSnhhoc7N2FErJe1OWc2K99YWWUIFkZSGDOfWLDHQUUSIzCTede1
VXvKo667ltEcXcdudu/J12VO8heb8vtgwjvKZofmu/8afILGHX7grBjvusGzHhOU7XjW7PPc0JQC
HLBcDxD0D6sBuE8gAcF/kyMFU7inDrZDSPDOcUrmS0MHbDc1+XIUzs8uoQnvexmiXqYjLEACY1/0
0SMWHGaxJhOMTLjzTdv3y94ZiPtKAvm1MNL+1qv6T0mtDBAKAarDAjGpCxLcOZnqk7AOVcMvUp5i
sz9EzogqCRXwNlTDfz75K12WcSAiIHvUNzEXWi53LTQr6lpslgUyaCaddlPYKyxHVaWdVOl2UBuj
DmhXexx8YX9w8CBsa4I7tgW5OwcYtk+5Grm7KZSn2ElADhClpqnSi93dsaqXbzfZuuja2P7ToOIR
Ne1Ub0zFPQVdcKgHNB+pOuO0yV2f1stZ3+9wpr/0OikJWRDtHXOGsWH3TK41yFVjYvXGJjyIbjhV
A3NCIO0nMBs8KggXPemJev5ofYkmI4qdynrWK52aZY0oExCDMySxmR3Ft6zvVhskRwgM53LyQzTe
TXhlxz02rImCYUhZJbLAY2Hbzk5NzI83zQUiuiEcT/x5FEVwsmN23wDBYfww7mZi27ZTNFi7lXoB
QDr/xwR68mpxg6sggP9c6ewYEuqK+j6JM0ivEmJrlY2bLMof/dXJWLxQPU5tzEo43Qi+rNtbukuM
Rq2LiaH17mIbB+wU+f3WW2R0w97a7IhfYois7V2yN3KU58GK53DY08WejrXTXsXwzrYBRXbKR3KH
0IqhJr4bHXFHVzPfj3m8K1rbPotM3Odx9pOiVn7k987n+YATrNsXKxZHoLNPeQbI1W3j/RKM9Cg9
agYdP8GmM2B1pktl74PeAvmfPZEF9AOXCJzIFAmJjJNX1vG3cD/QnNPjS/oIzHeYbW2KiwyPBDq2
nKJFj9WKXym3nFOoTENUF6e9AzNn4yqQfWihk3QCjPQNzqmtWOm+iz7HFeCk44FeqCsDBPemvxtX
8bXKw/MQFtcl4YK0NPjzw/WTJ8UFNijyufwWzAY1OgJNduA7WvD2u4Yi7453ZnKT+zx7VGPYul6N
CyoGMa4Ps6UNbE22z6DPbXuS3IvWITUdSQmE+cy6VcKN0jbYQYP02uHL8S3kw62Pm4h2Bm6FsL3x
qZUWRvZjNqnpKpXETD+ApnT5ksrQQ8QS0b4uit06wLfrjavFCZxNOxgPFPof9m1E/6WxPk89ZV81
ja3kq8nqGpqq2d+Xa/o5ZlZ036PIo0UDCtzFDHGTMx1Mi/iBhUDm3AxLiT8oTR76tYHOGXHGg8iL
yrl8JNPgRjAnnuhS38zqhwan3V4LAMlYDzaub38TbbAexPBchYW/KUrxROvn2aMNvk9GFDB45G6k
oBQS+lHOxK/50MYBaBwJV9TLLIQ5kTj3iWWfqsi6KTLOZpWRR9vRPAQdCI8sFchZl8cgwGvnL4Rd
MmZxVuuuWzgV+BjkKXfowtJMaw7EbGwTI4N17vn3tk1DIKUPvTdjuSdl4ManFNf3Jm2TsulgjmNO
hIL/MUcdtRiAam3iBUCRHMxIwpT23Wq3QH/wpfT2hpdPW9MagHbS6ilDMA2288MIh++OnXywqxqt
v1EXTIy/xMldMsYR6LgJaRoSEpPpASo4JXf2BMVjfwFFKa9RSNlbhT8RpUTT0a0tXxYQT8ingdG9
eJ37c/5W0SXcFHF1Q5yAd13Gyacq+8ZKFc+ahzmaQNwR8+HO9G2WbM3dkjpIqjCE7V3jMJd989i7
7CBifSAWOGC95OygjlZXY/qCaoojTfoR+NvPICsl5QHnMPQLivI8RpVd+Jcm93dmUxN5ICkJKFIf
py4Hej1lFjy7AZqEXWd/rvFA0Gh3ntzB/po6VbNvpUkK71o/V0DdCTbAPgmV6qob8c0M88xUmWpi
tViP6JVaqE44kPEKju5jlIbdKRLTdVnnj2Bq3W1IIjCSOSY/ZRgckmxJGCiq19iaN1Pj+VSkyABx
6JxsrfZeUBiRzHp6pBEHMDA1xKannOz3bdqc1qqedmTW3SO2HR4SF2HMEn6pcshxfLjwODCk94n/
wY7Sn3HmKrlF7GAww1ceZBk9o4qzUcIMKosJqe0DXCwox1G/L8mlL+gp7O3cOI+SunG4ZNbeh4GM
eYRmvrRC/OGTi6UmNb72Rn/0IsQ+Vh8fSAfHEzJb7j7oMGeJ6cj84xsH+y7pQNS4JB5RVrBZXCfG
Vti3Tnk1WRxpbfbUsj7b+DBXj7VJs6KPrWcBWPXImvm8Bs01qNSzm86qgJfXO7furvNwHY6yODCn
uYXeuu8KpKEIbnpe5mZldccXkT+0jfPT7tYTnTU+v5BfpACjHCXhiDKkuEkeFW13lFe+V9EBQl+5
ESEvMSVNexMZcgNa/8WEq7sx0uETTQQP1r19m1EhPJOifNV6wF/ddQK6hNmoKIbbOYHoyAm+3OZl
LQ7rvvGwGDaubYCygzeT+NtBVA42TIfOYFsfpiL8NkQ138za+Ddxtp4ndUD11IgiA2d22G0EAHpI
RphZc84TvU+pt+J8CW4stjb9zBp0GXvWQKbYBz4gvSoif8en59BUcKJwRtf9t7YG/0rS9QaftUDq
9oiEi3ZQIVhDMEmMnW8pKvEcteaZsWa3zuXZN+kRhSLeIw47WhUu96JCbWZkqmSEWaGUBEWY5m1h
Z6902NpDOgwL9E/GMtfIHroadrInchCr7GLmTMOu4pCGXLMo2w2Cq7zKx53fz4+uqMElozkPWhSU
c0IHMgGRWvYDMCiQOudeBLAgseEPwXalb3SJO3EolEzQXZhXmkzX2xnQQGx9bgtkZ4UNEaidrJuU
Bqcsqlf3W+YVzge7mb4YI+z6DtTp2SMGY5XC3yNJwIdZ9fXemwOYcEH/kzEGIa4pgm01T1dDTHdh
VnRPa6LymqzE8Zbh15oSlVhpBZNnQbUngMRr+qQCUToEmUmo+XGY3OQYUTW9vG+EyszObDId/7jt
/aqxqtRhlmPxtq16C28F2tlqcGJCHdXFVMcrU0Vot7Rwmi32WO7izFZfHKWx/u3xXWTT/y6Lp0Y/
XT/mt4tvL6des1bFBN/m8NC5hoEz3lqrtdLFU2+oNvq571ffPsT7+/320n88/O39FtmYZKbgWoMc
KnEm8kF1cGKsXlzqLHn91pafWKdyNcdNGdtP5kpSoIjN6uDGwzeKYoql0eTHtg7qU8Xseg8Q6hsB
16dp+pS2ROiUaJuA4NcfhECL2lZfslUuLwkg6CoR4jqwR7JpsMBTHmJVEsqQ2dCfF6u27C9twAJn
GMeXSMV9M3/6tckCH0WIvo7qILTA0HFXYoctbR51sYepfSkJd48m9wzz/s/79esJnSSu7yrUu+lL
euPb2T9f6e1Gd2VuiWqZiRxS4n99jveP9fZa79f/6jF/dZtrkC4i+mP7r0xNSalxI1wQyN6/IjZ1
sKa+qi9B1O/eAjj1Vb3RL/B+9a+eq5+mH/L+UuVYS+Zt/Badao7QaKOuRN8g5q+lBqiu/+WNTgNH
8rf7a/Wk9P1J+rp+pt+y+hmDs1Stg25kl6ZfzcWoFsuvi/ouvfFSsHHknbw//f0jvN/mmNLZaGnV
/7Ch/oMKzfItG2XYv1ehXb1W/Wv/uwTt11Peox69IBSCKZ/nIj+y3iVolmn/nVYqJKIAYYbremCK
/kmHMol65B/yNKa33MNnIL9qSP7xN9RpIVUqrBugiwLLd63/jgTNMk3Ff6oLlBfV+fs//uaR9Bg6
nCcc6EXo4Hzf5P5vr/dpFff/+Jv1v9poCFgKIOG1oujsqMAZSSDutRjkfFmRxYBh9Y/V0hytZWxp
CKjKpNvP7P7Cw6MxiiABDMwkovdTGs/qNh3Rqi/piNb3q7Vdbqeh8076zipCfEOWjh5k9ciqL+mB
t1PpO1N7er/5/T59W6EDfN7vHlS+T0PQT6cjf5KA9J+UGCAPlWdppF8oWVoHjOz01IyzTkHJzXzY
QuAFFadjd3UgbGWruCEou/sVzAytATKSqYs8VvGsjATGTqq8okIlF8EE/zkNI0sJa0rc646Ao2Ak
UG5VZiS9AXCHDC0oPqFDp25G4zzfMB8OztS/9PcooopFCBomLfqzVYSQzmT+4yoA6Ze1R3nWr/Mt
OMmMJQ7Y/IIQp0JFH1vEOjW+xTDZEBqkN4WKYKqCEtW7O1wXkfCYOZIRpc/revN2DtcXqeQ0p4K/
uSbuchdNqcqn4LPoj6E378pEfZXPMRx6U37UGd4s6v9LRvgAgHWW+L6qrI1OFK3f9IUZkyRGTjxi
cIlI0AIp7lJZCGio4HjtaQezMYkUsOpsOs3D2tFyJuiBhZdxWKfkYVaN11rldq3mgYLWfPFVohfe
IZ2IHEVKg9Y2Fms1B7s0hdSN6035kQIbVWMJALhE3yPIDZtvY4MUMRwaVH0QmkMuwQXp1GA6TGa3
G5i4tB8SNHckklWq5+7qlLI2RBwXpe5FWh5ytNb6GtbBtdY5RqpApzf2WJonmupbfS0FMXQIxuQm
Y84FMjEjH0dvdHSNvlQv3nS2ivuIsDWBf2nHHGOf6jZJa/nBGa4k5cRDkETpqWLCfQqJbwtVjhuw
poXFM61SCb9tk9fkvWE57S+JyoAb7PBn2NLGylJkN+W6Wpfm7dGNjpDTj3T7H3OPOFzhdpzTlLkR
3+74EUCqewAXi4yMYDpDFflslVVXW4LaWUaGSOtb8kJLbNnpmPSyyZodzANJVDkKUH8JOJa0+FN/
DaBQmgMdz/s//natJqUxlhyHqCNqT8Jr1WHVdPqqi76kj01Px/TpiwpvC9DbI9RzW6pMP3gR3zuV
8meUGMfBk9pDAL+zZ3nSorva9e2Mj0PlBK4qMbAwyA4E2YU5kbbkjj73oyr4s4sJ/yK66YnA7+WA
szRhAdce8zw9dTXmJDsiGEyZC3WqOE4CaLH+2VYhUwSJwBwxVMKTHZN7GLCsUDu5TQQItpVA5SNG
S9QRqI4sNEUyvqOsIk/ChCinysIuizCWMIwUWonYlLO1X4hiLLGivqWb2yqn0Zjjr/HCDlpP6GsL
leY40cTMp9THTEXj1Jh6jwX2DOmNTqmjNhhefl3StwXSmvZoYb7poz9Q0/9Wx0tCjy0xLijEPObf
XeSZONb6CZCsyqY0LVIqgw5f0ttHUhmWLWGWegzSNwmVdOkqNvtUvFLJ/hVYnQdkZLGe0grgipCU
k2i9Ha6C8NfB8HbRbQW6VH86hUpoTK7mS8iKbJ870XDJw7uFeIXzCGADqFYoaV17zDoBmsyXLJ4+
JCre01Yl6Ty2SKgM7kILEZr+KjF2TCocVKqY0IW8UN/+uJbGPq1zGBhlgrezQD+ox189vlWJeTXD
k38blwNFPY9UPKno0upkWg0ID5wNBnJTmbDycpvmJq1ReTVgoIB+INBlSrBQWWRKTIYL3Y6ZsEwv
664N25dHX/kXmSWPF30JVQmpMMZwIj9BiRL4OVgBM2E3mcfqq5E9fm/NeoS03LCaUm81KHAG2cM/
lpxo+zotiyskGPlVc6hH1NbAP4iCyPA4bPRFvRHqxrdLdp/tI59hs4sRfM4+0P9kUQnsLvAMzM71
2bGpf2DbLq8WiwTiUfrNvjaACpeDJ/ekp8RUlRhmcK7AmwarEsYqkxIsHn1v5OoqmpluQXiJ2YsO
+B3RvYy7dnDgCdPhrGR3AlhiH8uaLqmT9TWiORYttjoX6NtQAJMfUpgIvCXjfB+I5WiZ3llU5kyH
fUK0iRCL5WvY3FaFFOfUL24mdIYnKecVvARatCWDsRK5ERFWC3wix6NakBP0aguYlG58bHnUFb6t
6YrO76ad93lo76y5iQ7gwQyAzOqXKjvz1y+lryZMhI4OiHuXyMUBlAxxU/fzokZi9wPimfg0ti7q
zWFwUKb0FPk5DvSmCprs4DTV86i8pqlSChRqlak3lboUNGV29ugpi8hUwGt1G6I2hgXakMWPbpa3
paDPD8uD8WtA5WzbigNu3Wc1dhVkiK92olzKGGCbgvVmXL+io4M0IjsakMao1C/mcUamCJPuoWxC
62hJx9yhtbukUbOPZvlceImFD2vMtjldx5xMBvJIrzujwbCedPsg5O/JDcaXBMpa57WfaOQ85tGc
Y+jr12OQLF+9otn32FMlB+NmXdKbIfLAruOrx8BkHyFtdlsvDZ9LK70e5LqcUDgcmsX5CZHhA51H
7zwSCDBPQb0brHRFiwf0gWYQoahZxADdPvsTMa5p8SyGufxQMsdzFmNTYa/deFniACYUH6DSXJsA
Cw5wl18EPTBshiHZi3EGMZruRVphgBcrLuGZxgAzxhM9hZK6zTDsKJ3s6r5W54HXpu5jKv+tdx5q
sKVDu7dOcz7Yd23iP5XVcuGdRVI2t1EqAZoO6uwTcmpZJ3hC0QzsH0DsYYlyAlfzCU2ZhA84u+Uj
6neWzCm+0Zl8rueec1IwmT99t1w3QKK+DXgOKcC1u67LfChPiM/XiNnf7H+3Jv4nAO7RskhYG8Yp
PsZ4JoZqspCFMMkgRtvf05TYE6t2jMlmagMrvpoxh2X07orYR9tuli9z73xeFml9RCdIBqC9ARDR
bHy7iPEwvLReTTin153RyagUi76mYiagIzvVmaQtvt4weg1q7+IOGUhykaFtKcEpOXd+CdkjR6iF
7LugW1AK3HSgGmfPHMCTgNgkuqSZs5vZp+sWMXHAvYgLYhniJxvyzYadAKdL1UJaCLIzZ9VD5U7U
rSrfORQz/ZtVpMc0qb5MiK3SNOOUlyUIijow1oSz7qB0FdT5ppdgJIQnRJ0mPWKqMv9eek15cuvg
S76UI4sY90OVhM6mv/HtadyS+5NRJK7lzehjHRinnWgWi8ZCMBysNfxSBPKG7jTo78cx/pj76VXi
k53DSOdtuqSzoSslTzg/tkXTm9TBKcCmaX03OBbNXQLE6ZXx8HnO3J2X9i/I8l9k1uB36PZeA191
zcQTzVcC/dbsevBUAbRvkl0Dg9KRpA+Sh/pxiRPYjvRA0QRiRPTC733cMRC62AchxedHH/T5Ease
cER5miP/dsrqkKN4lPRjiDmj6wM5s02PyB1o50KyjSwP8C5mVDMSyy6JI1gppL1JWHDl9ADk97th
NMcGxsjG7IODU2R7Qh8+oRf7GicjH1sGIxY4ZP60ADGgiuRrLTBAi2n8Yplu8dUa/NcJKpFkuXwI
rPFzF1qsofCAb4eK1ImYcHLUn8nSlGerJg44VFnLTauSKHXY8jQT7+Jy2mCJ5aH0RszAA943+kHv
VymW80ytfdQ3/nH3/+dtaBNvQqNJZ1ojg8PsSIMAHHXGtWaiibf6ut6kyl/1fhUb0z/v9pkzHuxQ
3GArQPe7MvfTlwbfbM6xGcMF8G+MkjWDvllvSvWo94e+36Yv+X5PPfbf3v3+Mhktkrc3Wx6wiJdv
l/WLm4YXn1WbQz/6/YG/vcH766CG5A1XV0X16mfru2pmzseoGGAiTyrFo/2UqXNcquO0oz7d5Z1r
gjpLaObqG/Xm/THvt9ULw+W/fwx0FCX8Gr6Qgk7fSb3+++b99XK9YHi/rh+TqI/0fls1NtlKM0Qy
F/3LTzaGlGvzoJp/PUg/tQhM1OQy+9i4nbPiuhd3VoAeo7KYaCMW/33jq1mXvq1dFnxTEQ2nVM+1
pkaVUd7vf7v+1/eRFvXrVfTj8w6PwgCmQiLijJiT8+kAQKeAhyyaacl0KSpgDrf64opxfoN4AliY
KsFjpK7BZXDpfZPGSHbfr5ok/dJN6U7vN+lLlYoGpiUit/n/+QT9/L+6jSMGosb7y78/Bj/kx0ZF
F5sqxDhRccYJucZAg4EW4UP4H7z9/5ORFhNrIP5vJcyb124pXqvvvxcxfz3pVxFTeH83Xdb5FAdd
00QkhyP2l49WhH+Hfe85oUfDKbCUZfdXDdMJ/y5sx7IEbXMssxaFyn/VMMXfA4TWkO894WLPNZ3/
Vg2Tv+b3CqZi7/ukawZmyC4DP+kPwn1ljkxpknw9NbRRd+NEwMbo9pcFrEC+4JOqZ+jzeRHRHAWo
tp2Irr3A7A0I6GSlu/jfw6S8dmlfgQjM/gNr3uKv/PPDCUcEpmfzZwau/4fDdyjIdzWYuSnsGEHU
sDKcyaq23sCxObCUhVT2vLji6MJGtkpBtJMPb+q33/OvgPf8Cn9+CIrQtkORmYKxbf9R4x283kTF
lMwnXAngHKfFRPNNV2lp+FJE9Niwti1j50PU+T++ZjWqAm9CFmV8MnM+YgH71QUQUyO6tDPo7Uhs
ym1jFi/F8IIJNdqGPZ/ZQNO7/U8f3PuvH93y8U0HDkBafunwD1Y/wVoB5kKceJi5CRodP02CtYXt
OKciirFpzb6HGS0FNJOZu9jsvB0LRnR5X1IWOpSRijtS2KAeqe96zSdzw6IaPgapJbzfKfdQ4Dmy
fAID9jjbCX7eEMPfFH3hS3JOGbRRgnwYaZMUQuAkT83kpfg582NsjixMR3vZ2uQan9KgqjfryRIq
kmbGi2kSE7vBm0METpEDhmnubVyJ5Bta+cFfGbOTTBKVTGUhBN3omDBPiX6Cjn4zp9SITCWIioxi
a03LoQ9sIlGXaNrFWMUJFH6IY+OOQlCzX0lrJa3L55ep+n2RgwNCPX7KO/74IsJ7MxfNi0qfG2YA
Q2Iqj1mJXmRYPVLhQnmh/NXuWBbzTapHd3658bO7JiyFcjamR2KrBugQsDt6cOtbK4+vGuHsLcSR
u6T3iessPkNMTE9Jgti9iHATTHb8M4xrKM8ltC5k0gkZzONLLN3PdbCSjax28MhGAF6kFVk6IbHX
Yda8yBSBR5lfCb/5VpgwyZ0syKlVxpQmwCxLkpUSarnb1m6xIZfLluputfUJ7jmk2TOWCkwdwjgB
p+Goqh2UU8TToLO6a33SgwxkI2hLaGUAfoboAsSlfyE31EmCW5dYUdYcy3GgBbwJJVjqBoJSPsQY
2Br7hy8MVZGMeN2As2skzbej1GCxZrDm6QPehMMBvhvxOFQwAyE/9X724lXJh6bCzxXmLx0REU4L
Ugdc4SMlQJzVCfY14fb0FrHtxeZp4UU2Sxdfyck/pH2GY9IB3ePlL/qe0uJnmqQ8zJ77sLT85iHm
yXGFftFDvFMSbpQhELCRRSLTl/2Ta/Zyt2TuM6ftfUs+8wEa8QkJc70LCJMeWr470XBYt2vyUzTx
NRWjJ9sNKMaTCJ+ManYC34igAYwwAVM62wYkPtwW0sCmJRg8uhSyap60HyKLHbGSyG8t1k2Di1me
WiYNJeInZU09fiJDUf8FcSpiaBzLgyvnaRuH7KmwHjkwoVzl6ndfJ/enpAzodvLaySQkzRJUN0Z/
GfPTIduALIPSoWFY6ow+v5c4rYj3g3EgzpXE4hz53QE4BwnMTnNH5ddW4oddSJYXzR2+4QC5GQ67
/VirHWNCQhKuaJVFXGLU6YjH9OT6JZvQ8YF0qLZzMt2uaYhgcubx8X6EoHm0hdeAYCcyNoRIOK3F
c+ZZHsgy5ytwkxTx3pIfkMw/deh+GDl+xIAY9xQpnXMm5XO1eJQLDQ/XyOptHOzB+yyi/lU77L1p
WEm88eXTUEqVxMATKTOcOgP5WduH/KQBdT09jNemB6KKeN+D6Sr/uayvQz/AfDexK/EziyRW4BoG
vzbEhmRENm2PZ9cMvo2eyxHoBtddC6SsIyEexL4Xjs+jxcgGZFVlmPDbNCP7Rx0WL8tqRvgD0bZm
x7a3Fdydg0SmxJ6gEUaDhnFyYzUW5mRSOZRJNQfuvA84dsZFyR/Jvd5lt5OQwzYbOP26OYe2/kXQ
x5kbqiL7dTZ+eHNy382MEUvF0O7yqSEkgq4/ITskGi3mr0PSi8QIb99c8OqJzI9lGe0S0N4blo4/
60bvpj778cCX0tQQfES3m+unVSbf3QV0p8xfLIeYcv1GzFL4OykqjvjGUWikWFLT5z5ob3GPeRi4
+Nk5NyAml/H9SjgKEXwcGtTZN1b4msnkUrfxZ72LrJLRrDDjn31NlFjBcoqaM+vdKYOhfo/oFP57
U72ERZcfcIT8tE1OQE3PyWPMZuDpNhnpiM5uPY8gLUpcBJigaJzVD+j4JZ93l9fhbZTDAnBpu+HN
3oXqXIES9H8Tdl7LjSvZtv0iRMCb+0hPkZSoEiWV+IIoqUowCZ/wX39Horpjn+i+ce7Dri1D0QKJ
lWvNOSadMvMrsnSSIxM2B+rYt8KchcBGhwyqEQ43LPvVjJ5sNdjvMkPW10IdWw7MkDHlOonEtxbG
OjEVxZZxpdiVs/xs6QvSl1Xjiu5lOYqsgGXFjuZfViyemgbVW8hVAiQGLVR1gEvhEKM95+CwDVIX
ajqSbolvt5ux/jYc2xChcH275R3KCD2hiDjb3v0o+OgCk0WFKBK15sybPHdpvUz0QGvaRcvvqpz5
clR/IZUJ1nUKS5JWaPgw1CieWIrnDDZQwHuKtpM76mENFcmbqx55Kiux6sRTbhX3issqjeFplfbh
rcc4gSFOI5UD2yDXBpZk3eFqWKkLR4CtFFPCDByY606KVdLQ5ieYcij40vS3jVgPdWT9KnlvQ6TG
a4/0623t8G1rRmey2+4u8XrgBa21PkoiTALC/9QVG00AmtIg/pMCW5VMtzagj9K1w4QSZfBrz6vf
9BgilzpAGznuR53LJJ8JeRfgz0XxyJifaDhvoIgZ39uaiwraUE54km9F1X1UtoeTjWzasj1PpGEz
aKAKSsV3Md7MEp0eZIq7NnJwTXSVWaPPfTmWGIE57wOXrA504TiuAZDN+bHQoSdTtWzUe2bBBOiT
5rC8EK3aEi85MVXjKgRHCtE00Ce6XEkAk0StnPPAe5qYxNKw2qwqyZv7twQxkKsSpEYSNetYJTks
Wp+c2coNoHc/VVa4d0k+jmNO82ioX/p2fgvch5ETWkT2oyXAU1QM2W2yudbeiP6xD+qD7cYbKVvI
Z0wYVh3GTbBs69ARl8Z6nGrtN5uSnrOTU6ULW7HPfPNEWgTnoD2+RxkE3kotqwYeTmof3p2mrO5B
xGpXW/yh+eiCO0OYOLOe8V7ITqeNm4csPgY2fmSceA2pryyHp5CODzFteXjynLK43Zn+Eq/YCs5l
jWDQte1NvyMfLZlrs5C2bEXA3vrOunW0PyRx4Z7txoOYcbNjP2A9JLMmYsJoZOM2srW3csi+PZ9L
qxNw/JQJUm8t+Ga/sXMq4iAaLsFTYf5sm4M3wX7T4VTLWApUHQ2YWlXHj7h58za7VVo240HhRWKi
OsTddJQmq7LmEKor8KO0k30Ict5PAl/VPC2JlHj5qURUvzJzDphC5l+y636Y9UyRhjp+Y3m8r6nz
rlFukOH3aHYfUi3sKSD+xC9xdI3dtO+GN9EB16v7byK+KWlxOmDo606cgtk6NtunlkJvReDRt68e
P+/p3YNFdvVh2GZufu2a7J6mxbXSPrMRyaEZBk9lulxHabxGsX7wCCKjV3XPugwqQMl1SGvahzxF
5wv3xiS43D5NxA/o9qjvIoNjVVqgEGVJicgYcjn8AhSTG6ltSAvZunP9KycjlpPy4qlFdannyjG/
LmVQYn5kg8EcTS3GqeHflhpkWcRTycXVSPXn0Gr5M2FQ94jmruwl6qPsOvkKyIwrnMEpYgEthfZw
HQtJrge7GnPfe+PjGL9aKByimTIDtxI5bjruKXx7X0vtCyIEIB7yWt/STnjXSMqx6xL2YFet/CT7
1iuelSq4Myk+ArY3K6OnhHTBIidd8o0s+R6HDeulmz/Xoa1sa+vSfiDXg9D4kPEi3MHCZ6edprAK
GYTYtKDFfVbL/ywg2ihPuYJSkdjcrEbP+Ah7loCm6Q+xdO4i50JqT+5LFojnIuW97pPs7iGeRxm9
RlPP3t1Y64N/65Lghg6ZNbJ1T+3k3Jer46yxcTXd7hEp/0NNCc6GAsxQ6lxtO7snkqqm9ObfFCh0
7jmaszy8mTgzltc+DvGZ3N5rr+qGICcZIsKm7ZfpN1Ui2xCue44tEJPwggx1CQhEeabzQRFQnxvp
EipP8R8lzi+z+AP4jpW4dE9FZl4RH2niz3LseyozIUFer9B4+BSR81Mrr/uOKqbo5Av46ssSd1cJ
pOdF8lPVC44d3IjcItso4ZixXLjS6r3xh/mSwIxZOWP/WbZ3gXkGB5paxuNnAcKFTzKad40TXyPD
P2h2dh5i1p66K+6m5LkCk94nVuVhbg7g+skvHavPlBjKCPOttkgbeiosaC/DzGq3HMfqOlzb8Jwm
nlYOQBLizxXyypkx0aSDl0RYkuwns/tDqXm3Xbfbyd4CYpV9t1Yfrvp+2k6N2ucOsdwkUR+v2PLR
oR1/MC63j0N7rvQ8uVSVOC3AEYYxu9qdtYOm1R9W4ry2uv8L1cYjmv9rxnSOhRUHSeZmvwsH2X7K
kbt7EjpLTN3fkhlUlIDXurePmnpndLVLSUoyxnHszMPGdBg5zYGaSsCVhy0J4E1slqJS9QCWhMHS
IRwHg+nfTWcZ7VxkAZR5FISQld+EE/6EDXsGQ46vQaO0MN3w1eUCiQIdeqAUXCRn8sXKvEz2NW7d
UmXVVAnB1VXQbfQQglFtaAGQe4tpdfDdM2chMwTijHDEjsSnsm73Yc9Zg6FlN/Y6VvKugBEjyHyi
EpNzdjSjodgGDQHaoUO+YlKME+/M9AslgU9JEd48rz8S/+ytdFx1Kz9vXxbIhhOocA+vUnFkGSzW
ErviSi9yld2Lgw27IwSMvyASC8nBcC2yGCxyn4NxDTT30VWjjH/+qZTeSy9GoHGDOZMIjYN8w9LA
D4eIzHfPOQByj3d23b8uMI7lSYQmxcphcfUvP2TAq2LLwK+YiniX9ckTUiGXIFsckwu/wXNahr6W
B5V9Eft1yxxB/aMb5paAuvjwz4/+3gQfGX18IBtwvNUNCThjjqCbCTtgYBqiZkj9z98sX/1z439+
0asZweLkX362fLt89c/Pgr+aQfUgyw//uc0/N/yPn/3HvSb44Vc9nZp/vTxkVDzXftGZ//M4y9OT
nvKUtyQTLr9Y/oHa/oBFp6RrqJEgsNy5aAM7/59vSvC7RDB3tMp6gp9XEufsakICTbfTrdFY4Hcb
xeaz+iEkX1CJtpbvI8997irSQEKlxAlCaWJlGQkELzqQKfeu9Zh+KFlD2EUwwmWIZzXGxNR5NgIR
129dlGL445cfLv/UNa4dK0o15CiW9kAXDPkInP6tlCN2iSz1H5avWE4RIoA7RPRkHBxDXlsiOnYA
GGBENJUJL55/wolo4inod6i0zK1s6i9B6VuFbDiOEdxgOXbsvrx86xJQsjUUdHXQ0z3nLS9QZyuS
a0OOxKE4lEGP5dqa924hxDqxQb7BMFNj/+A3iM90sh6aZgLNnfrwvsB5G2aF297N3a2dJpe+ZCt/
DJyZIb8eIvo3FTWaPHsz1KodU2W7jR8dGdJMgVvANdpE4+0T/SUSCgjJrrN3bqnon6u+xNggi0fN
JwGoaILHUAdhm7wyD3xAR6mtSQgD1zzAhJMG3EJMzrtJiy/CVZEzsHEyz/2SobhWhIetDCasqGNm
tjQZ7U4R4bRxZurwMHoa9eSZieV11iq50coO85H50vlCnIYMSlZXE/tqWf4fc7K//MKzMZKTnd4P
+e9AQlOXdfsFjqwfobeOdWZTIVb7MmmvTto9ygrtXpmP5yhGEIOsiJs4wwa7mX9kTHAp2oFsWcL9
CmsYN0P3OzOm/oeU0tpadqitq9zb1jFP2eWA8DPvUIYG6VUO/L02hQmSWeXTmHvkQxlUgFPkHfIm
McjyMcQhT/GVuUTBOb6Hvbb0io3ZxD/G3HUpWoR90p3GX00ZiLbIhk0dy5TYFR8kgTCpBaafZkzS
OmHThGNSgSa+rNZzYKXrIcItNubTYw915+ClkwQbZ+zQPTFux4/i+NFHjR5pa0t0RAHj/bK3piNh
XhtZDSud7i3So/5u2E1IB6bfDAEQP9rQA/WxOfQGfdvhXLWWv20rH1QjRunK8olYddlkkqj6m2fA
fsUAYCus6uTgHC56l90IMRlsrWJ/pU17cHeo5HQYLnHT8jTSbZ6I4wyCETyQWT6K2Tsj1itCRF6F
KH/Rj9PXqe1vIQM4x6CGBNy3mEFl9cXW8BBV5t3m0rgXVGIFJsNtF2JaCxFi9DCwHgQEZdqp6CMj
4xQDoHrs6V1zAMUro9Hx/dTJztT7g+OSgjGU9s6RCHA6B2SzkzHijuwnfQh3hdRajnsDuZQ1vLlt
fKWN8OqG/r6zWCzcuL6C17jkhncLQ1oijQ/l30iepDZMN4Bcn2xcaam46anTyncj7mJkKt21gmLi
KJ9+Zlc9abO9fyyC+jMbiC4HNoUkyYLsWbuPXosbWgwIP9pGAe7HIzuVT1pDn/GcXnrDOmkQF7jU
PrqPdpx2uyZiTmIMCRfjau/L8KzBi9y6ybgqRu1Z5gLdIxo9KSMO25CmjfFYjMqe6tKuilxgfgWQ
QwyN/aGpvXcy2DKw9j42RgJM3Fke67L+kwfIMNWedzansyjoIuQEO4KrgHGKFJtASvfa4DE5AIjb
TWZ8a6v8EqRkjE3wsmj1GU9D318mJXieWbhxljfQh2ZOVOivTuoffYmoOlR6nwGNUFfFa9nbawLp
AL4BDCL9TD8XWRpfzGE6pmSkkewmrkMrwK0DyNqW+M9Pz/gsnRctYXeWuv0ujMOrTgIxFUyWbdvJ
fYNz8ToCCwSUCfSm32odLCxzeJum4Eoltwl6jG2J40xI1Ulkk7/C+YLR9VaX9p6l7pZglVVexaQM
3z2Ge6D0zXdEf+u4dg6taz0EPc48kxi5HuWJQ0EiykiQo1C/VBitK0ZB4UTqWbnLGRWkIXvEnFlf
nJhrs+pvtu9uZpOQwZAtDgI2kuvHZ0QAXxZC1yQsH6ecmUGHKZwqHgPfujaIw4RqVvvZfkDEodvd
V0qw8SqqUfy2eXAGDfNpq16GRoeR1jqTEsA0YsuU7JE460tVVrfWNe5Fbj4x28Iu2R7DPv8MmBA6
6pA2gMGce1+Lz21pbTUZboh94iqdn9uq5Gr5oVJnR0+7JlXz5NvWJYZ5NWksG0FZXjAHo5L6jE3K
YLNuDoVuvA2R+Qylfhe1fPSWSvB2nRq+IGW5jJPHUdYnkcJfrLqD3bcP6j3Pm/KQzOZPlJBXI4vO
ZjI8mS79A8ej0T6XJsFY7SbJ8mdPz85N1D94QA1RH0WpQGVnkAQBTk8Cxp43MvPgrnAG9JyX5JOu
khhDYtO8IT0/5fQjCtt+Ux+NuqvEGw41K5tPZ8xsLqn/E9vomh17tUqa/iP03a+x9m5yYwcww8fR
e834OLqx+pg4h4Z53vrGqxPGn450D4EfbcLMYeIVk8+WecdoxmetIRoyCCYSmUnPBTEXNCWAtFjg
sVuN7VEb7+OEBxpg/Srz6y084Y09Rr/op/yYfkwRObKRjnqLjqeNhJT0Y8A/c/BDy5lQsCy1+yyr
2aqeZtINNgNv/JSxsiXes/TzX8UcPbTl1aepQ5rI0Unru5Z2M80k7ZdkJWtBCjFlyrGRGArYP2UX
S3P2zaUdCagkE2PVpDp5yLX4MTrTH3pi75QqG5iCX01y8lMOQ4IB2aAb/hGdMEzl/DTm+WEkAUsP
5IkgaLSthujZ2frPEw0OqPUxO+zhgHfF2hYiJZPZ8K7wN/Q12ng0VFV+DkHE0R1xTi7tNeVK1DiZ
BxKmUt/bFtkjdXW0IQdvRtQW3uux/lONcu22pAA0RoSzneSkXHNO46Qf0krlHxcEMrhatWn98VOK
+tOVXPULm4NQF4xYHZrK1TlHImbQ5UZSuolL7zzK4RsYVb5HZwNp3wxXYQEQUjjRx6BxrA0zhvmY
8gCB+HbQerheAGQB7JHm23kxkbjksWle+mpN7I/qHPUxUQwbERfVRhvZUuVN9mYPlndyDTrHqfaD
Dvezq1n4J1DiOe5Ij9YUfPLT8ABI78dEkaQ6L2KD/oGGMtvBGBG7QiWkmn5KR2HvWf2+DCN8cyIQ
/S0O366woh39pXHVjN29ZIAajyri+lqW84c+kiraFlzTwa+d4Z/tHY0rNngHrSzfe5NjZEjz9y6g
cSoscjmKBKSBS7uNi+vFBIi0CYfuY4rjXadnDLVK5SJG+IC7WXtF2c17ktWvWj9d3CR+zfV2Q6Y5
oZhzg9dm6E6p6ewHF7jgZEJypm/i6VHFCA8lacweGjf5dxDQV9k4zLrIuobk6QTXIfdfbXpylvi0
Z+praj2XbODVlLMXBtLxnJKiM4T2wTarjx7rbrsm5P6znpm88t+ELoJ6fd0NJhM4eAJO/0IoUgsS
QMGAiWfbKS0pZuNV7ti0YRUqW8D4tVc+127zX79LRhMBJKPJjDZ6ytzJz9fwOMCPUUpw9+reEkSO
dWWAEfrV9Nrm339qxmRscZNS3SRgdjWCmuHhSgCm6i46MmREGJKb2G0n7o5KXn1rWiCpktd5vqr7
jUgkMPm/unHIY3Sxj5vfEKyEPKvRKt5m0a3JcEXX3JQ05uidBYXYGVyQqtjd4DrfWRqOYfW1+h3/
VVhYAo4ci2iO5ecUqUbdbZuUhoX+OWBM0VaWFS//rxjvsqtAjrNvCAQKiGcI+Ht1k8rwduprdToG
3H9aBJemJ4ml3NmkitlPrENrg45d3+rf6sGLdhKMKGnzJsMzSCt6c8DZ+AsjPQV82+cBLZyCE2df
2c5K3UI9Hnith7gEFcNjOBL33Qw30kqCg3rwqum2lXoBDK4tMR6ZJY91sVF3p56XelhNvRw4EMtr
5z5qZx+x21J/Hfv6U8Mk2wAuqH7dDGRH/+vlqbfw3y814FmZBPlG9M1qLGQuuBgQTgiBbOi8ZIim
KrEmWkkmYJOXb9TX6ja4X+icfOpsW+ySbgY3lcQOqpsnkb7XiaoOuTvi1Vc+KDWDPhYdCqzFO/Wj
iF+X0gcSzOtsE3L02KFAQLGN7EvdlY4mPwfB5NJ0n5rmcyiLq7pLdZugfMzmJ3UL9ZyK8k/8+O8n
FfFD9QzwaRzVQ/EQlwFaa8HmOZXG8nDq7lzgd9yNRUgZW5QfwQySE5pGl+LVKM9ApnWIOiu/KK6j
SWORoLGH1mKqR6oq8LSm3vQmk47ISr49im2LsyodNMT7AJoIbNU1LvfTdRngV236zeX2ppFKQ9ev
3pEFcotSMzjpuN46JuYmXoTYTXWOJXrResGh6MftJQ3DcY8c4bsK5GEcmWbPpZ7sCtTI7uDUB6cx
kIek5zr6RRgv1IvAfGa38ElQSM7A3XtaZBB2zYHa549cJGmWqaGIXd+wyYyMITy5aSRhwolNlmUx
H2Izj48WaVI4824haXSk3Rvsm4aBdkP2IMv+Wf2XB7W5rZRMTEnBgGpczVTOux73m2SCxUVkPcTx
t05q+y4hTCAA7to40zt+NfjSDi1qeEviMFOxORZyA6vxXnEqfFgFgAa3btYZGwYozAwK75PTvoiI
emh2aLK7JtMmC9Bxafds4/SjN4ISmdQFq0kNtaLQNHYrak8/0m9Luxs3AbcsSQLTNk1OXr2aVxpq
AkPDLgMkyzwmsQ6TZicHwpNjrAusfhZN4Smfrm2HQS3NykuUUdi6amSmtygoZCG+7CaR2zJi92gO
PP/iDwgDhrVW9oF+YqtrLRUTw/3j0BgHPWeAZCY6CXzhtm6r96IyCqzDIt2EFQALy97NBoOW1u+A
+Xb6S5XR02aYdg9LiOlzXfiEc+Nii3A0wir0GZRQtFI742+kd4AmPyOsjQK8Da39HGJQCjIuwwFN
lWmY9pZLVroJ+0KvMvtYNfoJcxwm2yGx1oMaZjpmeV5a+NkxL3mai/KqRCq20iv8OJzXySjplIb0
sg01hibMq4IR9hKFFKnLge578bjpCnfbGIGztcew2+XsZECIJPtCMvQr8gqwiZo7d+qQrzTPZT/u
pDunPruTYx0njU+1g78yAOZkHuIfCgBiF49qibGKA7EboJv2NofjV+LPOD4DUJBK5lOP6C9coSVb
si7idW9HxVGnvnaKeo2cAREJrOHH32wF1b7SQ8fIyYrMTcnBiuKSzsmwkZF/yhOOi0F337LRb9bV
QOO0y5xdT4o8MoGnsCynPWGi/dpLnbUDLEwZIm+WUmYMrNFpAkNIMxYlw75w6lte0GqOB09bmVP4
YNkm0e79Mev4bJN3Jyx9YtCCF3dsZrTQcbEfxi8qznI7pZO5R9NwaiU+rNH8qRsMJ+IhO7MPhKY5
zmLXDQWwyPKLeTe4f0SB2xg+XRfW107GZ8NNv/3sEgSURoRD2etJo+uszoWw49jW8vEVrQuOXJc1
wIDtYkJZ2xh6S2o3kF/6hGOMeisvnJWrJH1/x6lqoLiopMjvY+6SeWs5J3d3sC4G9b6XIRFpB8qj
NqUalBxKtG1i3CQroabHtktYMiOoU5olD52frtW4aBkaNBlzOcqPOyEjDH+VqkF9p9vl1ZmdHzkK
QoY9DG44gbvKfGw7681J2cAV2l5n5Cj68ty79ZbLwU7H4kvnrxM7/OTnuSS0HJajCK+j3tHAJRsC
DizdA4uqTD3IwCQawtd7VpV3EJgvIkYHpFReXDqoHhmWzS2M9YQTOHc5zDLIP2Gu/1Hzs0WYM/es
wzwoEbboJugVXyJI8erj8chG2QBYY+9BF0ntc8eI/pvV+6c6FXfTyK9WxbFQBPGHNkA0lQy1zS6F
hjN4nM8jqa+dviGahO0y1OWzJJ4Yy957HMmPWLWBnB4lTxI7zcpXGhlEKDdjpkdU8AqbEX4UJE6x
TmPSmtwIYWUQJb8RiFkMVQ2iJ2iRaZFKuezQRLjNcBg6YHMEkwbnXPN30E/Ptuh/zIy+aR1ygLg9
L4IIbibxIWRgI2+2ZV3KrV9aL5UMamAGhMuUWFxcwFWrEk7PMXDtJ6t07ilMtqqTn3rKDBngLTw1
vV0nPR9BYLO/iNa4p/+OGes8fohDwOBx1w8bND0tNNsGVLavdFpqzNQ17B7szt95zKRyhnNNJN/E
GOxTh3eu8Zhpe+13kfq3v+KpQf4qqm9teE7KI6SWk8iULlaN/LLEvcym8aArWadUSk8Re5s2Meib
VD2CGtkgGoGnrSZ2rhqyjwxvttOUfKuhoOtXb9IcXoRB+KLab/QTRy+N4ASyl/vMcUOQCPZrIPW7
ZXbWoRKpyuBnM8w/h5EFqEyZfdZBzCJsgDros/Svlv9r/D/Rn/L/IWi2EJz/h6DZcIHvmkirQVeg
O+f3X/9AKxqMcyUa2PYQVmgopm4ZijL5BfhYkJrnvMyIQw+5pI1og/sHiLVetAtwdSsV9/lXGqi3
LHwjF3alVaoTjoayKa+aUjJ6EWVRGCggHt9BQlSHe3bnPQGGHrnKyuheJosdDpyENOvYv5FSQUOL
Nl6NU4MN6I854n373wXRzn/Lyf++bMtzDF57oN6Y//HCkXGVuOxJbGGbdshYOMbZuADBItaaSzPh
HRdRfZfT6G9Mw3FWtW9YK+4JzUWZckKwk0MVQLlSor+blMwnRgkAuCv9pgj5VUtVgM3Bp1/3CE58
qF68e8tVlAbbWiAo6DMua2acv/RNyImABDnUkm9VNsXqOMWFwppg8Xn81dorgUNR0AoK6+lKlfUB
fpmECVY40i7YEsX9EeB5chDxqfpTJ/NTo2X2/+dNs/4zZSvQQSQYGJZd3wkY7v7Hm+Z7vvB6zZIH
LbEQwFXhbWZG6amSaJnljs1LazIWW8SUizyCqQuQHdpx6tLChuXslQFmTkd77QvtMarN3SKOWWRN
88zi4blTyTYuO4lW8s65HDSxHj/TJv34q2azrdce+OVuZoukxA3RkBxm0Ty3/chFNT5C64timtLq
DPzfjxnvv48Zy2HRwIXho2T8LwsCxiFhBkkkD7ouzR32TC30o7UXc5kgmpX5Vk+QpBLT6yYuTukr
FDPHsmbxUSa5EoErNTnsgienms9W7ZF94Rxml6Uu74+yQmK5FAxjPT2PKA1KdVGJ7Pw++bwzRRDc
VNjy2jNot6CBYP0hnTwfmBFhyFykQ1h2kcyxrcgq7G/5ILcEYz6MkY+SKh1ReEAa8PTikM7TokNK
Bxsju6yOrk/khquubRATg72TKJwVr8uPwOYbGWMgi/ZRwhaczB3Un+Kuh2iPooncLbmZPUmyvLq6
Mq4iAdERICjVUWGmAd7RkgaYfaxRYm3+90/EBOTzXwsY6RCYVizdDyzX0//DFuJ0mlWRMdYcUpgr
m55idY/PddyYNpqdYnh0Z9fCQU7SVFFjPndr8Mx9/M01ueoQNpvYZCelqauUzqqoi1Mc5BffiVwo
iPyRlhTvRHjSXGB+9XdRksbRJowUtEm6hQD3Sx/m314S3dGe7QaZ3Mwg+/YFC0euvdD44ILamMxQ
UJWJxtXXsvQuqd3d5xyI4gTTBbvQR610nDbhOlutj5NtPOHD9rTXsI1nghe74Snwxm07tyetBrcp
enPjN4VzKozBOTnIXYWwchzk4Srmrs99TmhM0MMFcAoCawZzk+T1k6RXd7DGjLQECoSQIoY8sg7t
7KYaaDcSHrNlacO8Ud6VBt+rXZqdLHhKGbbI2awWBbpj/VaC2IY0skXT4zbZdxZEu9ZnbXJsqsBF
SbX83qSQA5vxrPfRN9RSMF6Q2Uz5eykoo7y6uhoTzKYg0HfxWSjhFp7j2xw2Z7Uvjqrkp5c2x6AM
X1kp72pryi7aWk+qNxRn7U9osz9DvdoIp0PS24dYR4JmTxvyTCocnXyNGmEGJx7N5YcSBlHxr20t
pkxzxLfdj891np9MPXbZJKKhT0gnHubg91REJIpkh0Wp2sa/yIT61Ex1XzF7CMicXoElwsnzke2m
tu0FRwq5WJh+uxKGMTvRpC7OjevdhIaCV6m6VMUpM2kqMUi2RlR+9rP46BNDEOp/9W2d2ncUPSed
npMOxjD+kKAhJXbx5sW0OpSAzo4ZOwlg/TA2UUHKfN4xe0J7b1e3jkiVuZb92ldbYSrZLSlf+k52
1rMflj9DtQp5Mw+ut/VbUoNAVSd43GCKdorxOU57FABVhAGmNq9VOoYPZcMeX9J4iJjoJX7zjjPz
CjSZxYZ9z8oZ0r3DntzXGkq5nPLPAHC8NTz9x1iXPyrc2pPyTbSMklu2x4Hk4q+H2bBJ7PCm0Tzf
hAY8cgtixLLtbjUaJ71BK2CmvDeU/LHEzI7g/Uhy3LmLftHp17TlsI3jk2E0XD2YGWWWf6pcFP4p
HOVTw5sMRw+RRFH8JJ4Bwz5GNjEwuGYy/tqJ0jh1yNMcrVwPg0iuqTkcp8kfDqVJ5pnv5e5qmPtw
B1aMlkUnfpRFz/VED5y9PcdXcAvpURMuMU2hzgDQH84gtT4dMZkvYqaXLPqzFuMFmzGxtN6rH5M8
wwZcxxhAxylB7wnteNN4VUt7q6Ah2yb2roglgBvT6rfs0P2NwFjRddnebTWM6W6Xb8pgVF3Slp2q
zeCurQhmQaRZHDy454swqMXWMyWrlE9iOy4hLa5PkERV74RGCMwM16YhqpiQrvli0jXfx4DCY6so
jnk7mQ9zQDxAAVAbC8xV6wxIhHZFrPQs9rMNct1Kf1ZTTe6KAxt9cOT3qEDsjkaPoTQN6wFJmvXg
efJfXzE2NAR8Js3UnwEZmzvka4dKt8B8u4piX84PQftGfrBLfwkpyjDVQJyXLyGiZB1QWOIdRvSK
tXYyveaE5AFMTjhrpwTS90Mzfy/fSPWT5SscdQxBGxuZbTGlW67jDgJA/zIjXj/Ythecwm5O935h
vSd1IM5jNMbkUucbMDmgTBmpnCJZXjr2P4dymB8jOAwHIi3AcmYdcnPgjaeMuMV1SWL8mjaic4p7
84qIDmaCepbLs7A8ycuw5HcZomEJwbEifkgYqfhgCEO2oetysJx97vd7M5rio5tBN2prAVuMEHAn
4eF0gkQKXSdbMaNxbjA83FoGOl6JQvDk5291h7zOxGUuvMY9VaoICQ3FCR7luMds9mxHbXsAEABR
jZaKoO5k0DK+Bam+m8k4H03ztzVAEU87sznZdducYJ5+1YjTd/lYdqe4GrsVCploVxIELsbeOHp2
wTCHLuFpMMlESCPGhqzFL2Hkv4mkTzDZ6chZQkxHubvuCvaQlpWehunZaafHQnK6xIFxNTW2FnRM
0A9qMj2ML1EBScuHQsYT6OaooDEUGntETv1eGtlD1E3tXs9ddsl1PcsHR3HNutBa9TNDlHU6GddC
YZ0Q2KeQeomoWuNcoEeoQkLYFgpMJg8+KzUXntTbLPcRIeU9DNgy1qYHVSJL4scEhTjFCi1QNmM4
4inNwLE+LApgIXGiAP9AmaURuC0j2upefFgsXCB36ACL/jty0esgWDsvq1ahyj7k1b8JwXsFQvK6
VBd5P5Ub5mT7wWScF7XyZx+hdvQZ96Hkzu7+xDIFEG6jKz+DU9JoT22Ab+F2kUZn45jsYwxVk4Nb
vRGfUxSdFnl2YWaKPY/udqSJX5qY1gZXe0QftVue5SKYVi2iOcyvYwx5GyRdbDwado3IhHp97gLG
X/K21EnNxOVjiPJ9nCK3IsmqWQMaX6p5g4b32inmZ3X5XDTkmF9Q9Tes/byKlC7Fjzmk+5tLcR+U
NFhHdk6Z3txA3d+VHlapz10LBTrGJkaJI/HZ1T3BBBmWCtRK13yIpg1XfUppl3uqBqQ5QMplSHXZ
YkIE/wBfhRC8OntI6SuuiHZg3Iv0WQDsI76zZmvFTxaTzBxV+uq+aPvBcLWJl5DcRI8gF8Pe6Ibb
DGboWOTAoRMrvhCGXu5Ip1g8W4tAeGywETQ6e1HQYMjIapxlCCm/rSpCUyLpc+YW+9t6nMmBc/MH
o8X5mpbKgxqYh1GrHxs9uEXOzKzSvLK7xRviDjcH5W6eJd9znXGuMoLqtJsY6Ti4Lt6BZrr3PgqV
Vq+35lRfa88+FJOL0cQ5LBtoT6mNO+k9oZZ4GnJiUHuJiqv1mmO2dNOUHzDQjk3YXPWM/g2EOiwR
YDw6koqDajNn1kumGpqVcteAPg1Weh3AveooWqyzY6KbYqffS5wv/D8Z6FVOXhFCMxxJEqzFrg7p
opnjgxVagoEMlowo/NPHA3WxOiLm2KIXSRm5Ss3qkSJ6WC3NljFkf+L12btHKHKaND+xph0j5iv4
isWwASyIk4gnLUldQ65ij1RPRURd5GIYsLp5xqKb36Wm7WSmvS8PEDkhgh7WB6sY2xUBdzdl2rFZ
H1ht63dVey79A6Aum7YmtE7V57JuXgSja0wy1L45TZs0ZVsfa+U5gc+09gfvRzZZpBH9X/bOazlu
ZUvTT5QnEgl/W76KRW9E8gYhiRS893j6/hLacU70xHREz/3c1CYp7WIJQGau9a/fdLexCws6aGA6
t43/IsMYUi3zW4dwno0vK4QzyZ2tHCzv+Wiyt19GDBm34fRDGsiXFfm9jIO5PaEdk4M+8xcN0Oet
nN0vwC34/KMWgeWlvkPOtzf4Jc5xsX/ttBQ11lKkQBIiJizmdGuLKHgL341uvSH8EuFtieYctPpV
msGfSmfQw3494mmHbySxk1Rpy8NY8FmDOQmZHrnkAQzlfca8ld0HqcuU7WMR/jIKrqGuUjmw987s
fi5j/XnSbvMyz/8YCrGAXredET06Xn4auuo7DVIsZgBAcpBfdL3ynM7N1wBySmQSimnq34pgsl2C
hTsf0Yc5VNB95EuJL2JTnXOTqOXOsSSNBrmGLB0/sOydEMTZDSbiRvy/jnYEW9eckj8rIuLBdAhF
0G5dgMCdxdB9/bGICDAbjGcv9X56EylSsbXX9VI09Hs5kN0A14oroKVDZfhZ2BYKyZ50hHa5SXXD
/ncvC7nRY5l8+lP60wuj7yJyatDoCiV1X+wCbTI6GYc5opOHJA6/EOdo1FrlZJLn0pnHquxpcLTm
rhVQGofaPWjRiu7HdUtiz7TXMP35JWm0reHPzOVMq6D19Yn5M05nBINa4bH2R1XEqR1GeOSXOMS4
g/+yCqdWBYahH6p6Fq+FgpqEnHoF4FbcWumq2W0RpXQj6hsMFeCVhkh+KfxyjTNbY5HigNTrNMH4
1E8GMvs0+jsAWPU5mKzzIMD+MtwBKq3uOiyCZOP2MEoCb7GE0pX9YAgL7fMjkV2kORzzEvs0A+7J
OW4N7V3vMcWJM7zZooKj5bW3ML4f7BvCeM6Gpeyt2brZIXEc+jGI/4h0xd2wOE9dVQRbW6vKRIdd
Ymv+nvUum9KDjl0TbEQD8Zx+DT2Zg+s9UIalQ16gtOKu6+6x7FQdd3FVxMp45iQq/D1y2inD6s8o
aPTzkW5v/QhWwo47BvWHRXwU3m8+g1jrvp0KTld2pCSnWawtVPsuAK1sKQ7S0SK9ZH4wZlK6LVQX
/eIXZ7OSLjZbCIkQa1xWgegYniy7pzXqdkg9RXG/DjjXJlcRl12Z7rUXmBti9bdp8vLD7MQhLJe7
dmShrqrbwGVeadcTsTC/en968UU77ToLgVo8FdY5kSO6ReerRAZx6HL3WhUQaGcXIL+apXkug19W
GYE9SIXSl3ARbdMx92K+VdYb4Xe4DZEYd1gRH5K50fy1XnEFm764PtqDiS20mcc/ZSrgf7opi65M
tln2kMSwhDyqplJLDFfN8qo8Icj8zI724lv1xzpym2fOOq+bPxbfuCZyeRxy/GGhwgOM+almKRS7
2k8+VtgKpSjnatT/InftfoK3PZbuS1dPb1ZWYPXmvIzBcNuU9tHT/WsPVAFrDM2W9nUIyDDZ51rl
pcfNTo1Ylg+/9pNC4tcwCgzeSL8C8onx/XfqDYoD/+/Jl1TNQ9szPWaaedAKxHV1peZ8sAgCJloZ
6lL6aoX8U8qkPvs9HLqg22S6vMOKl7xiPSrK9URmHWroQVE//HIdowQBlzVOYG+ZRe/e8XCZyQNB
q19Fz7oUIjoMDrfEz3E70Mix58J1lURurEeyl4a/RFJCVeYq/x1JG9oN1t06WhPVL+IaCPt5nfSu
9xCqBbP6BNC5YZjfVM25d5lNtO4LgyZOFl0jEUyv51rI5eBfn6cJvzg9jBdSfA/W8N4F4yNwGAMH
QpR20Sl2WB4VAMb6NIgmrvbrulgxBMGAhZEPbwg+Sbiv+6RrZkib6W6dXKwDrM7+GXjd86olIswv
3AhIjfaSkPvmEZKNAOctItVw4wXRoaAeBnvks1qAhhg22ltGjbx9CgRV68gSImZRD7A+ABKxMdBw
xrRcQ/1AVj29s66lexM/BXrQs2iKB9/T2l42XiNj822pmeJQwHiA7U0hNJ1MfeJ5UD6RcmcPuh4z
y2mXY12j9YJ4Q2jsS1daBqXnepWTyPoxUnd6E4DPKvEyXt0FE74wlcwlW8EphhMr1Y4R9ARnhX/0
rA9zvQdsSe6qITmu70XG5HJYKiapJNK80Pj/KQSS6Em4F487v12Fxbnex9n1ge2OGeHIKwY0wTpZ
8eYpNCCcMpPQUxf4Z0SiUO0xwa0OCdrDeuyWgx5hQjVj5uVxW/LmAXnze0tzu9T+K9IHNgSwDBj1
6jbNovd1DdWGMR6IK0SwQop4WM57j4xPCMDZp5bEOVPJ4++FD6uQlpiZv2peV3xlgBSomPwj2hLK
DL0yvSH7BDiSC33wulP0DLSNGW9QCqUpUfpivK0jjiXHlKBynnH867/tuXRwdeTsCdw7dDmfBS01
8Sjc+ZYhb11kf0y3+Izz8SH2Z+SWobHOvy33UJtwj1f9pPA4VFXFyZm3xXXWZgK5mxaHajpa6AFK
i75BP6xzTG3faXRKly3MyOLdTL71qirU9VysrRDMHPmrViCutBFbW1taCZBxzVAb+hRqTXEy3XLr
oAraFzGZUSCdLHIWFmOfiz1ZjypkXibFPB4sxM5jZZ3MsPyzEgag2DMzLbrdaIbd7rNpBDbwNGrx
0lOghM4nWpiTvmTsdO/Snw+6nYm1ttZq84fIpTrWw2+96yUV6aYJXSr5nuZmnLIvjUGOPTXkquDm
/HgL8dLByYHn2kuRBku0PrpOr4B+e3SiS2CfR8cjREf/EyLMAonoWzZ1SQqlHT2vEwwCkmg1veBl
9bVIkVlzRsL+7cJTiSdAWsl+m9rqk4R3huKsq5jgLXg3y9MkGJzVisu9GgbRhlQKvWrYCgcyMJoW
C7U5LURNTkf9NGdOTcdL89dzW3yiX6fe3gwCITGPxVqsoIR6KArCW7zoj76i+rdFZkNHphUdrZJ/
MencUjumZ9XGttNrAYK82EV2WGF+SWNKtl2Tf/VZfKsrpyWlRKO2PWRJjKq44NlhrPKGXfHeDNCI
5gRPbdTyo+4R4LoAHY4uJGxlGfh3EC2r94xW69KTBEJTin4Si2nzJmimA7D4no9Lo8cw/a8snspm
6l1aZyLJcNTmZjrApOW0zFuqjRRJBd1umO+08wUwEeMdrXDIm+5bMvAQ2Jhs1cBGkv+BOgq4SzRZ
b/jgKXRglhbc2t2wg0uGUyjWXrAxht9Esh71477uiSSG8uv65LDOQ7BUPFmZy0iJEmwtM2XkQeW3
f3slEog+vyZWFG09rwguzDS3Yy3wxgQDXy0LvNg+0EfdrVYFhhbFRwTP7UobsVRODbmun8h0EXAA
827yLDf3zRJede1lucxDq3C5m0ai1Nq4gcXnvs51i5Oz97qCCSuOIdo5hAmknldzjCabYdumhD5q
PdCQso16fkQPbbqXKCsfzYgnZ+GwcUg1O7QvC8aXuxQXwkPu9cg1/syk0W5TgfS0tu3niAk4fogL
jvk8A0XBwS79wTiU6anXNi+5W96KnkwsxpQ/vfF7VakHdQq9hEjcpQer8WhS7Sq+Rih1PW/gKFjQ
dfmjIt8VYkBHRwQMX22zgUVUBsCQEfuQGdQc13HHUIFcxZ45WrHT03fpgj4O+qgbq7eOLVkjK3kJ
HmNUp5rOyPUh/UEe/rM20N3SPhNx/DZglb5V3J80zTAnRTWM7L97F0xtR/LUJjLWac8h3440GK6T
fhOSfJ4zSQnokLeHU+tfoB522ccc53ghs0UwnRu24yLZ66BsKRdyhkCkE9d7q4LINWbOTRzIGUqd
9Zhrxkc2Dnd1oxbmNfGd5cHBahZ4cLkmTxHBKwuyUgmbr/YDR0tIeB1JDKBvNSjpTvrBbqVcdI5H
52mHV4ciZUvyMDyl5dulsIWbg+qlcHF5/jt1XfL3vEaNYTe4ADUu7zcl9o4VCrErdfYreShy4NKR
Qs0uE7ApWVn2PtkkpjHTao3hZ9K12z7mI7vNp6kYyNpQcrf6JNczsdV5J3YYgNQ2byos8UdYcr8C
KNzqmqrkx2quEqf1LSmjz/rcrOGgA9z3NzhUISPXLXzCdMg1WOZtmP0u+x/rFrruZ0XyGTs0BWYF
l9L6kfnxMYjBB5xhqjdT09y6zF4PtPmfIrL3Rl49RvX34PU/q5q5upcwXMkUJRsBBOl2chFgmum1
tTQ5iY1mtQqhGK82uPmBv37q7q4I/ZMXj5sBoo5ZOIA82HkvVzVE2h6gBa+Bv3ywKv9GiOCYG+mv
1ZQjF+xwuYam0RBsGk36CAPvxe+owAKTCsxjO9fol4spwMrpGJfoMnrxO4xDwL1ps8KcFaOeLXrC
oz+48Wk1hlqZXmO9IQWrBs9jdejhX+pAovXC9BvKE5VR0Acbq06/V2Mh2+FE8UuTsAeT+EXrO2mz
V21gpI9NSQIGvODmyyvbW0iUX+u4DrbfcW6rH4tHHYTrToW3i/ZtgIymOUPkkZTblslupBdf05Uv
SDTP6wDYwFJ8C0ADxdJ/wAvwHnd/EEU9qLJxLo274Fm3T9NEea8DCxlJAuYNrnawojrMNcWvt/Jb
B4v07VKI7xUcVo6WE5PxprB6YUICkdXmvhstTPiiIQ2K5gAGUQhPhvkcoqL+MEB+264PKYPRYWsP
DhmNRqkH8U99BHtWX30ebng9DCDzrroCE141Vwn1wmmt/dberRR3cR7sF4+ZZubEZIdCtk/LBuIj
xGwTgyYoujFe5ynW0M4PQ7Elwzb9FWlKbWQ0e79VjEipQ8zGe/LoaS/xUP3oDK/e6VRU3+nu4JpB
hNdWYrpLm7QlEno/a2PFHxrzHYiuxxQf8FPD62X70mrj97W96bTT2DpG7Xv1RRpLsevtr8yeUBRq
Ownd2Wh0NOYELFr8GMzJRZZIy5bxx66Wz2oqiAU1JBm8+7mXt1G5QBUw6c8su77g1sk2Wrg/9YJI
cqhpCl2NrqJXAlzaUmkRSP9BlG1DQ5Hrf2ikK4Cuvxcnp8kLzN49XEKM9nH170oXjuvYO8Cb9+gA
CTBnj1R7B2p4W5oRazkQh2JGOK0YWW2rHuGmcl40Or6U7lchmp/a0Ur3jAw+XtG0nOqsftCeImVs
XxdAD0Bkakbc57eN/4xt6TsqQnSY7ORsd+wrD6Sqvazeh5n++L64TlLIfZ2iIW61Gx1OIvkxMKHp
tjeAmHjbg7IYEztH1C40os1rCc6P8DSGBhibpGVBVV9SciKS4cnTa7IsA5MBCiQYWi0zK94yuU7V
VwqlbjzXlbtodz3dg63YExjFxaR6yaz8t6nxU32VvWq5zSvv4laM6xbndz7WyGSg6Mr8z6w9j1zr
i5igR317TNtJDxHjTdpihgEOzyF3QwAyMbOpXepD7qlVPyHh40BnjKf/WFGiTag0NrWurPRlXiti
Daev/fXksuhXtyL9t2fc4WCLUzKvHWCHvQLK4/Rm1huFPsHRHKUdznv9lECSqAj5nYXWbYJsm2Jv
5/TDdA2f6JI/7JaNVzQOBTc+NVyJRZfanobv8bq8dyb0aprlufQwrpvae1pPkgGWD3ZHklKe+X5S
UYnwiH44GBbmS36xghDPNrao/jYt+g+916xnvx0sdybEoz08UWs+aCu2HjoOISrxnwAfjI0t4xuj
wtswLqr3rnyeTftldZDSRa9jLp9Z4d+gwNP2g2a8WcLwR3cn2+ijEuZX9WgdUqu0d03FDdVVxXrY
CA816DwfoER6JNBuV/RC3bWYJWysYTgnxXhGJnUPRf+tHf1pg7r+pRifopxJMpKIl1opk0FiwtaV
fq71rSgsQfbHJm7t17IhfWpFHQwDMMC2UTaq0Pz/jsb/O0djw9aEz/85lO02bklLa+L/5mj893/6
x9HY8/8F78G3XOXYjjYt/sfO2Lf/BalSgWa7/PAfJ2NL/ssxDG1DC9dUSdMgqI33/yeNjUQ1ze8y
DOmZvmf9vzgZK6W0E+9/S2NzXWVY0sZbyISA+H/ywhpY7tBHw+jCNo35YfiIqqIjbQZ37oyZ5IU4
Dvtop8Fx/W590UlRjZQJfj1pdR6ML1vbtawvXjmzLa5fysarQPuXO0IZdrjRLISVZs4p8crPTjIw
9cOiuVLz7yIz/8bfDCf7ormVNRRA8ucPc+5PTBQRP8V5cg2mEKm82g1Ob9wHeY1XjRPWV4nsrWjG
Cs4fsqNZZ3YzznweaKaOlY7z7vU0JiXhO9BZ3zVuLQR97eqWROLWIQ8cCQfJ4NAk79N07xAZXuvs
cOJeCp0lDsv3SoTCOSiCX23lOIC7wXXxQdtJIXd0Hjm+XDBOdEa58kgrhzdMbnmPT4liALkJgmrY
TwKPJeBC8xSdhwY+maZybHVanBIURyb1J36CHVFxnBoDwekGAeoTQeo41WEQ1+AZMVXy21Qvfkvm
eoK7GoQlcthbzrKNsslmXzzCu0ud145v5WmphtdKEq6BISHhKWo+9OVNZZIQmhD67iSEv7OZnIGr
djGKhX1nug8ZQfEegfGdASVQj73DtEZFA7hrqH4ATt7Tdkf3YRbv473UGfQ5YfS1TqV3dD79qJPq
I20qltTugytcAzVfh6YubSHYsnPHBgfAkPKJ3YXrAWrwshQJWyyd/CUOCQctnxKjX35CGJ3q8Xvy
4+DM7KhkWALiMzcZum5pcw5nz/ZIUrhH5E9ZtOTcdn0Ely5CIeGX035xAZ69JgnwmGuGTSxGSFEi
uyzT4+wVERTmbJ1UvPh501yCTpytwbvNm0qcuTQ3bg3rKbTNb1wAELgGnbGjxjC3wkYAP+gMUw7J
meh6yb+uybLh5OLSdfB7F/JcOiSnwMIGhGk6ZIGwmM9jOcf7tDEel8WgVE2wTvAEpIm5aLeqNpEL
ZrIj4agT9xIDMSdNw7Mthw8AnHlnSsfbZh76PMMp9uO8U2MLe8Uy0R1QFR6HeoouRVt8xdnjHJE1
CLw638MRpjIW+DmWPp9e2RfGxWgRcVDcDVpvrsgxMs3myQkTk5sGSb9jnXmIG8851ghPFRg5qTlf
GWY8n1F7bmv7hkL8Ys2cicaQXi1jURsX3uFSfBhFjwQ6jq1ThDnIoS2fwmqOD6XVnnwTt+VaYOyn
aDEV+GwCP+/AoNI85ngxeGRq1RG4dichHfhRydhqVgc8NW6GOCDcOKvuSsD3rm4QZc2tOI5YlDag
+uED0YYHZTsHx0KRkhMqjIQZTWhNA37s8uRUuZg01KSbR3gy7AsH8+GxCQ9Vhg6ntxb6TP/M+Dm9
VXh7qAmnA2LEY3O8y+fXrhXL0a7IaRTeScFYfjb563gDJHdSeh8u3h7t2NfYcrr4ZFgPDAhI5s39
4aZS9i/po1xcyuqIM0y7vcag2dtYu8R4tvTPYfxKZk+PEV8T4dbbPgZYA3Q4gIdhNCLpgD4jiwFj
awKVjkGO8ju3H+ZhWe6Htn2H9PojsQAyWuS9+6WtS7gL3qHkPSq7/NUQ2mNIJzssmbdX4TLvwwK0
WfjyZ2iMG/LugxykzgrGcN92+Z+IlDQSwL6CdA7uyMFibxoitbFTHdM1uc62mpdopySdQzAzmKwb
NLBE8gw9ojDLEsmuqxB5Ze5424n4xMTCPViZgebfuTcxcYWYDXc3RbBi5aI8lL7/HdfWe1/DVVVF
HGHQWd2TTE868UTGdqTkmhtVbiwr2RVsbcDOzjlKepyH5vkn8gFz61bLKRhcuOXaF1HG0a0Zmjfj
EJqcRNO1jBlx1MXYHbw0v6gGdXIWqwcAyMYMCF+S5bHqwFYBxw6qCuc7DE665c3ViXkBRF9gKe9r
pPQuFUcE04lrNGpmSVhDnM6+6iH+nRRechMMUc+ovhgO0fzD7VJv38xesrO9iS/wvbDs5WcT02sY
DdlIjHp97PokE02VEtsTZ+MpleOfeSrLvZFat2MLXh13cpchW98OxSL2xdTUZ46WR2k912Vpf7na
1CF7h6KdPo+xb2+YUrNHj2G4zeT43fn5gL3h8IRVmwe4N9EPm/5NuxDyZxnyM26uo5ei9woukvHN
hH9GM+XLrg+Mi+GEECWzSuNDPp0R8JdfcZW6Yfid2z/CPAyfZUSb0LbsKvnd7CvzKBeIepMv38z2
sTebDE+aIMdKGobxFBJ+5v8yvAWqK1pTePXDcY7NZ1nm6Z2KIjbmOj111eQe9Igeu4uW5VcbTFLq
TzHPCzbvio7Yx7FHDlUKvQqpa+RMr060vOOahX1kHO+gdUPSTvA08JS5L2X3AQpGIroTOpvOcMdt
lyUHWv2DazKtRhAKzcNYUElFcA/nuMUL3wBncVVyYzviy2aGs09t2aJ1N5cd/SJogV/Xd/GMfx22
KPHt6Gd7GwEiVnfmQ2mM+TksuK1ureDyIQScEyZe5MjtgSmGCzxvsp0Gpu5pZTtHcFxsXbDCCFsZ
HDlr7+06IoKtYVZEgPlFquwsepMJV+hX18ptarxq2lPd4KZFpq1zcEv51svh3YwlR0hb7KWZyQ20
BBq81PwdzUSLNfadaBkBgFIckciigXPYz6vCPbu9eHK84WHkMdra7Y1sWpZx3IrfWBKZ1ihefJnc
h+YQ3i4tHQ1Bi1DpL34cz/sohhxCpN17WrF4LXjNkL4TrF2K9l0P9ejTm4BxJYeZa+M31EgsCzpI
Nkz/mg3bJsatYDItngKB2+KT10z2hugYQtyzEWJU0TLnrc7N1H4GC7BXM7vxpbGN77ijzggWpBii
hkbthgyvdOJM68kzcrOFRpIxGBZi5da1DOPB0MNbyOSvE6DfYXFTfMaVDO6asVj2MIaRhbhLek0T
REk5tcI2eheG+c6nnLetv7BXGyJ8a+1m3rv+0Qpd89iTbe40ZYF3vowYytnJheWFa7oEmrDL5Swz
TcbgtN4xeCP5zjOvFqGMGy+NOQWrUACVplSko0ofIS1cbFxVyDzxD2lu0KpiAtn4DkEB3b5vDfuE
t6Vxoru4S/xY3cgpgGxvW1+N55cncpd2aC+9W/hTPJ+AQfjMwSkEaLZKSMSw5mEs9MaZw5snw+x2
tQo7IvS8gtLsZA4yuvHh8gKv1RQwQn3rwTG8AOfT6iyoUA1D5yIdz3U47cKCjDGkL/OhSssDZ07E
7DW0db/d7mOuJ3Yu9M5668xcyPWyvTcr63NSPCux1dwsfp7g5Wl/Fl7WkT3RDi+dxO1b9RyP67f1
UKBRT1iNXS05QUAK4dqq82yTfcfi2PVJDxsKkbREZn7I3Xi5jtoepM18b1uBpx9dp8EDciyfamjM
qKoyZB9D/Uaw8GVyKntv1x2mlVab3EiJTrmjYLftqAXWh+X6KORY6eCh6GCni4lV0EJjUCc3TkHA
Ej3GNmCgvze55YiubTQmccBDWL5hIY3mMYjvzXz5UQksjUuIPjcGUksFZkHiqDeqcU8gjUDpnB7b
oKcaLoPkuqj015QsATRZOMcYvOS7zFc3FnllVwqRez8iO8/wc2fnMLU1e8ZvcV/jnaKW+7a+EpyN
RVBrHi2t+HRcLAMAn38sGV5cKZmcs488s5HlM2yrYE9iYgerrrjpjNK5jrBm923aHC2XN8dpR3nq
aVKYJMc+Ejv3Yy5R78s0MrFvB+wvVYgnA9vohDIT9gX8SUQQixlHfNLbBg7dncR1OPOgINrhwmPW
tvsl/Iyqeb408NICOhgah/fGs5JjqzhWVTcc2Rp/g0Jaj5mR3zS5T67gQvxnh+dAUxXOxbKrU4jv
ohvgAzH8tl3PuzU42LdEmGyS2QqeRTJ8ZX5bE0yBuDgWT0PYdG8RLokk9H21AlPlvm6m67IkMNHx
vJsv5C1gx9l/+HY+3NPKSNDmW7ceIakLCCMxVqro0hi9Le8Dd+3nnGAqPqXFn3Avk+GWe65H6EZ/
JL/5vupc1nQEmKkwsSAecMF9w0dPvudRIjBUEmWXIYeCBhafQJLCPTcc5Vfo/VYOAsdRKFx8HHbG
emhfwwqGtw11yGCRRlgx7tTMc4TFkwvRtMDFZ5PA6T7VrodG0MB5z2ufhIT24k++9TNPbARJJfRK
UXypJN46A7Lmhqk7FS5eaEvOSqYHRp2S3k0zVolhfN90KnshypcN2ubfXxmiuZjTAF9EBWcs9e09
Tt7UylwXrCUzd7dITBaWzCiPqYtuf27vUZI893HEERlX4VHK4Rqkk3lqc47VucRnBQq2WTG1lQqp
FS5hh1h11LOttc3KQhdWbYFJQsFyNJZ9KEHConZ+VAMswUJmb7nbWAeH5n6ylHMAWu9IWxzO01CR
VWLZ07HPQ3JhHQzasJvbR8E4nkWmxo1v/EZ3nrFO8z/Ygx2iBuNMYxjuFc02VWYqNn2i2vMQDC9+
ajg3DezxXZRyxk+muwupC66FGinG8hqlIdTd81CGWM+035UjHGyJuj05ic9xz8VOTJERhGJIPORB
APyiqm/rJNpOY/PWuGG8Z6JJgIpFiqQhB+PWQ8jVSQm7Bt+6DpHElLlwMAEhMdX80TjwuRfB4FRI
9Yzkl9pxcMn7dNFUIe2OEkGJ5YoWw/caMoIxfAPlv7ZTaJ2BWk2iXHD+jSnmaGHknmmIiHYZSoMd
psD2sVfpkzVbmO/M9WGM23wPBtEROjvDb58wS5Bpe3GB/hHM4hAfl8CVIp05+bQTh128qjL+XhRv
R/op7THRvdmU/aLy/amUDlYMumuI7gFDGVabzH2czprKuoOuZbAdnaDLMoikeKvdnuXg8k8oQsRo
VS1/MFwYoiqkuJ+ZMdXNvdB2fKlNTAlJj0QCPxSOUpdaCgUftHRRKujvF3iEl/Wr9YUI2KDHNNZz
WoxRxWPdlAmBKZFxWV9quzYupX5Zv2XzRkUCZXeL7E5dKv0SZSPMl66J7hzQ5KOyIuQ2mf/gBGlw
Xn9bqz/C+lKZdXsZkFL8+0PIDj0pGdxA73D0+DNe1q/+b9+2IyqEQrRnV39Amdvy0ro/S4kYcf1m
/fGkJphAQ/MtGwOTI5d5Ls76FE76w65fmTgZZ5T5B3TxZv73TwVB6Dz24RmWhbrkYa/+XiQzKayt
ocgGtXocT52uhz3qE0N26aOHriNNye2URQgSqpq+KfarEKTUipL1Kx987u9XDbdp/RsdBQD07SaI
d85owWZtuu6yykpMcoo35AOi7CUu1oCuhTukqf+/aWppQLlNVuDLU4NtWlnUwwVn0X9epi71YVv8
+4cDJwpPCUM7et0H0aQ4ATNlp4zkK1+//OdnBdX6qbCSrYN3+qXTifHrSyaGhlCh+GVyNNzmGk9h
7ZSX1SAaRj620j3yHDXhDf2fFyNDbk+RXV1qnzmtJ0NNfXbiM7p8HKNEWp1mjucLRv/1xaVG54GG
Lm81ouYOFcWWwgvbLP2tSBHk+T14vqURwiR3SDVmJZ4N56MPwxGT6bA41hFmF2Y5Xgb9sv7cK1N8
ohAPMfHzFntbdoWugLVt9eqhjddEz/OcdijS8g8juR0tkr5TNAHtqYoTkr9dBKbjODKwCqvu8p+X
TEuCUmeeDuVUPK4/5/cnF99HvbCMCC5R8l8W0beXqpARKN6IGc5sVMewZEJl48+aVFHPTMIh3eDf
L4X+pa3VMdRZf/hg6ncw6hCzR/2Gtf4UPTQKamj9fSPmfltkLpEZTflCYii1qoXEUEzxLoQv1rk4
zpmSNqkoJNP7kBjKqHvzRzK1Yh8vvMiwPhn8I2tIR3ARhmOqBp11E/M8puI2GNqz1xB1J4J5IjKg
w7JXpAvs2brdDnbw4bnlIy62x0EO9gFd23Nt+j9mZNH7ID+IOImOZQ0rdR4mWum6u406C2Kw43wl
4tnyVb2ftHm7Y3tvhL0TIWVlkAqJ98CRwj/k81ceT9nRYx3nAyhdorK7TFhQgFA4nsZiQHNN03BK
rEDtkCIKlSf70szeQm8iRqIDRc3yQ9dj697m+DhZTfZcVpg6h3n3h5KuP/c2ValI3+LUqmFZsV/K
45DNiPWI9sYPCricyQDRAcFw8D23v09K3pagpBKUsrw1J6hweQ1hImkKZwMdBaI83MLe/OoId8k6
DG0yB5/zRIkPS/JclLPjsqoKTKKnYAejw0Tn4fwU2Vubu4ikG0ds/IyGS3nVhkG+gIznnls/sS94
+RuY2TQOkQTNOU2GN78YboemnC91SXsGddvcZG3dwzjGJFaYrzXMI4hXUAJG8QPiHBPTktTvTneZ
BSGGuGwzQ4PtYhf78oOBbYfwDAOYS140P2I76y9g92AbQp1dw/gg+gPHMke5+7KYsO8e35IO4RVI
FuZY4zH1l37ro3Ci7cwepxDX2Ja8YEyDElg1+EO6Rv8+6FDhnnRhrtNPBjbZL2foPwodQGy40a9O
RxJXOpx41jHFIuwRZI/FLy74D0WSMUbT+MnBmnbNkqxs9TXkw3M8Qvwd0HaRhbzoUOSpB/f0DUST
5CVnwBIoRZC2Ee1ApU+oMsJXzmAdtAz8fl+Mp0AHMNs6itlEk3/0dTxzExLUnE3ht5k65H5RkDNb
0Oja8LjUELiIuEAN3dPZyQoVAwqy2UpI6Gv9VzqEaQMNtRw7agRyo8EKPsdJW5HaE5pgEEZGIRwl
UYyCWQdPp1UL64ksagVDdWgKhbCiAagCX8XvK7rJjYfmCakd8QneeEsJ/rHomGunmlFX9ANAaL2D
OjvemjoU21Z4wjW3LC2eLlKzEx2fHdr2h0XW16non8ocEhYcCSiHuYVutvsMRM+g3SaJm+oRTTZT
XvYzCh8yu6Oo+Ai5MfTh9q4MI+uQdLD+sSc7tCR+Nzr6u5gJATdqPYQi3WCZ+aSB7WG04aJeM+zo
lsW10aOMzO3x7PNmJOo6adwkcjzThpGujiG3cP3VoeRuiLUqlxssxrzI2vsZeqW8BljD0Z7b95WC
dm8neLzjhneeHRHiafQ5QwC7BJWNwQu+kmEcbeMoMx6NQL47OB4BbBNNE+LlOFbnSkess7fuCzLX
KeL2OHE7hMTQ2kVOZezQpyL7wy/W7qDWzKp5iRis0Jp8CcF/8aEnlAoyw4bTa9dKwt89UuBtlJgI
aeSfhnz4UQfFlzoyPlJIu6iNXhiwE7CREiw/rRHzOmw+17Hz8wD+rIPoqaeDjQ/QDZeSmPpJbDJS
6zFofB11jL08tRhNQa3dBhUh9yUaCaiFzs+iLV+LCcdjt0OvVMMfDr36VMNl2RapPRBiDKNjYWMn
LR4/wpAwyJDjNB7ZwftoOCCjuCrTvmPDwk4qprlRZs/vBpqkubyLsjebhLMtBJM3tSTBReAvWfv4
6rZGvLyNAyaZXYBYYV7sc6Ocu3I2gWjVoTKb+YTv79WK/bf0v9g7r+W4tSzb/kpHveM0vInoqgcm
kEjHpBVJ8QVBSRS89/j6Hhs8JUqsujrd97kjFBCAZJJpYPZea84xq7jBDqervhKRBydhAEXtcDmk
yKsbhp86AmbUNF9CqV38JMCGkw207w0sdpEmUcaafMvh/l9GjQetcMAOF17GcdN6svPYYz5DiJop
nDPjQxQgz5utgzxqTEYqGJvWbN2NOrrnWfZ12KsXCf0YJnwoJ6OwfCmzAbUt/EYlSoG9Dy9xOaI5
a5TbdlqAC+Aqzuug2eRlOJ4Gub9q8+yVYqCOJCoSERSDTl2MviU2HzzC+zV6en1gXaxx1rnIukjC
7IG6ZrKNECoe1kVdMzjtuejaEK8vDNAQOCP084iuSHaa2zxvRz8kv7GGhTc0vW+WjBnWRUCcyNva
HHRoxiIlDrZtoLjV5NkwD+JKpbXSS8Nxhn/s2zQmbGXZ97EcejE1Sdp0euDS/gS+Tcsv1LHMoyEE
eByklzkcsL3jVFfRxG3cwWemINtopoOg+AEdhymox5PAJ6EbpHBLJBrjV26S2KdnvNEm0mzYjOV+
3V8vGUwZKCqVbd/UlO+xx9GejMmEDDpzK2u5cyCbmIE1wu/OiA+V2lMpJLGc4k+e7C2bgZDZQvvP
OmMEDEV6hSrLAE7kLD9quHaOC6jSox6OVESYXoVrbvdoQiOscdKjEaM3Y6ottv2QYecazb2urYsx
yZhSravAQspDuR0iOT2S7Jgdp1SD+58or1UP5A6MQ4u8iAHcrMQ9Yq32W0hQ7aGTsPIZZdsc1k2m
etWFCfYKkxP1D/GVWUH857dlDcvo60lzqierdm3VkTZLk6CXtyyi2YIY3xaTv00s/pQ+FdTOw+Ji
4eNIwvGGPB7J13Qz3yWB4eUzw8D3hYbL5dCqQtG2rq6PzJCtA5X5QppG+THqQmJzi/hcRNXnVByT
JAUReJ/GzaVUjBBS3/d1ZgtZH6QBcejKwVy6cEv4Eg1VjnhF/Ni6Rj+62/fFw5jAeefKqR3yIeRM
SC8koW/QRabNulDEFGFZdLiWUdC5jpZTmxERNU7FfGJdWxdGMqkXylhWbgvv5qgOkp8U1KlRPJH8
TD3vILV+EbTIAJ2GWh6CPCjxoN4p69GZ0zucQAAdOMbEUH9dWDEOdDW0zsCs1EMX26/lTJWU2/re
ojXfaxHDcIZwRcyxQ7Zff7DC1mLaMlE2EJoOGnbI2Ndo9b6yrI1izoALi4I5z4+FAyJup4RMYYuI
BB8+19xbYum7PnDgoLxiKiMWzo81wCQYFS2OUaOL7O0U9+dUC7o3AYnZ18RNmNXOnaOFhOwR2csO
Myupk5xe6PM52wyN+UxIHXf9IkIjRXyyhtO0qJNdm/Y1lY9upInPkLwqwVGsWJ9aU44dLSAKlPkk
+YuBKDyEyp1xvu8w8NJ5C6ty8HuS5Po2Lg55FdwGjoNxUXz1Y56HJAqt+TdtS+hLoI038Hlo51g9
Y3Xczpqhd7zYQd/ZWHDHdSJEQB0km/KpXYNsxKEhxwbjVsdaNolNoo24wR+IFioP66ZeNJ2vOd2+
E5O8gZ9wAw0l3bjoXCg1MRd0ojrmztEzA2kXOkMRjSd7oCis9V+glt0meMG2qpiFWoZNdFEaIk1c
t0l6oOYJib3WBoAU8CPjfUVZYZXgTGtk0rpaiuOzabVmR/fAXV96VD/NZtaQ3ySuFBnF4Y2mdjg7
+AqHVE1oo6zHc+bSnHW2IX+klGdtH5m79VfOfcyhtK6uCzmFJyH+Nq0qQTFkobYTL/R9exg0smb0
5UbqyXxDn0Zgl+23w8xhhpkXjvNiKQsJtaQqT+LiIvYBKqkvLLoQ7vqOdasnRmr9HBKpfVp0RWQe
opIWH090KhDjHCz4oIeuBbA2ptrbubm+xGGuyT3EK+GiBWFsmdtfgrn8lInyCALi0DdFKUVsBXP8
DQjw4FkiZiqgfbjRI+zUeH05VcTLWs+XdXNdLOKBsY96d3Coua+vfJqleqtp6slpjXOoZ6hL+HYT
S+RGGDN0Bm2bxkwCh7HfE76ZHkx8MwyE6YdX8xN3MAm5ZJ75Fdg2KdvCBr3TgFXsnLQ/K4XC9CGE
AMmcxp2otZDl2JA3LF8zgqAYyZVLzSAeNwO5A3FNDINmUr6ulYhzUDqoJZ+qismloq55UTr5rV2p
T0lnfjYz+1xXigOyBpg8aGudT9s4Zcmy+FWCnwviysGoymNrVZ+NHlBNbci3krAB5haqnDlCY9Dm
2DWxB2BAyb2sIh8gCui4UlkcNJvYolj/1M9HrQ4uy4zppIreNlb7czJm0KsyrrP6ZT/mZCOl5VfK
8e3tQK1yQAzfTNF8mwXyrmM8Zoc1ds652FsACFw83IHbZCZ5wP21nQA/sW4QoU9epaeQ/8wYyywj
4xiYkGfPuqepTIwZpDJQ6UaIvuVXzkgwIjiqARqjYlVlQFptAkTTbpE/0C0ojtB3wB5pBSmXdf+l
lK9JqNC/kl8IkGEWLZ6SMeqA48ge5YdQl64cChdeoqTp3hy774rDuL6OhpupbjUYZ5KzXU9Gis79
DrYCzbdGBodv++tVxGnUZNmsq+kUqvt6Bt6ScV2bO+VKyRZp6xBCTDypJe9XAeN//oK8bP/xX2x/
Lau5ISen+7D5DzBf/Psv8ZwfP/PrM/5xGX9tyrb83v32p/zX8vySv7Yff+iX38xf//PVuS/dyy8b
HpPHbr7pX5v59rXts259FaA7xU/+Tx/8j/+R1pPRmWr9Tuv5OJdkt4Q/Sz3/fM6fUk9F1v+QuWPZ
OoIe1bI0/YfaE1EnD1mOrQnlJkjNd8mn8YesMNyBFmni53BU9KZ/Sj5RgzqOg1FHtrktWHAl/zeS
T8H5+1nvacsGxGzNQdGq83c0XsLPPE+UWzQAnXo8a/VT1G0so0eitSUz3dCvcff/9Mlcv/3a/yj6
/Jp4va79+98+YlPlj3/tAwgTd6VcTSN/Lbicv0/DhfmA9ETI6m8M+m2U4R7L9Bhean55H+Nfe6q8
+DX0472+ZarflKTPRqfxQTlNrrWnnU3RIUIN7XWlVx5//1IVU/5A7ZRtzO98b6qmAf3myxNS2Z9Q
p7MCSMnIdIVbIEX8ShS9C7FwRmiAF7rElGAIsZbTDBFRqfdWu0x7kTuKW7w2GDsrY3NY15LQQRs/
NTrdJkNxax1nqIoG4LguxFB0G+jyc10V00EKR/AwykIITkKZZN1XBCMzaXOu3Br+uIuMIN4EJH5t
FztHlSMyANeFvWYCFgt0fl0hGkYTg9kYKQmFVTGIWreHtisP6ybo2utCKE9Xea9p0CMoCZvcwB6s
D+8LZg7NYbYScwsO8Px+984biFOVEe7edzVKXEGxsRSmm9rkuOvQeL0T92v6Y99XCEwnWlPr6NOw
RnVX1NVmvavq0sAQ2lyX6w5ZDEGhtnH/I6ZtM9pN4GvDgJiwqg/vo8917X302TankiTyvdHO9SHX
oha7GJEsh3VBgEF9wK9RuaNoMDqSjOiT+eiBZE6o8O/bpZ45XjYFj1hIdogRVP99fLoY8qWMX2m7
7uoWSZgTVDzMgR1/hibbHsIOztOQ1B6+UOyMPxbvm0qdPAECZFBVo7xa364hhhZJF04Lmj/e+fqt
2E14gowWv4191ne5vt9g0Bj2rKu4LCpkI8nd+zukp8nEb922KGYCOtH6b1UktV5QM5ezp4qD9P3N
rmsKnr4dp4M3i2Et4UgtfUbW4poh86Ave3sCYOdYhghOag9ZHIT7toIoprY631pL61J0PqJCzDkd
iAhbTGMPb5vUAJmQ+euADek5oyUxOluPDhUX2A6S6Gbdv+7iG7c3ncMxHzopH9HbFCrIkHZSY4GE
Rg90M4USJWenptZrdDjH1yHzOnoeR4vRM2rb2osX0oUpcU00GpjjjxDY0pJYhnW4uB62g3jNb2tL
f5MbtIJ+Ol6rxGIour6otiQktg2ay/XVrOPnn6Z2Ytj/Pt0LhH8lLhdjN4iaQSCqB7moI6yb62IS
D7xvfvgRUuPSi6adJVQ8fF/yzBEaov5knFg0lg8F0FccDt310UWsfdgsgplMQaeNXT0ZDLTSaISp
H6gKwSL8QlNZLK/K+qf3X7+udcyKdn02vP1UQ/99M06UoBqd72zEX36YxWJdW/fNlRjRF9gYN+nA
kG7dScmCpidBwd7bwz/9ZCe/SoOU71FvFYdUzLrWtUlPquZpXZ3Dgvb/urouatt4QXM5ejjcGOi8
P7A+u37f+f7b1p+R7BxfOdpMArP55NMfH7+pjwqnnYrXr0bXxH122XCOoHE3RECtktfOjrkY9VTx
1ixRVlnf77pQtYFCeigf3x7VzYXrXfRWlBGfjBqpthc32iMI7MIzE+0UzJZniF/y9rPrb1m3S0X9
8zevm+sD6763X/fTcwqpp6g4ZkelUS1fk6XttBZ2/t2ved9HOpKNsLnpvlktNQdmnBTmOUztkUoT
aWQv61ayTljF8ZpFi+mu+0Yirw7r2vvi475cpO+ahiZ8bvIxlyQxdRbPKxY81eLN/9vnrk97f6Rc
n/e+va59/FPiFb7vC3uwQw4fw4ydtZHV7yVXM28QN1wNI4o1VdlOKuQnPYjRCoi73roYxV2vpu5m
0feZKn8QiAM6kJADS1hUS0ylUEZUTkWb6uO6QKB9i7St2YL6pOn7Y0Gj+efN9YEirlFeCDKx+Dty
BSuiaBOgb6LIgvw4l4lxUHu8uX3jrgG960IVN+j3zZ/2ibteQ8Qt1ysxvk8wz3qFzodcjLi8+xmB
aWssu2Ss863q6Hs764lkaDqkr9MANF4+4azL/NgkO6LAjSPndMfl4U6/0tM0ffubg6iBWOsZVOsl
idRpbl2AAUM7ZPDxNE3qzUZt7Yo47jy1o0qJbaY5DJRuGbKJ1UhEsa2LposMmgzh4tqAyKdxDnZM
JtfPBktKUe7Kolr2rXrG6llyFeFTMsX9LrXaqwSdpR+28Fjz0fjeJ1p97CklAJF/wZoDNNUKmeO2
887Bw6qU4UEPP0UJJ28rRliTGJ44Vg8odqCeE5cDOjCxTxwOmqpnu2ZiHon0ZXH2o3oaFW4hbU1S
D9HMN6biPHSMdec5TIkehDyupIehzU3fCKM93Dv1oEgakmixWPT+ysFKuRu6eaenpX2u7OIiUpd7
CJ4DXpz8MIzVbawwwCkVq2HKTFMyKKybBN0LYrcJg76oSq0LcbE9OPn05+bbA4KrkmagxqBIgjQQ
i7cjYF2NzZRBsGBbxDQbmG1IZyuy1I3cLo3bRPppDEYHgSuaYpAG+8Eew6tuAjFijCnjZZVxq9lb
VybyQL+SjYEbaq58bycY1uoPocOqcTBEeXPdB8dD8RdmoEWpf6smwKEZCN3UlobDuoabeaLBEDUk
5HESEvjC2CJd+GZ+2nZwXx9QJIrdqRO1b48RKXQcjCajyfrPXetPvP0OOoAMyVAR4LASte5W3IRq
scgIql9gjLEKVAIJcUywrKWLQpA8gobCD8FDVSpkGj/WJnF9Xve9P7D+3NtTlin+liED89Z9FukB
vi0EZ5VQD4mFDHyVj0+scrAr8CkKpKMEAx3WfRagQRRYzQm3mbFfd60PikyYw7pWSjCKEIpyqe1B
rFKe8PDYEAzbG9dTYOpbjhRu6Wq0z5pgZNKPkHrztq9rXkM7bDy1YmS+7jJyRXJlDbFkJ571/sD7
5nhFu8/RSZ70homikmdLLgcAbUTLV+zhnPlEfXbaUXE80g7Hx+LVVvLLEaIod0e/dc377My041aC
E0lUujvkt1Q0ogk3u8eKGhxrk1PCnZvbdjw18VnMkqAWhod5eOjVl4HmdZT6eE9S1YvSBz25UhI/
bze5BH/1ykr8TuWcAbZ7tAewPwHn96lIyHI89Wg1RfwFiMkjlixbiCluQmqkDnK8fZoDTCSKd9pi
qhu25qE40f1euGNvuq9Y1Gsv/w7slDIrigFLem5oq/L+7zprb8AXxBMF/CRPH9XmAu9Z6EafSNit
vygSeaGbQb3vaZxSfiWO8wIVrUZSjLRFI6BrviVvzXyPoyGMMTNf1PqVjd3+U5Nct/KX7FLeVhcn
41C9ECZ1ni4qTtEN+r2DdgDG/TyfWhc3+FZ7EZ4Zr3Sla4MrESbrZ8cn+3WvflNu8HXt0yfZrR5o
objTjoSC6ErbDTvELhfxteWhpDCvmXSiot9DKL1UdtWXmIlldyaDqcNeAw0k3gYSnqQL86QNbtUj
Cd6NnUuuXeB+aS+0q2JvbJd7XEaAcm6Ik3idv0UPxHac6hOVU5pyXv4kYoqYZn/qEGSe1fv2SXdf
u91y3PfP5G7g3vQXP97wghmTHspr1KI7y4d/QiGNPlxZcstCmX6h+QXpxPVTl+zi6BajkVq7TbM1
612wdWD/ZjkRmOTPQWi7WzIX7bj8TS9vYOXMn8Nyi/ne1NwF8QO1tGZDxNzEtDYB0XEB/I1xPcxr
snNJrqoUgLnNc3M8WTcOb6vYm5vizpwO9uA5HgItZGfBo7bgbfdxQnGFhHRqfeq3S3CKds4NSJVL
+kDPHent39QT8Lu8dVNsDTF9R3e+y/BxONtu2nVCX7Gn7lmat3p5UbyQiC0v288d5nP1pkh3VXnG
wvC1krxq8TxcTNwhkHPiE/xifbMKjkQYFUfIppZMDMU+GTfaleJcpA/1vDka98i6pKOyrdzy0fgW
cR9sk03LkXQKbkPZtT7jBpvRWT47HQkZ4kH9qOu74Xm+xyRCdA+5yV50kz0rr2QBUZmQvwAQzQ7D
i8xRCWi53DD68QsQwXhu9wJMS7N32syQeFFIEHz1WPigjxDVWw/ml+Emv7af6v10mUO1QxlcnDj9
JRwvBAPf0eDHcd5/CzfNq8PpA6XJpDzpgvvMiHUkM5SWtEn6HJP+jXKpHbSbYt4gfHIgSaPzfpUv
xxfpa3ate+WGSdq9+hR+S+9RXtR4XfsNtp1NcE4f60e0qDdUB8Jt5EHfogl5LncZCuSnbK+fH+Zb
4w6W2HXyWtAbCDcavDxX/h4XrnlAzOahQeBC03zq/OFG3elHiKtExD2okTu8MDtO92gXLnQPThi2
kW3gdhe92yM3hUN+ocBv5NkXQ+bWittFm5RLNhOIm+E535NZqqLgMgFyXMin0OWa+qgrBxpNd2Xg
8tYhD11ArkSj6oO+uFC39q64cT4T9PcweaQ/7yCM+AbxzPRFr8ANYTYi58bP3BAn5waAjb6BU3Ti
dEu2FOl2SEiMR47DE/Ia5YLS1wFfKme+mvjLGZ2xDXfSn26+BrvwxMxzB7WOEzVLN/Z1t5Pxn16g
esQpsHAF1DYy2gm3vuMz3XdHEYfhquUGLtBMDZz3MLiZ7Cac1tfOk6jkT3AjNrW2RbuuceRDTTxb
u8DYoNAispuylx966ab2k8/jZdl8Yu6VSADfsWNvjUcYESXHHrmbJzLi9/UJS+7BfNB5zT65V7sp
3VxZ+cY61tW22mncUwi3dzGLUY4kFj7xXuer9OS86Nfpp/CSzOMvhbIxzlOWj7RJ/3lftIuags96
i9S4bCCw65BqzAdZtxo/0oIzeK2K0hwzlaCkPauLuVE/omOMW7P3YtVGVmMztt7pJloJrap6AMp0
xHATUkATa6GYkKxro6F1xe5t1ZExYSXZcEzxlvix+Jlsnd38v5+tpTSoa6KuENkaiVv25ibtAIvY
1ncCTC0mVBFKzv7HImnkHpEKveB1bX2ghUEhlaggpRr7gTM2+iFcEOekqbpvqVzZI+l5C26Hw9vq
JFN7bI2qduE8tbrXYhKDRhbgt7eHiT63hSmNPCBSO7GIc5EV24HFQxYhH3OazqBbHIbTcpFTChX6
hXWti8Sk4H2b3EdmH5F8pFkK+TajHwLbskDUysLCGfi29r5PcYbRz5v+OpBR9igc/ObMF8z0hHJS
TXcLL50i+UF4FZqyfLCtjDGIiTQ6iZrWX9u566JLjTOIX+XPnu7a2BWLtYv81ucVm+oI7Swa5Ku1
yrY2wNe1Zm2Iv+/UzTa+sOIm8tYGn0nbV9YXfbeWgzvRsl7XTFENjlNV3gnlp2Iqdxlc6a3tUJqq
JjQ5M457chSq+tjIirLVNa7H/QOJReN+jMetZEwOvbV/6gVk0Y6cU1OcjDFOoRhq6iFfqMRoHUYa
FbHxG3qhR6I80XR725THmEYxQyUHJiudfvkQ5RiKLqJFua8au97SA5gO9AEmIsgnzddie4cETjAP
dOMxnyvbo6dW/tm31lON1ndgV64tOtikPfy8eN83DDKW7uBUjAok96GxGCr15ezOxKLKbXu2mPVo
VmDuBlGIW0t0AnwBeImMpFj0hWltUmp5Kx6/F5NVdXg2DJSTMmQ06GgoMIq5OzL3jbiy1l+gtzic
I3AytmWrPQ6trTBzYyFjEi/ksffaxlS8tay6fsHr4n3T7sr4oOOokGTG5O/9W2kWTWdFiBgq9JoI
nG2KPLUoOr8tRA0ZPzg7w1BxcydiSFJ3wUZaFCp0a4U1URHPvG0LsYX3f824taV3P1evf//bCwLo
wsVW08Rfu18bayaAk9+AVx7j9iuUh7j4N8/6J3nF/MOWQa4ohgqPy8ZX+aMd56h/2LZiqo6ja7ZO
G5mHxJEY/f1vuvUH7TZVp9uGlO+tiffPfpz6B30zC5yLCYgF5+T/CsEiWC4/NeR023GQDmuyqmv8
OsVcW2g/dZ1URY7S3ojMo0MNY4cjdbrSu1swE83OqKd5y3kXnQ2wlJWyaHvcBRPuqNmLLU32e328
/Onj+zcdO+VXHszbywFSIzu6AgzGVPj4f26CpXwo6FJz46gZKmEGVQQoV/06zFZ1JRcvThVgzsH8
jFK5uhq5Lxx+//d/7cH9+ed18sloeWq2veJqfvo0nMRcWsoc+rGZgs8lUet3xoRviGik40gkkocS
LneHqju1SDn/IuRR+TUjbf3jHCocK4ZhyhZt2F/fexONUdinin5MqUu9lMGc+iYay3yG4UzQhnov
JeER72xaWmi3kuQb4gyqNUl+THA7+BowTujccoQDt112v/9gFNGYfW/cvr04BQuBY9uyQjv4Qyt1
xDc+y1KjH7OgRVDQ1p8NBCHbug7wELcxnjZKZ4gfQ/TPhU0gW+5nfYiYdlDvMkqeeyJy6nGyt79/
XfqvDeX1dXE2KA60DcXGXf/hQ+NCjuR/inUyfgLdD+uAqJKukt0icL7L4Ew+6XLia2omucmiQ1XL
BuNAQhBzyIboonTXJrq601qm9Vk9H+e5s5gEBoitSMS8kjFqOYOrI4W/08paBd2mA4UlAvY4mtM3
CDjmTV9+NuvWomKog/vD1hvFYflMFemTlKj6LRada06y9NLBPiV3iXJjysmWqiS1JAfNQRh8bwu9
uQlKieC+1kbglFifJWyFslo4p99/Wsqv0Yji02KwYpsmzWbLtHT1QwxfokRBD2deP8ZlKW/DAICN
aSionfkYMTVjGl+mGldLSYXCLpqvZRDVONT+/16IonDlUTjTOaE+NLtBv8hZNM/6EegBPiM5Yr4X
aLdLT6FQ7e5g2IFAmVuiwPQ9JJ99Z0vT/e8/jH89cjDM6sgkyCkwUAp8yFSNuwo0UNnrxyGArs40
zSqWzQQuRgAj9TjZ8h391eXtX6+2/E1ThTLL/9wSPhyt8pDoGNwy/ajJxm5q4LRJrXpXhvZ1GeTS
NnHk5YjB/0xquyhqWpd4Oy6aWtEemsb4i1NH/dfrjUmOl4VBW9P5IuwPB4MdaMqwQB84lmkHaGrU
TjRtLu2MfnCSObeyPWN+JnQ6LyxAoPFI/38oLpmXUFhfitjVokq5ZDgEoxXDPMxQ4hAdM7vVIMbu
y5lCad1gWmTcc8ppLm7Tkou3MjAjawlq+/2Xqf7rlRvhCvcxytasqB+PbFqNahCYhMeh1CuPMKSD
q6aBrm1MUe5PCSSgwLFPlegb16gs9rCSey+YzWetrOrbdhHlPMARVQ993F4sjeyNBnpiFQ37ftQo
G6vSOWtDL5AjxzVzJffkPp09aQ6x+lgatTATlZdRgYBPnLbZ/f7tIQH6cPUVshwNT704XK2P2pA0
c8wpTyuOm9SoCSxiWivLvNyxAK5VD089nrS3QR9iKoRL/+5WLI7/X6/4JncjzTYUIfpRP54fU2U3
ZWPV2jE2nOkWBst8jffgWqmIIHWMxtk6uR35kUj1Wxe2utHNb2ld5H9xU/5w7+FGr+uyI1sOASa8
ln85U6uoKzMg7tKhC7ByxYp8h1oiA70Q0reY4slXRyLT0MRTHgol7VJtW+6EbaMhm22xzGfQ25D3
3hXMFv7ipv0xoJjXBiTPwpuyKqcAW/56067SBXu4YjmH2sk3xOBanmJ0Cd3pnIIm4HV3IAJ2w2u7
lAkoOiodrCQCHa/EfSUcwamqtQXWctCk42iQeIDFamcMpIXgZCH0xoDUX3IYF8TG76bR9hxGZahZ
WsebVJ6YzAZsqzk4TkpvnIDfhpdOUitnO6bkOXe24056cIPz/4IoLIe0NOPQNRWI7cSW/SlCB2yL
cR+S9tjP02mLYTn3GB4BX15i1U0w9iuE3ez0sJKvx12slH+lfOIr/PVIMxj6WtzDOXEdWdNMRn+/
foaFjalryjVKCSHAmNYwP8kL0+UShPPWLPIrTThps5og9UTqoHPy2jcl7ugNIzQq54Ew4CZCoF3L
NIJjG4+CXNYzapw5pfWPpVAEJ6KyTLYMu55Bf+7Jbhg5diiorlL7OUF071jmzYROh/IV5TrycAdX
mTrY3Kp1KGyqLKM5nuswCTfYIFW+bObgkR7Om8YJElH0oGC4ajeSHA8PimwqP+s27XPNbR1qsXKj
cZOpQEpsg6XZaEsVAQ0YMAMA8D3GETxPO26cAxGKQT8SyIfxCSFKflRHIDydanZbhgccQmN67OoJ
QP5s77huxDdmp0l+rZHJQRRuVqXDnhDU29I2brmuReiZ3bbJqNrGkzdnUXsHeA3eXwQS2amhqmNR
DK5SA3+8DFKs4xp6NUpd6Q71EqEqqhCoKosPWaA9kTKeE38SWl6qZTR35tY5dWEDbNgZY7494sb0
og9AWZBsTX+cYU9OsKXWKpuEOFNLRkYbhz1og2F6abkJ32Ugu4vkSSPhe1FiT+nRDVtDPEHEBrmG
EfixHMIQXr7x0nd95lWIYtHhzcKOHZQ+EUWEoFsyxJ980A5bfNvahV7F+t4YzpgSzEucn/4ylcOx
aLCddA4uJvgWVNSDbW13ne+AxzjMy/wpKQgwnRJth0wowgVvvhaTPWxJosFFgK6BOmQcb3WFtCwL
C8j1MACglft4p2Vt9Eye5ZVuFzvgO8OtpfKdEyH5Unb9LXa19BRkWCPIQcPWnmQC3Rzd62lt3UQK
niiSVvZ6njf+OJndPrbrzI2J0GjNNryVhuB7IKuBNxpp7gH8pn/TYQdvjWy5JAM3rWiLl1xr4r6I
zl2QU/xabPtprOj7JQVAiNE6BsSE+gxUyXwILKHIGHDwznNzT9vTwynj91Kw0ex2vsVB5RtlNJ0l
w9xoObqGpSK81+SwxneeYj+zyL6wqzMhVjCgMnQBHGsaUTo94xmF7wb5KRZAtYCrnII6r0NaWOsR
DtXD6/KAI9VhTamD7w7WsyOZgt8c6ohIiJbyerTLM1cy1a2g3PqhlqTgouT54PSm4rbtF4lT41Og
fQZae+uksXpaMLlsNGbSfhXphFli6MWIuR3rub5rtdAP9TG47gA5JlD8uHzkGOHN17iwO88Aw7iF
UqFsnHQo9znBEC1AOTpzSbQ1lyS8mZP6RdemdtcQybeDBP8SkKDIBcM5D7peX/MG6R0kjbUHXP+i
O8F87PIS4PwwXoY9YA7QYTbIcBNVftPHpAxyhBXxAdPf/ABMplFjjoq+t751J2MZottSbWl9EEe7
0S2tuWppnSxmnh/A/muYqb87oyJdZkb70mZdfaVbA5L95UsoF+Oh6OfWM1JcvfiQnmKZnMHaemzL
5jlW4PSXRnRllhSfwiCkj2o76WUQjljzLTqGQEk3E1yLjUAh+SQKcFfos3OvN7MPIEv24GlQ8QWg
tCksKTmVtfTQMB32jdGqNw1pUFwIyq/Y0rWLtMUtrSjVdZWGQhYAzryMg0s1oq2pLsWdPEXB1nQA
m0DIj4xZAw41Y/+VrAw/iO4G9fCM+Tjp89Z3itYi5BsvKk2VccNHap5iW9nNbXCZOFN7oxGKGdjq
1uzw6+pGk3DalTDU2o5pKJG394W1CyFBk7xMgdHI8k+Nnkwnidjbh1rXX0MZVp29zCnTaF7JUPTa
TVZVxOWZo/PQO2l5xk2U0ZjIBreIALlysy52sUVuQZOBmAvqx4kR2gUSWLK8e5rJ+eDcR3Mdc74N
vjYp+pUUmd6k57ZbT4j6tcKY70Ng35RT11A+K5TPcemkz0NYb0YlCbeKzpw6n4x929bSfuiU6zqo
ebren4K2tS8JB4YXRONPTM4KZsZbtev4yJqGqAiaDqXf9IW1GdUlY7x4t7Qq1utJJx2Lq9MNDMcO
+7mn5LZxnNPluuhwgDYqQME8jxtPTtp7E2jwMczJ0wRm8BzkZnmbk6O2SboE7s0IWp1IV+qgujJs
yaGGNMvFSVtS7hBq+7rMbegCqCa3MwhAHzAbwutU93iF/ZE5gxuRguyVZjpxkKg32FUx+BnMJQhm
iDh1Ia9YZqd7VZHdW9KUnbT2NA+NtHPKunchuYUzsW4Vs8Vqum4hfjU6WRVRGxinSpU+OY0C4khC
iIDtiQ5VXzGNT7FqRY1FCgp2fny49maSiPebZEu7UsdUZO3hc6pHuk/t/DRkcbObcr33qX9/ltA/
P4Uz7E6wpCY95zR3i1oOdukSUBwTkwtbH9tvcwK1qrNi+ZiSL3oBEyXzEGB/J/6T9D7J0E5ogm9w
mudXdosEwOmqCbW5fRqGrrlhHL7w55zQcwJjm1VNdIQMX8NmasqDZGwrawJeFzF/0WbPkBdta5bg
ZUEtRu0W/b5HurO5H+eJ2SXwNZ1kdT9eFHk7YbUkNi8Bhz9Np6FJEq9LkobvsYclPwFSA+UPJqe2
m1ONA9yYpuoYDyqpVMuA883xZbAayHFni/k4EetmCZ9PccyrpqxBRpYJlCg96vCRKzJew+zs9M23
GurqcxyKAZjqN9EsXU70gPQ06c8ExcbkiqcOefDOOak1Cn1LVfpTgX3J7ih54bUkKX1UEY3gSnHT
mctiOKT2LijziXz2EoVJqzau5IB9SbSc/p4WJ5fzf7N3XtttQ1m2/SL0QA6PlwCYlS3b0guGLdnI
4SAchK/vCahuyeWu7nH7/b7QIEiBlEyesPdacyGhp1MoFBhS6ytmIhmIVknBA1gvBSDSawb1BR9g
bwaLnlnXZJEp/NRWv5rF2ShB/ffVbJ3w67thBDzihjCt4QAW3uP77qJTKxT6J1T6x8X7hcuP5plE
G+bCAKns96bJ2O6SNlJFWR8gk/2ZK4Ab9Y4czFGR97LsrT0pWXz+dW/ftEYbRu1yVQ15CyyVjYrZ
v+iKd+qnizLz+S615pdpaa+Gh5PJ0IEoRFN20KaUucPENjMmoSnL70OdJ0eZ0xNUa7BLmv2IJxHB
imvZAckmr7Z9WYthU2IkB6eeZnYpv6eKKF8MUj9BcnyzuhxwGETbdAJvXJeo3ipUGyMx6C1pNRNf
2bBzqtQfm9fOheZcTuhm5xLDs4DqW3hxtIeRF7TzUEJK025M0UY+bL0bRXeno0q85KCBRf0iR23F
uxpfXf6dNf7bxn5+taYcrFYynVxUkrvCApoXy/qHWs4/Bi07DrP2ZoVSE8jf1OJJzmMcNG5GKiUR
XWX7VRlS3S9zwDEQKw2/td71gvBWvCYF5ieBR7vIEWarPyHxscSGmbKDhFjtmsm6nWWCsUOgZZmL
HCNp0zW7KkOF1NIuHefa9JO4epCq8FPYVKFm9GFkKFoAXzxXZ/r6SIeSdkWAOQIvsjsFeQZNqhvj
NkCczuqX6KVuqGlum+g90/q2zsw+7OUeNDq5slP/NDSgKguhy1PgQZ4mWdrT/E7DVGeOxX3cy2Iv
l+mo2aisF9mw9wCDmFhrqG3fHWc9Z5KFIKdIKw8bJeHjHI/RbmlQymtZ3/rEbAUaZMmQTV/dp3Di
HLJvM48gI3u5E/mtYuQvQ66+4p1396Y92T5RhL5hVXcKfewhQtohPQZ0dmoBa0R3j9R7CFyitAaR
/mLHeyS4ow9bM6oC2ZpfmRjuWYu+m4tdMyYxc8dOQzTrSHSY4jyQMZQe0PHvjdYS+2oRjwVJ5ETU
VMAF3WTPCn0Hg+lU1gClholRzlGP9Nx/zRZbDKNGE90331CtmTuPUpJlrHrXmOCZOtZXUmwblCUJ
UYtTX0xgkX5p5E/sKiA8daRDk8Hp80YPVWzMjGP2EWZsGmQdmnUmLUINB4fQjfzdTaxf42QxZxiq
s+9mDNyT8yWNBHIekTARZFFYlglxNnF8VTUDs2WP8ka6UqA7iB7KJr/Fff7YsAhm/ABebCrem1QY
KmVLmZ62DwaHaWe7ytsk7MCQ1pMxIixTx+h5bI13oynrizFQOC8J8GhFKgMBn9zLw4iWr7/UoEdh
wvNZ621yyoafRnW/FMmEbk2xwFiEMXlt40JmXW4ZZJpLa9zV9c9Cmck6ruLumOvvuRyRgNSQNgvY
I44iQg04+BUUzm7stRepW61v9+Q+sRBEKSqPlQNZCEaiw0g7Jd+WQy+6WzeypI8WFBaw2T3oOtdU
oiZZ38jJivgtOtVGiSTXZFjfXiQZFU2Li5xMY9d5qGSC/M8AdKZqxdmyX6wWeqhl1tPdLI8ECWlo
sCyiXmWiwJXgb8xH1+XvD8xXxmXYamzHTYpVoVmaZ5fdBEPFz/S1njzS96bpB9nxTPUeK2VXZ3YZ
DKziPpYy1vlWiUKvNYedKxx2XPGjaQ8teZoGMs85gXUf29cMZwJxctYhL5xvhtb6kziAfNSOegXv
zEbTY30v9P5d8XKWJ/15ncL0aR6CuDMv0PoLn10OJrNFI7YaV0miAhjBg3w2x+TolPHXSm1+azHD
8zARaTN6bIctLClucRszy0U6NP3cs++Vfm72BuKahfL00bFBCeuq9ziCwS+6Sl4pgY5PsVdrIXuL
JdQ9qkTGIlr0llXN7APURsNbb2haLnxj9nwCXV+peKpoPGGR0C6IggQR7FGLXZwrcuVYKpUSFERV
++S2kFYypvphqsUvy3O1G9uur5Jh+KylLLQDz9mrssXPr9Z26JpThkQQaPl2VEwoLZO4vDew4Z8+
z3c9uYIKKGdGnTplR4VqDItc/HF3O8empFH5MzPjNgb6MyS4K0KAYChZiOS2AdajspqVAJyi8dSv
59rt3Nwn70lVJsd6auPbUVeOsYpGwRFJfLvdWP88wvmsYvFBpznF7rMx2t9NVMfHwZ4oOhUkopyS
WLnS8+GuM4orPGU+QrkPFIU+gUgJSgMX/1rs62aADqsUAIJSQuXmDJ0b2EjXHxTi8vRSfWVXjM4R
w90eb7Of2/wXaoBEyuYdzlMJtDfr/S6SD+6IPpX9j1MTa9wowNeARZPRo2qXuWP+Vm3nzK8kQReT
8zP7lLZvWmtEZNJnQUHzkIGzNJHdAJa22utiJgTCxNTH4Bqdcmt4yrL4bigSSC51sueydxRlYj9d
2M15GkqHHV3afJ9mCM6g7X3phPEDZrVNIEH2e1iIebFNwRdorTEmBqt/ZBKlRZXapyRKIb0l5r4z
l+TR1eS1043kfkCQrUFMH83qMKVURI3Oltd1pBxn0OpQDFjWVplxwZOIyAs9ycnK2Q3WS0eAFcTd
y9QM/dXtBCyxobrrlnS5bWKSCJikpkNq8OWJMnCs1qAdTX3UAzbRyJLUyboU5fI+G3XyRPfixtH7
5Oq6QjmSu8C6YI68O0D1ldW1D2rueMeWpcVuKTXnScMAFUSxJnF85eWls8q7zsLFXcQw1LNyLsGB
zB4jdg9Xp/JY0TR8RRMRQ2XQstOEMUNRXLD1/ZLsZJfAz9Jlfa9SKtuR++47pdddo2wJHX38ViZK
HNDesK5dhZZUkMeTZvm1bhGNCMe+GZs02bs6b7mKdQTyixgPtriv1M6BP+pqD1byCHdEIBhNYwQq
5a3baMnPutn30N92qZ06AcQjI1D0XpKQPb6Q5VUcSzjbu2ISoILnoj3WznPm9Azv47Tc8FpFDsEc
XnbL3jttn4rsVOhmfbGS+q0VbXdnFnV6XKSLgHNmdtUt9MXS+Qpni3iJFsYuv3pyaEqQJ9MUn+vR
OLNQzQ9QeW12KKZ9IS5377C5zU0vvhnne30hV22K15iAIvJgwdsDISWgfukIjqjJ2vmxYXnfY3O6
1DFMsxozBow76+g4uXJ1RfXkkYXnKbXYuzbzf98XJVkJ1E9ivKr95MXfCPj7obh6CvnHfZwx4FwR
XDzjwNUu2qQvO5sa3blZlGd1TupHzTBObLfdoBaa6W+bT70W8amX9g2Vovh+6OBslRXBMjlQqENJ
/fAGv6t6U5iZdtOpRQ1VxcRt38Gt320nt+eMlSVv3KcKPJKC9ushMdXkaRxJykzpAVOwYgmA65iV
SVX2D9Iz+xNT4Ro8WtQiGGrTutbRZISlDUvLK81KQtSiE2AMI9WRKj447hetga5rZpQxFijCdUV2
g2D7cxxH+4sXGR6E93IOnBoAHWVR+GRAj1ydHjhvnb4WKNpTk7F9LiLdJwTTWT/Hj2i8vqvT92yM
ECwWKYidNcFQVUkkcZKar8GkAJ6LgMNULD0ZsFT2oSH6VSPl28i7ZZDTyQfPYCmggUOea+eAoZL3
1KhXiGigmwikRWTuRGqB3ja9YGjvPDZkBObOSMhEnrwZaxbQoijzOSPUZkhsIhI7RT+b+mCf1Phr
Iwe4X+sN36PHxczeTMVdMZaTYNil1LKs6sxhXIE661FNeN6asYsto6JuQDZDjBCYTT+UHbT/ZFKQ
OdBZ/FUKl5LmBp6ShbIK8M6LBmQHbRpNOfb9IxGhUN8C6a5mGKnRCwLOh64NSV1D/QRGO2LC8qIy
NKuxMgFS0E64hx0wGkVx6lo2IfpsP82j/dbFJOShQFvHV+3LKCbrILXmYWyRUk4M1+FkTXeAPKhJ
SZBAHX9mgxTaekD1FIN/CToDq4IyZOfE6FjjGX0XJsOvUpjTCVDVRVlGelUs1QO7tE55TjUa2NNv
q82VC6P/kSpcAyjGnI+5e0gbtnyzbYyHamiJ2G685waq3UMKFpCg3l+DiUujnnnHk6VkIc4lJsrO
gI/SxjfkyAy7pvTgdioZq6wqqwl5jowju9i4QHonGDl3QM7ncyImk21VcUOhKQ/VvmRxSClip+be
V0MC1R4L5Wlq1bUCsnOIAAw9onCYNUg3nkbvTs0pUHlF+yrZS56ylMK6RsKEI/lwZ3Mkd4MZDpNF
ulmnEkheYGzXMzTHI8RmSj1gM/UZBBcE4Tlb7g3tRJJPR8J3coht87GhpeVbC2whZUBYMuD46FMv
HDLVpAxiJ4eSFFXNaswgY02izsRsaw7elUgxXlJNVw9K0d6Auy0RxGtES9WwxpviQEsB5EDZ2KE+
vVGaU9itUdKzWYZSX3Ri9jvuIt5VikQl3OZgFmvJZyr7MGl+OLme3CbTw5LAG1py9V6Lm/6AcgZk
bOXepqVpnGo9ifADEspSjwP66JY2tpaFjd7GIcUQCbmpDJJFrS9EXfG7uQTjOBXzTWP/EmY57Mmx
fTDYZ7PxyfxCqb/ZTAz7mFhSVzPRZkcvpaeOodC80ac4AE4mx5VRMy75SzOlYImDaV5lyGZJMyXH
nQHK5UHmUbTXmp8dxfCj7Y1H8tAj6q+PsYkMvtej99ZWflmxgbUocgu08YLgvgWVprfi4wpaacJh
H5Qm0OpEY+4ZIJ4TrXxSdTcOYzt6GWE1BpkkUHhqqRKMHbqGnGH/ACXSCPrSOSKgDb3K+BrF8YvX
AgFvDEjQle3GAYA9Lai9lFGB3Sq4SebEiGaqgXJfERKlzFSAqKLC3hn6rTNnX/vEoOORt49ZO7wt
E6xQ7/eYsloQtJ30dESbW8G7pLvnZhRFQKAt6velTSnhpyAFISwxDLnzfvFkGiq1HTjYsS9s4O1p
fPOatcRBRxrzaO5nrSgPSh2zTE99O1MPdISZ8YoJcZY2XzVKFHtkZM/WVBHk0AEhtNsmAMjAbshi
0ew12B/SEvRlXtgPwL9fZxWfhW26+hnuRkjebx0SuAIdtyPpFAYeg4WxfryV31Y2q9hrBITD2bQO
FKcpeWgXYUZELBkzY/ws3pGI8fVwu3c16nSCX6Zx12dJE+iDts81ikAj+3FvTWtdJIUM1d2LcXlW
yvrBW8ibXVHQXT+qZ9FIETbmPN1L9ZKtC0mKXyDs05QeKVVtGnEgLw6xlj1NbOEvYx0YaOeCmaX3
Gecaa1Igsj7KmixgWLV8xRbm2UpbPkFieXHivn/O0sS6sxN5N0gvftA7PGJYGb8UvktjtY1aQgwK
xoRIabKDrtBPHlUW8aU5y8vI2k538BAN5QmhZXPtxKHyrOfKdX/YRd0c3dk5irx37hpyoT3q9Htc
wBn2fzYWpc72SeuKu3SRl3IwpqeSliF+8v7LEivRJTEr92oOCesrkwB6Lzosg0mmj8NCqSm7jJKT
wT5YZ3dUkv6yEPZcdzbt/LmCsylcPn+D9lxEIwEMJABXOSQ1acZP1pL+GhSDUk69VDdlPd1agzse
Zt0QodqUb7A92GJkXXc0FPcHki0dpJmhfoW9Gvl9aiBjzjsozykcU3fFX0xg0hHqJ8DcTdP7Vq/N
jkiPX42p/ga4EIu8M8ZHVqVves1vU8sBBXlZ0jJalg6nnwNDt+/JfrC1e4I21EPlkB/ACrA/po2y
12RIala6rzyTRKvY9MsK3LVHqYlU7lqlFUyXSPJCX6y4eq+d4c0UKnm4kXZj1bZ7NVJ5xPNQnEgH
bMgkK4jBqI2DrmEZMixmaHpIbtBhS2A1AQ2+4sd3VU5gO0BDwx9VlwjzdoCEKYyf9KOJGsjEAzxd
82C4RebPNnQRtWvRH1Y9aRH2fFsWCg4bHAhhS/UytRo6XJP5EGvlwTbYiZIOjHgB727K6DaYLH7m
qGS1ZQo9jKGZsujVDkPqPQ4tgPYoNhLQLq4dIkz1O1HeVNYYQxbMz2h14lAqTgm4fKAtST9cS0qw
DDGTbpTMzh7o30sk+Z9LEEcA34axMOUnlZHTJwReCyjo5tA/TwBdvF20S8yppQrJGpqKYNBl3TES
SnIm6Qg7RkE/M5sEPr5BkKDGUqSmc+Or6FJDueTUCxw5M9XYxsmqYm2vQ9n05YI8ylvs5uIlGZa0
/lTJ9nvrlNVBrr1B4M6ub0W4FtNZYP8yfsKSVY+Du5zNYmaHLuI46Lv5AGyzuLY5zBl3MnG2pUl8
UpRceYrEwc0JVkwdOoYm2hHbgetd/XJATMdTY8JqAVKMRIWQAAX9p23pGOj20OyVO4XMYs1ombxR
z8Bba4/KQNj1pIwUW0cvnOmsQXUjsM6GQ0IMA8vCLs3wC/ToKzS0ZoLtdWdHR6N2h1OWs6FS2BbF
Oi1xYOKY3oa1kuMk6T4t2XzGRC/obe4Bpbaze0RU+BcAItUptvXRVADKsoLLdBEdNLKp7O/6VGoh
9ZnyatJfV6bshV026dWmR6Zva/0mhkgLMxfJoJYegRTHdEDSddoAONd445kJ9BaD0sFkW3pndZL+
qNZd9bYlRM2OkdAOZE/bUNwEWBKjni+mrItbsYDX6cgPpHJAeEiPlnzXzkRg22vYObaPhMlrJoVP
imdn5qviKsVzow7NnkwM6uVqd1m6RCeJuGK2l9ZyO/CXQ0/TnzFJtX7TyXa3eO4SRDOJzBhQTuhi
jrHeHw1P6OxwsRRRkMCO2bB3zVqcsI6ZYtCMkV2tqnnojHRQZgCOmVbWISFY8/1oqSw6o84N3UFc
US0Q32Eu94pddaHBLszXddJ5FqeHkd+Z5W3baPNBzvBGW92Zgj7r2YIabnTO5VdY/p2q3zk1kXNT
pHZ7Z0JBkkgHzyD2NN2k7D5PdHIaSc/ELeVjjFTwqSRXh+xFh9UQtF+wP34zYRJR5LeUP5+vxtYC
pbvFwexdxsl7JsDupzYkR9aFA1Nv9ufNdk7+6wPbOaVQBTOCMe1cNVdCXCPfNt/JBjz6YP1th5+O
FOGA4+86m4DRtmoPNRLNvz0k2/3Pk87KXhDMXfBJ1sPNbQKxEhRJT5O9dBz23yOjxS7K25nuPciX
slouUc00mW88qO3lkw09uB2qZVWe8B78Df8UHzDGFX6xOWSceXXJ2dnbxvzc/DALnIx2JEHEtGrr
oOjd4RMKuj1BFRgGwZtjq1utM9u71eIFn952uN0kOoYZZ5BXKdKMZb2NsVEnjaBc/+wjX/+ixHq2
cZJoqz6JHBr0ZuXxcrR7tk0pdMVJbKcI3CKeKjafzDIrGUHxTMY5SNSUCmtPEX4pD7Uxp0cZ0WYV
ZfzDXqz37cc331djuu1Bq8hSN6ierBBZxUPysAlI/z9P78v/bOFBXo6T4b+PTv4/LeFO1Y8//Tsf
P/JPmh7JySY6ccw7pqobqynjH9nJmmb+B5saynFIqF2a0Yi9/2HfMbDvAJ+zXRV5qIa6ET3vP+w7
hvYfho6HwnMMV7OwnP9vaHr4c/7VlwHiz7UcRPSrV4U3hIvnX7WTJWCRjt7peHWNgm/KatzbbqYp
X6jLQ/nVUb75VRNL/4PAtX47NwbZ57cc0vG3qrdBn2wet5mx7Rx5szxvR8gpS9rXH8y3YXUzfiLg
Nofjds4pRyIatkcUkaO6BSyhTjC643r+QoscXvJm6SNeJm6/s4W96glMs41R+3mjdR0lx+0+YhMO
pVl+M3XwUZvbElJcdf5A69obSMYS9JViTdGpJFLA2W500cM0W1bAiPl5qBfeG47JLoxRVAGNWx+W
IKT/8cwPzWaRZzPbRDpAtp5hQd7+YujaxZG1BlOr/X85Zh8Pj4KScIWAZA8stDlbM0MCuF7WVf+8
WxQrxLhSkuxMaWPDQlVLbqmAdsBExeNaSN8OtxvF03pwaYJ8j6ga2BHhvvLrFdzyeaPZG1lYczE+
bhAqa4VCaWXjBMNqGk5WW6cjs0ZFH7ExcmNbq47b6e0Jn88aW/2rNRpKuDCL7mchHucV/WWsXtvt
SPvnETrKlvLIvz4M0y4CegO1aK9M2heSkrpz3q+wt+2J230dLh2/zedDn1f/45qVsf5p537d/M4s
Rf969ebj4fXVt7e0XePjlbbDz/e5/WCJLoj8lHOu5PpZFng0tyPF7PWzgQKMQOX1cDu53aBVfXVN
NQo/T21H5XqB7cgSynys6uzjGZ/nP3/A6vCjkixYKlp9nqoVdN1BLaZXtR1vpz9vnPWz8vH4dvLf
3v/jUtthKthy0sv98vkj29HHdf6+xB+v+18OM+/dKIG8//0Kf1ypWNncdFZZB33+An88/j+8+T9+
4I/Dzzf9x4/+28e3Z/791v5+JqsCGtGFsXegbvn6VsldP/+fn/H/9tzH9+Lvh1Oodce/TlJ7+cc3
aobqDFD4X1+hQVuphsqy8N9stpN90BnSPn/m89l/XXZ7wF4ekrSxTiQfY95fOVXbkbYufj7v/nWu
NiPanxvL6r8cbk/dHtqOtpvtQtslP+9aG/Nyu19ul9sOrbHnyv/zq29P3G62l7HMhDSckYzI9VfQ
c2HL79uhzPC64xJctIM6Ak9b8YuYCwH/E8rJOmx1YW8ntxuXhtLifzy0PWs7i07FWkB1kobSoWCG
1ULu4mV7aFExaj5thyoprPXdH5fR7Rj0VKORr7pxyj+upRgUZi9tS7RDnmK7mgvtxiNbk5rQ9DNt
zZdoAZ9TEolYsWf2p3b4mdOlAeoDPUQW7zOpQ3QnkrBUaEbOTaX7o5teGgo7YDspsqD4GcozmStv
xgIztGIK2o25hhaqFU74x7v8+DWIWaFXuPr8NwibXGfVjY/2SWf7d+e6df774ynrzLA97+Mq/+au
tzFa/7r0/8Nl8AUNB9N0j9uVvW2y3V7p43A7u13G3eb97QX+23dSqilssbk+/PluMOHvG51W3jaT
4esq/6CTbbCyz3N/P+fz4c/nfJ5rhE0x4fP+J/Ts85y+gQO2n/68xP/uZbbLfl7x8zLbOS/LX8oc
3t688jKndepCLkIq7Hq0ndvuMoPfa5k67z/Po4aBbbE95eNweyjb5tXtZ/664na33GbI7eGPZ24/
tKwvth19PP55/+OaiakQtmcVASgBUqlq5dZiW3whrzuZFFIuFtqmIwHTWjkDNh3G6dCRBgPaUyM9
WOuC2s3VYImMAd2PTVcnaX7mkkq7Sw4scJGmD+0EImBs5fiYyvLaeYQII2aGPaECnsvdV8OMQVak
57x7tRX3pOVNeRpdcIN1pCco4B/nis5mrCpoiDvxli0IAiQrjDA1bl34f/f0CA9dM7lntH6UF1Mg
ELDRDkndfS9S5Q35V3ogvtEL4aPexlTw/AwwfGx967wKBkZKLwMFu2/lyQGMhD8QZk5/gT6q3c9h
J5K3PKphx4/20egUKBLRGCYoMsqGEEE5kR5dOeA5cnEfKenvvEJ3x44DhZJtX9kiJDtUUfauy/Mf
M5156uB5dUlZkQcu+o1CV7+hTZtuy7ShgNGFNWv3gHCzJznW2QltnJe0hi9qQcPFU6bQ7Ofcl2P6
CFFVQXeGqvGHrGp6NgPpyLOioqOhcnAlMOl7XaQ/nH4xQm18UbunIW7uhWn5sTjSLi/DxlnHOSs5
LC1ap2aWrCZTAkotF3T/EGUWlODJdx5MuzgKNFFnXW91eCAEUQ9u/VqP1PFdRHcMi6Du58R40I33
gvSBcxkl8rkgLtTNgeWXBAvT1HixLDxIA0LtYX4g0Z1teXPJmul3U2pImhGLYp5EHm6NTb/X+i4C
MUK2TkS75dQT7s1St72pKHOiSit9oRrV3iRhAZlfF7olmBRHeG+ZVlNR6HT3OhslHg+BnMKr01Pi
6C8yeYjaFiteSpSvMFs3aNb2GGllJiFrIdYKQqKCzEqb/ZDya9nLeMJw91JRKriTKDQfhu/ukzoN
ZD6n80hTU/mlYKwSFdlbifq1xrpyoEWANCRBeboY90bR023fw3lFzehRp+6tifRLXArkGC87OrNY
ulyCfyrT2AMu7k5oDpJdShMiQIftBIlAdpIi2oiiGO9PSYC217/E+fC7qeYpAAIy0F+7k3RHw3nu
rDvEC2hZZe5FyKJ6++LGkT979IWm5l2xUeiOHjkOZdPAu1IHNJ7427vmdyXMe2vAyN80fBxI8SJ8
xVzS5uDl9yKTROy2CMHtjgw8siPw75aNByovTVdLycIfjp2NacO/dWM0T3LRHhuUluC5bK5DXg+S
tpd+mR7s3m7DLkUvO+iEb64/AeEhCRJ1vqnq7r6K4ubFtQpshsulJ0Ov5PvR5SUKnJWbkmUPA6v9
XdMV7sXWEtCBONFIii3vPd0kvm/WLnqWRT6/T0xAkfZGb7IIUYmSNx/Pzf1U2ad58uZjW3gg7wiK
m+gUPTR8q4hIL+G79gRQW1pa3s8p/xMY6+gwzO7zMkrm8FaN/WagNIpuUzuQC/ZFHyYkv1n/1BqJ
e1xWZk6Kcmhum9nXaqL7BpbQAg/MjeqeyyTBiGAU9xO1Sf6TVvtDbT0nylDt22U+ypGa0YT8Uw5Y
5XDUdWFDOt2SyR8mIQi7aQQu3fHF92ulrfegBMteR9unRIfBiqe9nkPS4oP6DEXboR9tmNdIyMz3
ZrovCFoM8o5NsOg+MYCMbi0XSGVrhXEsEf+LveZecj6NJ6tFLk1Ky2wxJFgtgPZkKL6RveIbI43u
hncWGGZ3g08CELfsxQ5PULxbUPCi35y+Yw8gjzsbjw3/ueSqJL8WGf2q6uQmlcvRzqanqBL3HRlz
hCh6BGQLZ99oiqCXaihA9vsvtU5scBIhSFGVIjn0hvEkDQ25PjnhVepWIUMhFd41t90gxknmDLpJ
UuT7vrQwutYwvmwH0VOkD/u6XA4x8e9CTLeRYX8n71vzYamikfbolNTLSzBX+qNwICBmBRHMLQK+
0VOroOBe70VER5rsR/OUBsISI4gQh6nt9J0609Oeyvg55Wt6GIwfWq1NFFCQlmhi7T6ky9MUYaR1
ZOL6aBFPkpoyHif7SlbbF22IWKJ48qpar16BGrnRwQL2JmmmUYEGsi2fjIggvLiF4qlUCDYRvh9s
r7eeisaX0tUvwx0SMWzDfMH4phm4M1OMTKANxdwMRKB4BI9LfWfhNqUH/oCCXAvShu/kSCd3VwkC
KSfr3h16EJh5GwhnZVrmg4t1Oj/lPWnQSHKYGtWI4a7v81c2CDUpex2mFc/b19HA58Nucow1Rnvo
24wIqNY8tWoWDPrc3RN2Sy3ezB7ymCjQqs12y0p8SGs0CHzxgiFe85hoTvrIWW+MBYEsNETsiJM/
0FCbZfR1sQFvmpP3ddbVJTQLrOdE3fr9HP1oB+siqREHY45EqsrtX2UL5cOZZjwKFWKYiJ0A3Ur9
qZpSIj8jbE2Fc9HtRN2ZwAB2yMC0fZ+IHIcA8YTIrV6EO2AEbMuVlsqptlHd4+woDVv4+oWKGr5h
yYposNPVAfI8yXlva+VztaBV6TF+FjH/w05XkOjuLfhozJ7develQju9G4xF9z0juc1dNL1yRkQo
SJrzO7dydwtaN6SPd+2j2uvTLciEvZNRjq75bjh5NO4ZSPqglz/kkIbwO6YgtaN7wylQIsW6xQea
/jjBsmFLvWLM0/mYDmZ+6LL0a1QiZFsyyL2D+dOU0z7RlvisurRyiQrZmTTm9ssM37BVioOZLrRe
Z6yq/KUbTd7ChVvTfBj5xt7Xmp7QOLclfsJN3xstpeFpslDo0mLtAZp10NaAQl2FKDZd4ijNqi8u
BaKB8ZisOG+fQFC+qTJkSpGlD6E5VrdDotphbOBpmNX6qWPlIITdBn3f33uGwMYvDRy7enNn2fpX
vVUvSGUme9AZz3JWrFnTBaT60ER9Ap1z5Un8txkPk4WRfCnja6rLnw1dKCgw7r5S0ck6lnNuZQSZ
Uk8ezQn4/IwEY8yS93z6ao/5edan38UIpFs4io7SUjt11Tj5honyLUMDg9auQwL+GwE1miSBsk93
zGfXSxzfUJPbSLqKn7iYEdYOKMZ9eqkDvUY/zavoJFhCq219bRqsszAfumMt/cJxVw2TcRqSYtgN
OQkM1egvQwuJRSu6wETmcxLOtF9q0zgyxoWl5kU3dpU9uqZ8o0nJB4AmXeryh0vAsWaDQkPZGy4i
se1zJGwgh8eqmNOTR5QjlszcGsku85aK9bzwiwx4rE670qsb48D2wdfNV9KJjTsiSRg64UMf7GkK
ICS/ATpjMIExJPIoWGL3Czzphm3doe6awxybNhuX8nFCrxAoVXNDAsujPpZoBNXqyRpAd3bQ6VQE
3Y2TfC8y8ojcKdGvionggAimIwS5cBHgV+skSy6qY93mlKGnhRgGU/vepolHP17YYZY3V+ZBlls2
kimXKOah9jC/s1BozKRBjtiZByGA41mo1zqBGiRWX5GjvSqW3McGXUPNwNHoufj9sSQHFckiA7Fv
garDzlajhe4eGqNQlfpdZrf3RcxkTITmacid7AZB5K2VvreuftuOuv3NwGtZkLeosN6ecmrdS/Zr
XgzCoyUebAJfktC1Fj6jQIoVh4BmtzB3LNHwM7iIRhNyxQMxYmCxMYcoZBdO04Om437PIv1WWX3c
dU9gDWn1NpkEWGwl5hOkLFQaxoyMYzW/pEShH5x2Ccd4vonaRN1XcfEtGZb4ULX4iwb2Pzr1iuce
bYaOcoivF6sDuBFBMVLumOjKdnnyY5jTL2qM5ogYmN+AaK6OJ7WTNsvfdvxMOT7fj938eyyxcFmJ
wE6uNOvCEhHqiMZtl+F1urGDTEM5GJvRRenia9PLJfQGlfRM5ab0xp/e3OV4tMd9aoF90KbupsvT
/2TvPJbkVrI0/SpjvR60QYtFLya0SBHJJJNiA0sqaK3x9PO5By8RN5vVXbWvjZvD4RCBgHA/5xew
iOfgGBAVPhCjf7WKZgJHCXysV4926M8Yl3Y/SrecgLdvQzX61usJ+B/TJmjjRVCB8DEL0/Z7nfne
rhrHsztZSBnq0QbiVITqgvfNVrJNgTCNUnv3ltPsTegKrpdiweoHT26dvBS6fxg094PZ9B5IWsCL
hjO9r31Alkn3QQuwBNf8Hhyhmjz0anPHWzpaY6lycut4m+rFS2Hqr2Ex3CmFs5qKPkXoFppZAlId
rDUI/FaDp6eb+r72+MsU7aluE+WixpZ/KecqheV7hiXkKCvZNCCuX49pcn9tQ+i9xEZ7QAj291YB
fNlNhi/ZrhRtckU/G6+YQI+bCmVdI5yfG4jwqTlcBm3Yt06tr5ioAryawRgNdhxzIsEHpewDJJsZ
xcZV52z7vgXxGp0t1FsjQgQPKJIGT60optR/gkrr5hB7ACVaF1kQjkTJcZoZiRbOr7YctzugSiGP
/O+2bnahoZoQSSCagsW1/Eegjv5jx81YOhVEfUXnld/WuxFY1GUWBaFZCaCaQOWz2ICvu0C5jx4H
2FGyaWlvbBPb7dY4ySZXqfRLWo7zBlU0vCx/79LQfbgBgQWERHS5WWGsXIPhy9JiATBfRVORH+WB
5Qo/RO/aa8EOMtrfyCa5MkrU/GzZ07NssrIyenAcZTPgev1ErBBj7OnSalr0NFTjzzGq/OOgGffq
FKdoYVvmRRaAPEFntra1W9rSqc/3fgNkKQFko4Ac8BFsUrpTYiXWBTyfdd22i2zSOT6IhLDF7TB3
4Uz5KRzc2SrhDMjlGmryri7Q5yjlclhaOiOj8RI37uPs8Q7p4Rbw7HTmxfMSBR7CORALEGx/FUyt
PndxOJ8mM+UIKfn1DdxdPg6/+40JwjHprGKRLNocaEHwyaNLVmbdQ4li5/WOmssoWI9wBL00ax6B
pAZPoLRB38XFc+kH41l2k4VdFfrKd/PyIBdlX82F32ZVg7qVW8k2fdLx4S6S+7Qbx7WnBt4lzQ3v
EiScsGF0XwK/9i6yXXey/tFGHNpHVUYYRdPNRwSsdPTwXvZgFniBzIEO0uxMq2KK2oMSwMaqysK5
lHlYbbUQ8ApzLOciV2htDIyxBKUvF+WKIFHNB7yd1qhZ4AfRemG7azLDWPcRvKWkt+6WvmFVOSsM
KJx9qlfxzp3iYDMrfvhUwgpDz2dKtuib5sHaaSt/Z3hE35qqip46UZht0wIkTyDKjuDZ/o0i+GeE
QHUD4v3/BCN4+DH8n/sfY/StuEUS/NrsN5TAABVgYlLDIMu2zRslUE0FZWAZEEAADJiObpPFv4US
mMhFsxXOfa4QNruFEnia7RJtdVRdQxvxL2PCX/peV0fFP+t9ud7fJdSAEngqqpsu3nOWZmNB90aG
qYoBUiMzFINcjQgT2sB2jbKbYT2Odzepb3jrJHRtD1B/6GjQm5BkDyMs1avQ+mbCYQJJSdS4HrFA
s4drYQiTax8xrS2GdV8yYUVkwOc9eVI+W1Zzl2HGVlY7YTEha7JIHL9aKwS1VtKrUnphlUZ1qTIG
EH+EDpSA1o9R9p1Ax62GsPN3SeEuM4LtpBFZ9oVA9CwyEFJUuJAZCVltZxM2eAYfRSIbJNLhqvss
MzG/wRCeBk3Yn+YDL2Iku3+730kLPFlYGAntOxMlfpHpkyAoWUh01qBYCnDg5k42lb4FVjBwGVlI
OFQvjZBtmbXri+JdqjX1zl8c2a5Vp9PxchjfWaWQCjaEHZ2EQ8lCLsZRnEMNVX7WitsN5wBXRegP
jgj1KPF4ZhaySeGRrSyfoX3Zf2+z6aJ0BmIPM6Glxsvu27B7rGM12E0Im7gkKpm28KpB16bdp2P/
3g/RJvBr9aC52fsuBNxdhvXDoCXWfoKoopZxcCE4U7X1ec6T+gw+oz53WVDAaNFe/STZOgJaXg9m
v2N+hzVBMmfbYpjTyEDkIcUIHcbQr78JSsyHdOYdiAiSbr7I/w8RIawy8FSp24tZDEA9JVpi6GJ/
5ZuTuUa7/Acx7GZrCyNxBVTqSdZI0vyqLW1GSehwtSzLPsvisp1sU+FSodvMhBINhPKw9PtfdvN2
tdxtoId8P2T1uj45ozOAk5o4a3keljy5ZXk53r/eVpeITyf5jPyc2L8sMqH+viwubT1WvHvFIgDk
7GTrclmul2BZfrNaLkIEHpDMatqNXAwHrdzXjS9MdjCPFA+ULPLfi8nVZfL3slxd5zGG0XIb2fPa
admSQMYeLVdmVhhJMXb777t907YcvpygO/9xk6XPcnZ5i9kDFl/tZjn4n/oth1MCTNRB/d4tTcum
S9vy25a2pNEficohpSmviW47H4o6x6RCQH4k7OAKSJDwglpX/gIs3FQlEAHVyse4QxdeR7oWyRAt
0Na2EhBo/A13kLU3i3K3iSM8EuUaT+Ie5MEnPzYPrZ9eARJ/2k62XTeW+5Enct3DsixrsuebNiRf
9GNSq8VxEOC00v9ibiXISsKtIi8dIUIJ0FWU2oC/3lYlMusKxXq7quwO6MbsZc42Qs4Fc+McU6so
wnhaJrhlaruWn4SbToHsKtfJxO/SVS52tqntJrwBJNSBmGV1cgX+QRaNtC3VlBo3mKl5km2yn6xZ
JMZ/QSTkstx4WS3bZEHg99deEaWCJpsTCJzF1cnyqkfrgposrMLr15U7Q1RZVrSNtYmwNVp1wlSA
N/Rt8ae2NuG9SxxCZv5H8UDJ2mIpl8ziuZFrAm08lCY+Xoh4wCSPbLM7TS6ih1oePcjNbjpfq7JV
kbd1O7uIfqch/GrGD7LokDdZZwLD2ApIry0+brKIBI5X1uQKTRqRlsVHtWbmTNK4OclCd1RS6nmM
W6LlBZ9GcamMBkceqFTKKVDxexwBBZGyItnsYN63sTpef9KXbylkGy5jX9V8xNlSgCtHx59PvSgg
8mr7vG+YU5b4PwpEsazFrQ+IsSiPyHhbWLRToCo57W084kM1A1fi9zoUOnN+V/sYD0xxoazlfy7/
30n8ySnoFGHjxV3UyXvHEh/B9DynQcT2ho40R07+3cdYEmkPcYnkhfHBb5ha7uz9WTXRz/PMk6yF
Fr4dsga8utgmnUiHSNFKpCRBXkspS0aAWAuOwCT1kIT2QAiVvH7VHPSx2ZDJnIdnLhQYaEOxCJU7
5NCt2iDOU8dCz0DJhVhBizAASSOo+t4pzToFvQ9lWI8uAQ4dZxAXcgUCULickMwF7Yn+e050luV2
aZTLco0scokLLfWUbHQx4kAvl5f1N53kTuRymir2Ttfb++txZkaGG1Q7CR4oxrOrDdluVNoZ5WMH
9CY6NL8KJuhrHx7KQcsOthZYR12sl4XRm79qDfhHBlxiWW659GmvVg9yn7+7L31qCGjo4an+2hb+
LbKYOwHZlFXuMkwvSx1M2x/XTwLphE1svHnTR/b+J9pkl+tR5CZ+NHwPPHzflsPJ2vJTe3KXMGIz
by1/pLxay899syh/aKLsrVmEjfhLfxeLKY5sC8TnS9rjaMDnDIGjIwzFZcD6HXjdsp2sjRKIt2yz
rL7uVsL43jQ6Egj75rCyzz9sswWq0ABeaBMMXeFrCsBNFKQ/ObO3VbmcC+TnH3uiGcFf+Y/X3+z0
bdeb5Wv15tA4LPLUKXDi5a7/23rZdUbr/dho32+O8efqn4+0nHQyae8nr4x3N2cgq0uXm13INW+X
ZePN5tf1N6djkIMSONpYAG+XIv29mAHBNQUWV65c2pe+4Ph9rNDQlP29kS/QvroE/sqqXNMJXLCs
FQIrjACyBFIt4CoJlkpiYdS94Kbk6vSKcWagewPnCtOQPHGKI9gVgCV72p2YLMvqze4kTEsfyhIa
kkRYiz1djySX43p+P5dgNZqu87TtsvnbfUoU15vV/N3vFC0HRZONyrYH4i2fleWJkIumBIVfnwtb
gsWXXqrAksOnBJkuZrmDhMqFcgQ0iEnyUhB7C9eeQKo7owStC/x6LJDtslB6AW+X1UyC3mXV+0Hu
NjqNnvBfT8UzYwow9CiGb8tiNu7i+GS5br6XvuCNG35h2EMEYQKw7jbdj6kzv/t8yNOClHxSgPXR
ngGDIoXb9Z8cSAtndCdI8WrmFyjxCGaLrxXyYl8K70zkNttKNsHCZVhm+BBzkdUL+CABzojPaqdv
SMMzwA0T42SjGH+0oYclFRoGitrtB9P+gMbXyrLGM04cO1Vl6AXwjiR+unURL5mR44K39rjMXWUo
QkYY0PiEL29DZfSGXrtKp/+b9vO/0H5cYmL/U7xu8yN9HV7rH7fRuus2v4J1jgXtxwPHaNsQBa/k
nl+8H1Y5rgMO2fY0gng6jJy/YnXef7oGDaiZm5ajEjRcYnXuf5omGqcE/tCzN3TV+Fdidabzd0MA
ci6qZWsalAQNRxZO702sLkEKLdZmr0LzkUydy6Bk1jAidm2XpzP0T1FmwXQxkSdECluM6ZTe3g5R
lR+0fiCTWzktMI8qXllaBm1SaRh3QuwnDVmAdXGqs8WMY7VTUbnelk0bnIlBbVVGTeSyen0zFHp7
bjJ4o0l41zUFipjBF9cmGd9arb1ubLs7Ry4TSkNp1Y1Wha+qh6Vv49gPgzVlx4h8P7MCgmGkGUNE
M6wZoQZSLD8SAdgxG4u4Nz8RETIPRV7cQBFqLJjdZdBs6y79YioA+Hyz24+jQExOJIFJwL9MBmag
Seg/uEatwC7Pk22tqw5ajqSEZ19FycLa+5llPRdxelaDGvGxDhY3FiDz2Z7IlM6ISDtRdV9rlr+d
XJRwMkQpO3U+OGoL57BJLnoQfLH9VHtGt6FgyIp+U1YLuzQNr9f3HXo8pHiBj7VhXYGUmBFyjhkd
j6RbV3Ogfp7VBsmIwlvPuoXWj16iDJwkz37gfAZ8iOSJUdvlcWgh1tam9mPOnWEdO+WDluqgUyAV
Ii3XbPRsQou0ib4wgAevqJMRRyeqyDRCh1EL8HYAMtqW6PnipIluPPfQz2TAEtEorXFVA1orA2jM
Nuxg/me9fcl07HrmsXFxGQ7OAAfWvRt8t5QkXOV+FkIm15/qXn+ykq5ZkxVCz7QLezBkxWr3GCYk
wpFc2SCM+xNQyCZ1TnOv4ouhFdk9ifRVZtrvfeCc4GPsat3UE7aaKDd4cfUdqJwFeXpyNonNLMaK
s0vIgWyDBAZT8vsWKAKQQdxOlWA1Gc6d33f3mu+JHEf+3Ect4AofYG/dtutxKGP0M8DvTgLnIPJI
LpCdKbuz1K91mV2wrzghViZy6STJYN6jSjYFXzzbP06l/VAqkK6SY2oYT8mUfKkslHScoiBzjy+C
m6cvSe+vR3KOOIyWBuBFP1GRm3SUQydI8IQN1liPoEz1OBr+1nfw6kx8fnkPTd62WmzUOyGBQ+wl
65FkVqpZZO8D7PcQ5guUckugY113CJr3iA+tIMFBhO/HQzEMuEPjjt6VNYoHqNEce9C6fO/CNd56
+d7IwYU5FSCBUp2OyAG9xzAJM/aW+BfzzJ+x+85rw3MDuHqLlNyjb+KnEfgYN9WOfT+5z13dDI92
nd1lqr135vLZVqb2neKnO68Ho6rV4YtRpttxiH5q+sZnvnhMB+vgu7OL8g9S5A3yS/H0jJZbAydC
axH6dQkC3zspsE8UU9bo8BFoSUvif15ZrJssvrN9IVMpFPziTM05/wp3FWRLm4RXTVL30bH8Wqck
x60HIw3bk2cAZOKls0MIJFopEbiQwg9ilIQ/oldW7AK1f5dFJFx1IRPjxECZJ0xpmYsj/qVBN9/4
Ng6cpoJC5WBXTxUilncGZtwII3s4LLdTsA2NvN7mUWnusyLIhYE1uuzpO7fy0Jplvg2KqNn5iYGP
Jkz2nRmqj14/e4iQrIYKCLkfhc9FWM1IVeTPJIXFgDD7mca+tm/nIN9NofbNiU5KNmun4Rk1+UOP
zZdKvAk96MDTLk6lpRtvGh766Uk34nMroJWGEdpCVnTj+uo3IFQoh+vWy6znz+j2ARrRTaYCnW+f
bTN3zvEIZoPs+7Z3s2AXQDxH4a3ozqU+Z7uBEwA8XJ+jTq+xloiTbavM3/sEVWIfw+hpfIlJFPFu
APHbW+7eQBvlMHXRk4N6+d7TmDwXvst3w6nts65bwbFEutjJEITnxa9rY3cGCUq2O8X1K1NRcJmL
6GxGqYb5QOytuVuSOytFFCmYwmPq9rDQB2uP9MjIS4f3KPQBxBWKHOkGX0eoxmh+6g5wz9KflTPB
H+UcYeCzD3r9ouSWdc77CDVetCrRCYSTCYwKgmXM4RTbiQ+4aDy0MRxIcLP3xjipZ1fLrA2Xgrz8
GK7CygNzlRsfvW7GLMx0vPPUg5gyPPu+iBF8j/MpBhaNXl3UgnCSZ1GLU5G1av4ZOrFDUJKWrMW7
gxvtepZ5mIznpMNpDC3fbC5hI04VOqfXahXZuCO9AFGfT4FtvC9UQ0cXNDxMmq3valN/Gg1mJsAJ
eznwdBqk80Qt1zXjZCpTs2pjS0Ugsf+ZoZu8K6BwImOFdDmtvp3uMU2Z17VODgsVs0uQm8ACvPle
+qEEzM+PWhqs8R4Y9wOC8tWIZsK/M8b/XMZYFVTtf0w8f/jRv37/G+9cN+Qmf2WLYZcLNxzH1kwH
krl3QzwXtoS/hpymLpjmho03Eh5mKk5Ny5CTISyjRFqxkNRdcrr/ypBTs8w3Y07V1hzHsXWdYbFn
685bq6OwNcc+r0vjPgQxHgvouCNA5AjOIgIORnwdKQP2AMK4GxQZj9K6TULrrq4GZzXr9Qe/4Kvb
C6i6DWY9F+B1BOkRJyx2rYC1tzU8gkKvG9wCxlct7IWASLPtBBx+AJvMuKkQjhGHtNPyXTE6H0B6
TVsPCUFgbPnFh42w19wTU7XmHimPlS4g+LMA4+cSl6/OJ1T43YMY/BgCul9b5ntXgvkFrF8TAH9V
QP1jJFJVgncnrbSKndaNzQsxiveW0b3UqVp8NLxhZ+Tjg+f6zdFDP3BjMKoW4jcAwczqMXR0KEOC
fGDBQnAU9PwZ+vjraHC0sw9XIRWkBcVF6FDQGDy9c88dlgCAvtInBQhjK0gPOeyHDhYEA/2zByuC
D135uYAnEcGXwDmIAVhfacRRhxNoXtD8grcxqvNTMny2yOMxtgfsXQkqxgAnwwsgZ8gtbETyVkxv
Zliz+Lg5VsdHVxA7HEHxQCAH1X9B+/CTCwJR5b4tsmaLI9UQ7bUs1XcFfBEf3kgHf6QWRBKQRsjc
RPluNnJ/55nfbQXaAK4MyCsZ9nkQhJSoWNvamXyH9TgIwkqePJL9xSNOUFlMb/jpNMPnUZBcFNgu
QQztxcsHLG2QjIsFJaaW5BhBk5l9c4cuEGwqQaFB83NeWcBow0E34aF1HklecNhMxPMm2eqt25/6
LsMk2wkYj7cqdr4zkle9ol3KekjujQnsngsi0EZjiKF7YmzTgIRojwjCJYiV6D5NelQUuTbFHCvv
Wx+DaeYhc5FB/Rl6ngN36vZBgazWxtHTlDGmevator1znl09CYAzFpiDdUgq9v59pRVfc3CqQG+x
29Bj6GGpGw4nv1Q/BiYuA4E7mFwe/zyrXnEsB5I0SmCint0bD0jXkNwK6rNhVLz3B+NjUrq7KHAO
UW0luIDBn2d6eo6JSfPtRLlSM/MJu/jgg2cPSEBUBrdti52Pn6kPeoimYdjgLOBrY38vRCdJOnj7
MCKj0CuMB+zKSA+qkR5tSCsrv6ndC2d9cG2+ytiXWdupR+6E8fZHaGfNnYvIz7ox3jNW6z5XXf6c
BvkHVVUYL/BNOngRqYN5PI/9EJxrTSEpEtbOboh8GBLaML9g01CvrKBWXhUjutcGBOdSFYZXqfEO
cf3+oCnKMTEN9aGOuoEoseKgnpd9BMVV3Gc6AIay6HGRdmJrn/ohFMHMvQtNPTuI11VeoQRfQ3iZ
lc8qBOBWdbsfVVcWd47q34mcwI5Bg7XCkImBMjjg9UTqY4O+U3EfKWjnw0n5rFulDxgOH61hbAKc
iZLq5LtIlkGXh6KCVckjrI/mYOM6zjzXZDqXJgMQcESg4fT0G6tV+q3VoIUX9kVH6AdtJL/OnS1u
Jehbapa2xxLD38TZAMTL91/a1ozfd5AcisplUqZH5jrJmOgXqsKwopkv/M6WaRHSwNPEfAz12iLO
7sLUsq9FGsfIhPnHxkFNNecvV2xsq7ShbR89Y/wBa9h6ToLI3GRxuw2gAp67fNxYVlviqGZ/mRSG
wm6QnXn3A0g20QdVNE/ZSNGFRY6hk7TVZVnWrroOUv3hun4RhpDrl8VrT9noSMd3ueqmKleNQCt3
zahd5C5lF9kuF5c9dgYoHOQlP7ivC/P+Jl19rf4pTf0m73yT7X4rGvCnNPWSv3ZSAN5+Z0HAk/kK
2fvPZ3CVD5AdbvLjN9XrZjcJc9QMzzzuCIb+Tvzf7Ho5Mbn67W+9Lr/5nXKbkQTkemSStF72u/Rr
6v55QlZv9/ZQN8oIy6H/eNmX1Te/TjbenOlyxOuBbnYvd4riWIuG/u9fXpYEpKwGHsYNzEHuxJTo
Brn/m3OWq5YzKT3zWKZWvecV+Dmwen27rMMxR0zfmYC0RrKxIdjMHMS37uMi19ZFgAChG0bdrhrL
JylXISU44jJtcJJdRDOWVS1Eyr3tKyfZtLTLmgQpyD0sa697uepl3OwRW95VjBr+aayS6gz2NVbJ
g0eIcBNuF1UF77Nfy1OEQVAIb25z05j7OAQmxcfrJnKF3A6dQG03qsOjn0Qe7wE0Mk9BJiwFsDTk
1R8mm9T1zlWCoMPUkI+WtdoE2mB0BirQLeqaeoYt9fwQef6IMqEIhIskx1XDpdQxt9V18tjFufZQ
Sk4TpiiMgfOj23jokvU/nOYHb3IE+vLpSwq5IFlpDmnhWRRA6n8VmOUUf1xc+snN+DfKVdITlnGc
7iBsjcamcY5miRijOn7NQ6/e1XVDBtebQwPeyPAZr6vnwuczH8H0uUnAynSyTJpiebM27TY/TMPe
YIhzclPS+aqn2LhIxs3aH7tu3QUB1saiaEThFknAzA9R3INZCMnGjiQBnmInVdTkYtkimNG7xVEZ
7fAsi6FIvHUw8TUveg0bNL7AORZ1iB4zdHMR5QY1JQtnRo1z8B2CCWAzJAzjitIA71dq5BjKoiyK
FSC1CDKPfakH9KonQUqbFDiL2L1u7NRXDulI1sOa8yP6nc68zrGsWnV2kWyAhGur1kCqshLTT0fM
RpVAqVfZEKtYAIDpjGsdY9pBQz6prz5rpX1fMyLhc8ZfFeMhq5nTMSxDXE+NRMjIVq2PuDmRN7R3
rYlwiIcT30kzz445AC0k4wQhmzd5LCCTsjbYiDsaRnFAiJyUEezSVaqpxTZn3nLKgk7ni4UAuKx5
dsggq7Du+9Lor/8Bd3bVHojOpWsGABOys1x/RxRD62rHiiiPUDJRRcbekXhLPzUOatUMe3kOk0wh
SRk7iX2Qy+mcMzRgmLcAYqwKavJBA0lPRNDAEEwoc0i9iKUg9OHCqc3Mh0HJNVRsTPSzMB3N0ZFy
I6AIsDcPcejBjvwLHCBvQJmSf9M2YYu5CccARIV4G3pOETNm3N0gE2SW/mbZRoVyy/wsQvJZJLSl
nsv154iLLWVj5E/2SsDx2TzA2RQ3lsT7yBuOgDeP5vV/EGtc/2iGjnqU+Cf5g2VtKWQbHBV9i2Le
J2zUkPISOBbmjygAtDrQK+IyvxrBnSBl3zbQgsXds2BC5KIs5DWQNb4mDFdBoFki1SExLBK9Iotl
cUrVz0MQIOY6qZervIwEUl2rBjzTVQ88mvg5mBud7OAplne1KN4sFpgXAR/2921l1bzMhttiErgj
2YZNQ4WxJjCtwRhJpw76D7RSiS7iKIhNDEUYNsT/ff4vMPz+wcQbI2gg+EeJuZWYMnn9/iHOrE3z
U6PX2tG3TBseuL3rE/S6oaHpiBwThgJmpCOHE5ebeNArrB8trSHRbR7lDzJ5pK0CIQ9EPqAEN0wC
V1oAeUJXsJpKNUDcumLuYrPe9Chguj7yw3rv2GA0MV2bJ73bAPJJz6MR3wVR/H4YWvipDWFirYbz
Kn8AysDw4QS0KXd1+yB/z/UpUNRNn0OmSmcAVwParmciUas6mJSDvDvI0SY7MDDvJYTn+k//HSCE
DG98MmH45vm69gN1AyEbVHH6OmqFQQo2t86OKJD72ilVi5FogfpdK79qWHCcCJnngedhAlG5h0gN
d33YvXSlp+yCGtfoKjX8VdWHdbbSNesu6tJxP4cDEVkcbvdOUz5VCYZG5uwoPOepQgYYEuxUdd2m
VlXBtCcr3DsFqrCznhzgrB20ssHBQYfmKVCGuHWgpgcd/WT6qsA/iWU8bS34H3xqPbvzT3mOVIqp
udiyuOirqb9FZBzdYKbaKS9GHBEs6B/SzOy3TuNdXJLNK7eu3w/23mDai92V2LspnEQIxOO0IY4z
zAXaIuod/u6bwCFXlY3kEiB6bzD22WQNpP5afOcb4Y8QaiT5ItiApaaq81q2ybVzHI7rumnfhx3f
0HkOPvh+iq6fsE5ozK8zYcqT3gTaOSORErG7MceuOar6D5bSICeNaQbubIglq8ncbOWJ5W7c7LtE
vyu84rEmLrBVZwfM6c+wYafQ7T9hjTZt3QEntmDQd71rh6uRREkg3pSyyBUFCfVG/WE2PItujfx8
oz67fhUd0C8VAIX0N0qhmwA/+gK5AE7RPjr9o4PP2TYOw24NsbDc5jUMwWsHnt5jYr86PdjNNgYM
1av+pm8j94DW7HD9bWHZQ5pHO2RVCS3ARhS9ADf0BFk2UJK81TR/LKb6JQBzxmR7xsvL0bg8doJy
PKZYUwLc0UBm5D5uIdIayFG7LV8HeXUyiU8GfYhFjUIWMRvAyzDZzE6y5roRwoBLI35y2Ql3zXOm
qEgbi866eMvK2lLIbvayrVyWe0X5APsWjT9QbHvTT1ZV3U62lm3/vG4r27J4OEaQrde59S1RYUwX
+NCSM26DDRB8ZUN29znHGODeQ1r4HeIu8yEekMr3oI7oub5CyZoQmkImwjcatH/GlTV5X4Mhe5nL
CXXzdHA33YhIfYk8ObdcZa9Hu/wYdDnSzdqWkIWJ8jHqBGCjsYI0en8T1ON5yNL6mz82qByU3pcC
F3bYXORpES521mbTDVCMiUkqajKCeZmVd7MeftPi/ega5pfGcFEHx1bv0QmD+t7XECXOIdq/OnV0
h56P/UEn9nUgxNShUm71XzDPkOsHA21xWxvSU+/X/nOldR9AKI+v+DGF6yjzHSzFy+Yhb7pchlxe
Q714l+u+eoezEWYYTWQd2xkJahGPecUDk+xK8tp4SbrrUNI+4qyXf6jD+UHulavGrR5Z5r0XFcMj
WASGWeJwrat8DqGvPw9lrZ8sk9xnNiEToUJpuRQkxvF9nD9X2ujs8JrvDlXjzS8D9uTyR0ztoAgd
SuOubCrtwuyHB4Lx+sW1oWA3UmVerf0nZ460czeGcPvE2c7EFGbPTj5lSg19d0T4SUu78JPlE3AU
Z9VNITmn2MbOw0ldUssuSmry6gQQAknsGpc+mLQ7NKCC6y4n1Jb60dJfpjxuD8VUIESFPcDnDHFu
uWUIIHLbNoZxaiwHVYB+/CLb1TSyVlngj4/6lBn3s92iOyEOpYXFg4uK8gcigwDlxjrbIdIRvFrD
9Q82K24nXKrtYz+o3fsomd/JHaJGna3JjrUPoUgcA8QMr38gbmsfdBXLOGQ10i353uSkWRjkykuC
GrYX6sOX2YZOnuiGf9AhuX8AJ3Un9zoLTpW8xcjl+Y/ytpMbokT/jWi0/s7E0eEcuom3kaePnCrG
8E7xEhX2WsvUER3P0jyGTuE9xQEBVm8y8m9IUGABFOofR/AIOybKwSmI6/EpGJXx2qML8qNlK/En
JTLjnTnV1QmXk+SpUSyNZzArvkWjufetaPqEsYxHlrSaGb8RHdWEhSJ6cdf9YLmwG+GEfma0BSgh
MNwTYgXNZcIo7LofKyq2MV6on1OLSJjiWBnjhzy81HUA70wcKcgEW7/3PzeeU26RBBvOTAy0R8LE
GQgIfk89NuummNovwaTzdwMDg76UVY+qH+JTJfZhw0XPWsv9MleOt0EQML4Dc+E/pOHcX3t02JP0
2A68uo3QFU/N9i6bIvXB8pEHl0cZeQd4sfua4hi0yUfFuGvssHxwmhodLXEQrz+gvJLeyQ5qCSzD
aevovm0d755PhH/thZ94GU/O176zhSqV09wnbjtzC2oxIfwm/Zb+OqFCC+F3Dsa9gfH9fcqxNngW
a1+Ja17PpwLl0CkKKhNK7d9FUP43lWGmXzPlLM9Hm0tjnfNpeyj7Wr3r/JA84Jzqr735UXZopnFa
12plPrTaVN6ZDeakbdCqD0XH39Oj3EPovv7OkJxQ5NCq75wgLPm2zc0hm/P+3ewqZCM1u/ouHGlS
uzNfKyMDsB6xj4r785xzjtseG7YXpQ3eXffmhc+lW1gvvpIC3TPs5OxoivnAzeRxr7v+q8ufJbsm
Bs6vWRdV76zC7A+IkwOLQCbpHcII3bVLXozrnODsq+kMQJ+Tqn6AGzmcUVoxtsiOVB/VtLrIvfH0
vO/UmhQrU5VdyyNxqmY3fBwKhJ0qNW++GmGMKye/2GBSC0zGVp60adIPDJ6U/Wwb8bMTEJLOGeV/
z7grVa9XAJZidBtsUqQNHkJnNM/Y9oxA3nm8zNmEKM/lsXX3pVfr6MVsgA2Nwaid9CivH8dGAfSJ
bS0jo4+y59z55qrrNe1p9CFMD1NLOr6vz2NXdc+DU+HRK3Y4BekWpX/0K4TmSd+11v2gBuHd2Knk
yHzUNOYuQSdA/Hul90ntO+ODEyr9bsbn/pSoqvqoOWDvI8I237T+Xl6gipncCs5c/dQ3Q3KMwn7a
t8j1PCPVxJxQ7MxHFtolXfXFV3lXu7o34J+nFHc+xIKtFTXtJy3TzrIrkbrXKMz5TiIte3b8NNtr
ylgc7dxzn+w5m1ZhaZjfuqze6l6tfE46HHSGtmjucksLH6w4iTYMItuvmfuEVYL1bVRSPoqoITzi
8KqfysoMdz6eIR/Rf7+X+wpb9acSB/F78gvOvsFA89DNfLqdAGgWZ2196yPvgMOf9skDxbGd7XA8
x3MePGZNoRJF5HxkIRe7wFMeXJWbSROvJrmZ2F72MIJ/gzN//DO5cSYIACP/cWr8/6WvX1+zv+XG
r5v8So276K57QB9tz0UogyAQifZf2EwXmCVq7AahIZ10tebClv4LnCnS4Yj7eK5qmPbfNdnV/9R1
aPwe41QJ99T+pUw5KfeySCfye8fv//UfhGlIugMS0XT04gF6inMov72+wzy2+a//0P5vrJW62Rim
cmiz1tvpzCXWxuydlWgoDmUALLvMD00FdyNocDUb8T3D+chPNjfX7P+zd15Lkipbmn6VeQHM0OIW
EYSO1OoGy6zKRGvN0/cX5D6d1dWnp23ux/Y2DOGQFAHuvtb6xT/87v9TUCbGhKm7Xvjf3QalPgNg
pSKaIAD+623gR4dB3NW/B6GCyp4z2Tx0Qf9htOJvC8mEsMaVJG4rwSNAN5yO4rUbyZOy/V9ugx/j
76dhSfgjqrJiGUA6+en/fBqo9iStNTDPERuVqmOmEt5IgrwTAkcZDOh85UuKlpUeWy/Z3Ah2VGJ5
I+FbA+eY+pYyDOcxxhf6f7ktVb0q4//XnwlOvQ4kF+K8pBji9fn98TNNaavVAHWYsw9zAUqpL301
qS9ISJrH3IBQN03obKH5K+ybBc9hY0Y/bUquYJq6JbgYBrytNZ20S9CH+6EqraM0Zc3RMPx0Ckw8
T4uFhFR+A1hWPc7/ucgqo3EjbKXcajZnrxhLzemtaLosNVoQsTA/B3VOljpo8E7CWPdEPiS19VL8
FKj/7dVbLbyrNRCD1oRTE0losj2jsAul4ssKzOmqfCQ6dZB4Ld7gRp0Rq2TQnUWF6SneKScxb38P
xKDaMlYO/+ziJCbLvVk2KFfPv4KwgxmXlJup84xwHwxj55tGVuKWNhzCdCeZiJSCDej0XNnUQn02
kt+Ybd6oyRgdAMEjqYoHga3U2Xwo5PEhCAegvH2ve611EAVMnGW5OGKFrm8kCyUezaCYbI7HMk6T
XRMVrs6ECESmqW5kA5RZtjMjaZsxk6Xo+TXXYr4TKp06fmR9dtcfpIim0xg/5xQGoRv2OaJUpLJ0
NDNS9HRweoP4ZirQczvTHwcp8Os5/ixykKTYOQKRrb+MggjICm9q5DiobpIuG+pbItSs/hgNMM4t
qBcnKS3UzfrukqJKhGTJSCvLRT9mdjSl6hyjGY5hrvqtgBqK3i8zfp5Xf3OUZYJmi4ceSFhLu5ew
bcNuKtkNPVT5cACAXBEtafn4aMrSYgskjzxhCvEeneoPXcLYx7iRFuMtNBZhU2mw4IUoeLamOHMr
+FSOoIi33dSdjTT7JL2ODl0OJqfJF4M6PBKt4FkitzBIxt/HEEJgic7xJRE/QpLiDk5JhonfeJST
MRAn0VfS8XMqSZNVeL20rQWjMSebQA0l2xjmVZuwmE79LLUbM+yVGxWXFzdrIt6KOUIWscG9Otd/
zaGkYYwlIX86j1+ZDiwjlWYUXXsBZUNdxyivx7QO7Bk2Q2AX3ESttFMRNEcNKUc3rluNLkButlam
QOZQNDciM7MXNBbYx1+FVa6rYjL+uci7SHPRQATrdj0gaPUHKp6Ll0PO5mlGFz1stU1zZWeuu3Dw
hpyybq+Lri8ecUvM/miy7k+v569n/Jy77vvZXNcabVr8RNC2qz4E+Thy+OPEvDuI9G/3ih/1iNXR
Qp2zZzkqcN1amSdjrJbtYT15bSiN8KwxNWeCfmXhrAuAuxjPr6u8MmSEeKRgJKH7OOuJ3zu/l2ur
GL8a1AUV9fukvxgvi96bwFjXU/+4kxkCyzaYJcJocoDkiImwVrmLaxVjvTfz23xjvYX17Hm9+fXy
30Yg62q93i5dCLCwAHatnmHrnlifPTELyWFeTyGUPsYU+KuMdbsf4tXpNGF96KLQ3CBxhkyo6I8j
hK4Z1dFmasZ9hMxErLa/8/4yBFgt6rp8LHId5Y5iuDXq5UlV+i9MBvdosxMsahQ/caLvvIwZ5VZZ
yP7wXYg7gY6dVHdonrOm2QZieKeiAMmEloAA3PBdQuY30RXqoKK1nevuVg5Nyx+K/i3LLM/oIwAf
baO6kZUVIFYq3YetcY6KOTgWxZskmicqaqnboXpu03+P5A+rz24gjVnozbZQ4tEJ5GZyYi3JkPaU
7q1CjP1yqM7CFET7Jcp2KpW8B1kp/UBof7XGjK2fKnvNVYww10qkMsL6tlg6056CdnKrSO3tWKks
hE0TzRWNWUDEoMK9cslAJVEh6K5eZSPRQhtZIjm5vLdTwugmnk3PiHOZ7ne5EO1/1ny/oHcwQoQN
EgvKsul+p0aoH/VYr9wG3UEX5FDv9d110LIQzcY91mtMAgWyHZsad2Kx2+TWjIxRFc9uWk6Psy4x
nBUwnYerHzYDXDtFqIQt4XaU58DFREvbxP3vZsw/1WX5IHYiQdwUd8Jg1FtZsLYW5XcwR3F1KTIR
5dcQkySxTxCz+2K+h2EdkWPZXSGG0Zw5aCq9txOq/EaDpie51NLTdcZRsZEPUYpiqiXup5YvDBzF
N9Qe3WJGUjSJcz2pyfqDcMLbuM1uTLEsyP+j6Yo+8ldcQrCvpYPWQFwwq3GDUItX1Zd6il5ifDJd
2UiinVH3+9zoPWOMlWe9fwegLB8kE+gvWpnTViiFewlHFX9Qc1+RYgickv4h5/UnOosyGtV17c2L
WmAFlXVuWR0kfTplJi4JKoV1OMsRcl6tjSFbgR3yVa8QfRPkfXpbxpCsNZSdlGjbWZOPaTb7TDG2
Igxwlxf7osvRvBFD5puqHlZbGXyjLB9q8mQeFUnDba8qcpSKrd0wfS6oHACACJdNEiybsBvfcFlc
XDXM0GSPbrM4/8Unvhs0/TZODRgSlXZcmtxNyUkGXZEwm2sedKg7A0qVmmdO3V0e4AMvNPJ7M4Cw
jorcEyq8EGIzelEAceuiiVgciqqeVV2SJcNDfCgPiswAheFhatUmSTaSZYAdb8TI4Ntb7gZducNs
9mUMFNMhdz8doiDZCENoOLKO7piE3mXY4ghUboUYHi5ezHeNpObwKXqG3EX5spBlx6fvMJXKwGiZ
QzqqKt/MxbepBnYeWdUvtUg7m3Acl4jeDLEdZRRL4/vRkmHuAc1ze7wqT7pSXaYEAgPDT2ST6vek
sEfVeCfm3V7OzRsThTtEnHF/F1AsnNPXKRhPyD89NSldk4Ur7iDsawhd9NrzzRSHPOjZRLq89TRp
eCjNARHqOFLpJrMJqz3rzghMepcI7EIU9t5kaAzCzQxFv5S3lTE8J+Kg4YuMG6VCrnaApmrjcdwV
aklqPD7qOtWD0A31Id5G03zUuym0NUE8FpniTsvQIzxzJy+R7JnyiKBuUL1VSlrjnyw9UeTJEQZQ
HozlYMao/cRBdKLw9TAn+qc5ie/zBCo/eBQifZ+qzVljShsh6xZaOV5xyXxULfN3MebP6I7iKRlv
Ad73kAv03MA4PLQyuB6ZigPnPOXnrNYVLwaJ76xH1n3fh6VMZy4F2SEtq4eaQWabDfLL2iqoSDZU
PXAN2PLtWWAS45NwLfCHM2HAkcbfJGlenJfCmo8yMr5LlM9nPBC8ThZyL0OyzU51K1/cRUfIoqn4
GuUFrkNtQdmoMZ1VU5xxTfEL4EVZz0fc3w0viou7Rg12edUaJ4Xs7AlMxAh6FIVoA3OpuEK8QF8Y
0gKxmk6S8BAbBv/C652oYrd4ehvk9KoGjw+Wj2cpqT3ifu1WPUwpMf4Ku6WAYFSymCAwqcPwjhfu
4MjIbfDDz+QNzSk49casnIBIILGhnEoUKTu5y09WJX+SxomQ7prehEpxM9DKhEjBMekmc5eL5Q10
eR2tQBXYYArcY+kBUqaxJyrVlyDol9RQpv3ShZeREiSDXqecJTDhZHyy04eY4OMtL+UOvb+dTLZm
P2rNSR2l9owH+q2G6cHOyNv8iEWTi1Buy7lGa0fXH7HCVnoTIkJlizJUtbmVKPPVMK4qbdjNDVSh
HPdlgDGHXq2tXVdX/TltkRGGxTGCaTq3SVRvpbn+iMtwr6hBd7ASNH2tabkL+nE+q5OJ3ij6GPgp
f0U692ilvtIO/JmcNwuz6hKGYnqSEN5i0qg91wX9vtaiaIVXddkZ6NPzq2QN7BYijuGMJPFuwKOU
cQnTcrO4ZKkU7Armwo6qFehoLbXG2C9gAjnPFFXL+mDBeSkQ/j9n14Ulj5+jeYUTiLzo+vKUWXNu
a1TEQoKhjpmLimYkgrRBB6sx/rDCadwCmIWx0lClzcRqF8gLUmfTjWZ96LHLa0Eh8roYrguESCHU
rKttL1FqXA8pYW8ySBHRReT5cY3cr2tJpMP6/tled6qroNi6Gq3HCeT/af9vd7aq5abKUtpFX45/
CLZ00b90SX4EW/7Sb1mbNNd269q6+NF5+dlc137ONdWZviojVbo2Xi9A/60JnbkLEMZC5wsU2rr2
s/gf95nFlfL/786r6fjjKxYKYHX13WJtZqxmcT+Xzmvwbuvm97V+/lS8iueth9TokAeDuoPb2IlG
8t3+j+MhSHbJW5um5tUd7ef66/X6vn9rTOqhTJU6EXAwfzOtNTrqdTVDigYUDwppIrOCILlEQpEx
8VSyZ13LwfSH0mUUgJt30NkcmRCPUmLbUfMi9V8YZuDWlOU9MGs3URLexpMBHACjdZ5Nb0c6ufAG
s+LT3BsNUPucapcZZCczR5oO+AtGl9fNIZQyoNNRTtSqoY6PZtlRapUnSFWqvyBKZ8PtkxF2H7UK
1EG/JUUu7VAKUo5Ghius2NyjuTlGarLthyY7JlGcHZGUixxRYQyToMRBbxh2ZiNeEsPq0LPT5uY4
c3vUmuRoM1tbo1vKI16GjwTiy3EohOW4rpnYZePVhQL1uols3UKd0USwMEh2SCD+0yxcpOWo6HNz
NSsP7QKd/Yo7WbTXONeLUxKXKUAYYoL2ykioyGhT25E8sQsdPNqv9nNBeOyuC4ncRZsgIpPUwG4i
VAPc7KwKwglV5nwfFrVykEOESueJZ8QFCecZXpZyOtKbTkctzB9qyOf0y7RoQmE8psI42jOCgh6I
QPJARpUTpmdkGKb4yZCb6rSYZsbcDaCWpRa/IkuTN0GPHrbV1lszUg/5IoKOGTAwrokxlwzfpNJK
sKae4veghlDZJfFLY+mxH5qleBQzk7r0dW1dKOMsHi0NPIicAePAPGVD7keAUHHEA1qmiHdtWs1W
sSEzg7mYaWmHOi/0g6ZI26IB3zdLxi+LcP5oaE2zL8LOE65b/fVNIb4gT6nqAyPVv/ZFBqmVCUuw
YbyrCma9yZKrx/XFWtdMqAWbBMVehK3kmYljd+zHXt9q+aIcrbFT/DRJnhdLlSsX2dlUQ9/6emg9
ro+VcjS7bXPFQUXg6MnZomgrlstOq4go57I7CEgi2YYmGEy1zOAoi7lwXNcQCDcJwGLsKfLqFOdH
o4vbbdxrWFsomlB4gCCeFxCKjT4unlyP8ErTIT3qcpYeFaN7bRTfUicJagt7Q2FuXF0B9S9Q0D4a
/9lybb4uDPOQ6P0D+egUfwAwLMqQUxSeGYnj63OPcrUDN8Iz7K4v/bqQeng4iyRVjK0VgaCWHFZA
07oQ4hAy9x+rgpDAHcEYB9Wv5Wk90F9PQUKb8sofDdfV9Wrr8XXTEOPIVlJF+v4zPwd+/uq672fT
6mrFVXumvD/7fv5opbT5fu6flQR7BHt1tl4Prosq1AkBVGvzx/39/MW1yXrNer3zbCBzFlALcNYj
Iy+XpSbiN7br52//dXt/ba6n/nUb67lrOzBBv7IeHQEQjn6oZpiXQ4YXtCq9T3vjaI5Rj2p317lq
Hhc3JQnnrVIpmDapwhkYLWYjZH48Zun4aJmRdrIidNeNdjkHqJco4vRLbAQkDVKLr6HReuTrM2lf
ZrJ8JPl4g7W0DhbFjeZuQXXkuTVEH+AF9dEm/SUzz0WWBOMrsSPSVUtMmRS+TjUkH1uJiniNLRFb
KXwkYKDdLJhoj+OEB3ssi34OK6TRZclXe/M1AEl50vvsJSKu8cluEI4qKKKzKe+4CZy68aCwNYro
G+hW4TKHpyUo3nJxNp+H6L3qYHKDEb4YCJA1QwNDd7gtBvrZrsOmaSZ4chZzaDxAja845QAwG5fx
CCQDQbJe+dWr7a+0z1S8lquQqnMXQ19Lzp06vLaBeZNror4RVCeM0vaQSM/EadohmzMPSXLNoz+H
oV9KpFRN6pVXIxLIt9Z9oInYjyUzPVFuUgCY6qsz+YF5f2CHerVZIBrakME/tMrqKCOPu4JP8E4u
U40MepRfvXtS3xKxGazG9jI17CrKDsog+R5JxY9s6XFWkVvxY6zbt07UcO2aCSwWfKDi6mVJtPA+
b1PftGR9w0tyGkeG/1JNbgbU7DdGM12EIYAdTkKHTxk64RYHkpQQDDY/Hku3otXhBAJyrR8EjFCy
YDxoC7Cn+CJ0eusnYrCnAq4fJ3Ne8GWXIxLQfXXu3pJAN4/jMFcPnRXvoTKru3LA0agvgtYh+aVt
IkFKMAIp9YvaEy6VuVrYartshqHS7qQk3BRNp9tDqZ9GYZROgRj4SZUr+6yAUgQlyzzU8fgpF+Hs
s1AwQsnm7dRh0UHuDEMPiBoIdMgCivxIu8MWhe81DKUXoCucEhJ7Yi52EM8FaROp6BKQIxNuqzk6
Qx7vqTTnZDl6vYAKX8nAg5IvFajMRVRLlDx4o8i0ATWPR596Xr+xhGHcRJmgeX02fhD12cmkL15q
avKuzs1dinrsd1nu/yvy/C+KPNRcZSpw/3PV97F7j/6U4/nnhH/RoVeFbJGZHzRk7b/5cIu6KFua
hGQP1Xl4y3+woyVZ103407qEXA81vn+JZ18tuilE83FRFDYlZHz+H8SzZc281jH/KCdCsoYXTWkZ
H3BVtvS/jbjLuoyjkoLeSb8qSmer96hxlfz8Y1U3+gJA8BVe/r36dwM18xVIwT0WGwgfO6Wx3MQR
SgytVXaklyjA6KP1NJQajkClegznOvaLWbgBNDZum948AlsZwRKrpidIy9dUCvENxJ3GIfhEg2BK
k03ZCDr2x0sEXI4EGRWq2U+M8AzEv9+PUUI3u7xEUmLYdBsxMp4kTdNx8uW8rze5AXDGUoGQk43B
YbVHuKP99mld1U1zqygv6z8KWS9zuV9X1XzJhoOJb4U7BB2RPgU8jF2vJ4Co/tej+OMy66E/ntLa
at0pIiIUX11lsR7AYNa4kjWk1XZ2XSXEzzYqprTa9cC6a12sktviVdXx3+1Tx6vx7XokW+1w11V1
pX+sZ67b6+k/m+u+nz9TrCeu2/9t9f/+19cL/VwX9LK2wxh22qHlWe1FE0LDujZcN9e1nwOEHP/s
+2kXahTr7L9O+Tm8nrJu4ktOGBUzM/l3jSVNRw5zPfLHFb/3rqdrIck3e12NDXB0dfR9s3/d08/f
W6/1159aN6PrSyHI6kBC9V//norxjBLRdRtFctkpqiGwqxX5XKzLVRR5VNHvo8oB+2SVS9ZztFLD
pvTXXd8Nf6Sa1ybf1/hLofln84/D3xrL2GghGrfq0q6t/rrcuvk/H/77LsMuCMkmA83F7eKqFHgt
q60m7mvLei2rWaNAlaWTBvt7G9ztP43W5uvmcjWUH+/WU9cdP1cC2QqTZt3GW69A4vBfi7VhsRbt
fs4xr/KRfY5+QBOBs7qq8ncSiHdb+1ldBfnz/1TtnwBvu5VmMQe7ikZrUqow6EINGQWY3ql6i8CW
tvvh5RYI2xvzIGyMDuHGJUY5iXwrDIUrNP17VbpC0jWeJhWalQK1rq57o844qEkY+evWulhPXNv9
bP5xyXXnenht+HPeui+Q04HpXRFt6nC5qgTl5QeqLBE+tqjS9/BGxALurq4xJw2y7io6+I9us7Iq
M0PjI0emX/dKOaWXsmwgA/ZUHEf47XvVCPRtsYgAJurzotYPpZbNkGYa6ugr7UVHEiNvIcJduU8/
hKd182dfQSXhmmoe7JUShklrsWC6ldCxN8ozQBUiVEPSt2iMKX4YjdgrhCwyXao3EAoe4nwacww5
WxEMR/Bg6dptGwe9UxFz7Lu4Uex4rGN33czhfqgd/wp5wIRnnlIsgOSxo1ZlSiUZ6KT/FqhdqY8Q
RSw/tKA/4Ea/k/onTRneFYzzNnlL5TYu+upgtU2KRBhMklxUgs0kLfeYGjp61Yvbul5aFOzrdk8M
/c9aazbq1sDEdZWMNa/qi5qOHPMPH62tTEhqKyvtZ2c8iBdljJbND9vxh472s6+ZmSxeeXYri2pd
pFHT+kYh7SAAkm2NdFGEy3ipEf3wddTXXKG6KinPOdIj1A1aRxCpCzX9jWwN4/eLqFzf2J/Xb11b
99VZg4b0oEL1MMSDUJaZb16JOxW6WHttpbb/bK9rtdxDDoMoO29NBeMaY5j2aWVcf2GlQrKuiBIv
Xrcjk0NTDU0bKtngFKrRQRML+tqdqZnZzIGhJYiLOu2/V7t6a/WtvIuWZROMjboPGxOaTCXqdohu
gxkVFlRdNFPWRd3v1PGqrN0n5r5rWnJhyqK6OG42VFYVCDUTOTvXCDdCCtvQU/iQ4WtNzGjIud+2
yWa+F1Gqinbt/fRmRn5PXaG0kUQjq70VvsrIDxW3hiKKiw/GYb+JX9KbePCr8KXHmXeCNYXM1Iv3
S6nO9UBcsSU0ESNvoCbqGUPsyVTBwghK/bYwHTy1QvGGCkGt/u6D9yG/XjppHAXTN7Itk9s9jciG
CJ4YvefKEZGsItub06E3MWrEcNdNYCGUL9G8y5dPGay6dgXj7ONxg6DVoCPnQuiNIyaSVMNmVB91
datqO0U5DOGz8Qn1YtYeNXyle6+R0JQ5lfpTRHYwOwaYvcl2Ph/U9FhEJyoElQiimNIqkoQONiDE
YkvfuZXitzzOa7BDh4NWdwaYvgYMthNMIIOO8DVVrW3IBNX9SzO5IEW4YlBdyKfmxSYSiVePs3lX
ZP7YP+NMb/fhTdX91ge/2ZsHg9IN9nqDj9hqgvEhEPZsFwkUA1EF7/cdOcf0DkBCrzqBeA6HvW5u
MbcPzK3yPkIlLUofDfQq3cnpMW93Q42uyhk+ajtAJ/cy5SFWnkAJY5YLm1lmjuqLpd19YRUsvjRP
prCfxK3yhQCexHztIp3y1hWybaB5euTFAXlGP1uc4Sk5UCUdL2HsSo/dKXYV3EoBe2G8qmCXtpv1
3aT4EFHgj2nNJ7qrS3YIyxNlYilGE2ejL0dT/kgWptT7pcH4dDmK1m0puKXum42P41Nj3KT9IYn3
w8J3oQC5pBiafpUh4OxTyHt0wJyZ550AhQp9PFIyHbIZbrt4X9KHCbymU7SvQod4lWSkOvhLddC+
+GZV7XeEYTJGazJp3730VTa3RbqrFkehLIRna+EJiGzC8+TtlI1tbe4SwcuxUK4dHRNecHRvqLJh
9xJPG7yi584RkLWxnCI5xb1XWAgfUdE+oKAmTS6p1DtNIC/8YGHpKW7VyG13Obnbxp3ajVEeQDuh
RdR0R2ME5tK4FdIypJCPSzrb3vQ2PUaNnUBL9jLttpN3I1C1YThq3WZONpPPPzPEMhWlob7bjehh
on33mWDLzq1O9thSOHVH+W4ks6lvxAdZQEbvVSxOsXGJX9CUxMFVH/aSzgzcyV8tCDh8CqGfX2V2
QJ7Ed8uU2wtlZ77aJtmJVPvDCH2aDbAFY3Yy1NhGMuDuQMFMgnq4Zx2O9qygUGZ3wjFpPrrcT5HC
SaSH3rx0GZpA29wi/e7ov6vcth5NDNo95QwdMEBokrEZWEjDDNKr1M34CgpHN3xSmjguVznG5075
cqW/0HFWtqK7Yu1ylVbwE0SNM5dnjmGiY5yss3LI/WJbtp6A+zP9Zm/DBcOR2g7xkAY8mwGTsZXS
G7pHAicSfdWhf9GUl7rfGpnXbfs7+XegeGmz5dbgOlRA/jPz3FT+FRnUgjQ4ygCKFBuu/2P1DP5N
jX0Fc2S0h71A3JS42AZgdNFabhBuOQ7jURc30UcfnxfL7fud8H4tANSdCNjIb+PzYFu4/BkYiD4W
z/mp3kcX9UHwuuUuijeLAUzkTVEuGPH2JbQK0iVULBJ3qH0lO0kTdpyn5qpyA07ncS4p7XiGcLCy
W2rJU+rktzE0YRWLGxvEH8KV3Y31DJTZ+lU+GYdM3U5bCHj3aH1CRApvl0NKXV3ypmerdczZx1t5
TBEmtHO+ZcFNXkRElRdK+7IN/6HNGOvQUETPFQSnLTAL5us7VsKDJjj98qBiOTffjgSl7bslHruG
gcEBtKVo/MgOzZGODVHuwWC9vEd+8mFe9ibkJLRB42TfZ55BZbu/D5OvcX4d0NoinrTj6DmnZjV0
Jzm8DBBaRTbEjTIgE+Bn5p242Fm9TQM4WtuBngWnTxGc4vtYHSUECVOsDL2UoRDKJ24zqG6a2NfD
6MYp2UYeM5Ps4bf5zl1eAAmpB66eHghoAJEpyFzqdvSgO7U/3mHzjbbm0nlAZyizFcTZroKz1mR3
H5Jhl37U+GnvPlBp0h19LzuCnWxAejbuLy1xqme8MfUbNG936q2SbkDtuMVhvkF+U3kLtl3iADU2
PN40w0tHR/yNWW/yFD4ksSPeG+cx8bhzyeFjiJ4nC9f5rQX98lG9MX9X2/AUnj6bZ8As2jnBPJVq
INo2IJR4Y9kQPMHpbO0OF0An2OYOz9SGTWxHG+3ul/1JKvJXu9HdXSTa8o1yLrbyzUynwATgUR2v
X0zxnDwjPyjldvOs3VHyVww0YyFuecGDjgNz5UUZKAJ7LDcU/MjLUbcv3eAmwKqSKme8MRMfw0ME
dwBZaYYdTk7kWkyhShQENuHooTNp59E2ApX61vrVJfYQxRRF6PZ3hEtUq7GvDJvN7MV7cogO1Sq0
xRt1M4AO2SuGk0vuh2XXDmRV2evljfS8U3t3fAtQOT7OXrgFKADC5Jf4JAHiie32PeQzyPflrbbN
b8XHcJ+erIQhAYCZEyTnobPLx9JPuCs/vjVfQSRzTHrOU6+mRvNhcNceHscJMrflrnSItCLIOqHD
vthO3Pi2xX+bDDuP/RkJZd4zdoiP0oMcOsO9/ASp1C02w412BB0x3KQH3VFcXvYNCmkqD83RjhDa
zsNNswv8N7RFqHge67OygWoebiHWHq3IO/F5Y0Oe4pRxRJ6qQf2MMcPeLEwQ5uKeFuAxbCKdI7nh
126nYSb/DppiH+zf2vfpmJ9RkkKsxGf2cZT3xRHf6WVDedhJHcFD5tRGotVOToEDFcItXGhvG0gT
TnLT7RB1rh7Sc/UgvMR3k9u/Jw+WnTwYtvhVPyFostNsqsYo1r2GzzoacK71APZZN+gCXJZ5Zzeu
tGHUeKYn49XhCSM4SOmACSLwb4oMoT3e4LtyhLpZ7dKzsAUQfdQekHFzA6fwrZvCId/+CudN6Nzo
pDfO8to7MgLAEP4xlnSwD9VfBWVbOoCw9Necf5Uf+kxKdtmB1+EpeeiO41d6Nv3hWL9nzHrIfL2I
Xy/5Ob6bveArei1+51uRJ0Efox20Q3/CPXvBU+2+uO8xNnM2/Zv4GN/q6OfRt9gtH1VsP4ifhUtD
EbXnR8luJ/vB+ujf0BdWvfRQ3+Zb8119bF7nMx0hHaT63rwmv1RnPAOMn+7TQ3qQHxETu6lv1cfU
Ex0eqi+fWDqLC3DU/qhSh95ng4WoS65QOxpb3Sn30cv1pdsKzxOGcIDAiGlRzX1TWT3F8K2vd5Lf
Utu9MCTu60/e1fKRqtBuOSSb9nE5hPQx3TPo1fLE6JR+ru999ww8AR1WRhe+Inc65PxeCSbgdqfv
FXQTS6dCfa5w+J7jT3yKu2eO8THFvYuooEmMwqMBVcqAxWNCE5gx42P5SO5hmSSpE4y2NGwkjN9n
Hxk7MI3io/AhnuiXdQeTVcgofLrFjb4Pt9Nu4geZz9Pv5rUmArUVaht28TAyJf+FjerslE/CZdlI
m3CLU0+fSFtEgsSnUXlJfXEX7uLd5DEWo8a+eMpeOCnoV8eecZd/zkztWhDDv8Hz1OjBygyZ0036
bBpYyW6i2/lO9I3Lcuzn2/SEOi9d7ZTyrYivpQMicRvcfF59Y4EVOgD2pcUdmSrvk0t8uzxPawe4
9hIBs1sGIkSUH8tPDOLpVIBdfyBAzf9gaAEsxAyDH+NJpyN46naFO+0kQrX37oIl4wemBYLgjHdW
6pjvrDWvMLaPuKRO17tejmHitHdD5/SAQSjA3BvP4mNzSRHgXfz89jo/eJM+6jduEdWRGEz+5zAf
l2cGxOFj4WdMbAHpaPPasTFFGE8t3RLFNjxV7Hk/ex/DlhkeseYd8n0uiEP6isgJveZCX8ow+bbk
p3H228fsQpeXXcYTzzXdwnnxhEMPzeIi7yO+UKZAjvQm7sCR6EfLM3d8+HB3LKfyarfYTnQ3um9d
RB/y65ZCrPYQPjebyp33BUMX3dhTuP2IXHBeProYwXa61Y+DTT3eSS7c94TvK50kdd0N0dhzzYjz
YfxeXqGVa7+lV+1iMnYnG+tcPFcHfdcdIlTT7yArj4bXJx5DmnzDdJA8DC/t47RV6J6b3eg0rnCQ
7k2/9pmhcmX/xnS1O+YU4yfqf/UbVKND6S/b/nOgn9jm29apHWmbbJL7+Da9RQt5M97B8HakZxQi
+FonxLAfB77MW77Z4IncIj+g+qmgGQKi72l+n9+rm+YhvcvP3bGgFwSQcYkejHvp0mTOsgv2up+f
zVtExtzk9SNxhTs8efmcle31Px1IJ1bBjaM/ye/ZDbW0pLLHbFsjTgxw40WEwBvbKVMoR4jtFzM6
MdKIT20A0GLDvHgPNNSLfdw9qx3xwm2ykc5MM3lr5UdLsjO4s3Y57qaHcK/urMUt8J8xvcX4hAYP
rPU2hfdjXZbONR66B+s/2Huz5LiRJFx3RWjDPJzHTOTAWaJmvcAklgrzPGM3Zy13Y/cD2C2CECrR
Ur8eszJWkspMh0d4eHh4uP+/ZbvX8IH3tOy+Tx+tTzzEd/dEgB8EzREgHhKpDYEV8LYKZyPOR1PG
TRgTkekIbzH9eP5bya04XYbkCsBDmmChplfSeI0wvXrORplSfUzb4C2nENLQEzLS9GPKRL38Or1y
e0BB5LEbY8pCTc9jitE1t86ZDTbsu7AduivPbXe502ZXMD+CxwJYmdQSCzb+TSl8bUjmSANdvfBM
UqPun3uRSkeTVT0+Pgi8Z8kIKfcW3QeZnPwJGBsOwOMPji66KOhXEyhSMbJKTa/KUinOAySf8kj1
VQZjVl+iqnBMAI0lO+PLsBJ9dgH46fWRgjPxwNb1TTKY5gfXLOLD4CpkSJLkEV5punMmYKNhbMLp
oWktVHKDkD3U19L4p27kpfM8MIeqPvwuVTrZF7rrAo+IOutcLqg6EMh8EhGgJ9yBrEAYNDGRTaRk
YiACcw423a5yMv/UDek9Jag43Fx4IFF7LsDtwXHyTIqrACWafuoauBfqsI/3EzhUZYzXI9PLuoOI
IPVVuuCmlO6U6J3yutMr4OK4rGvznDI9Nz69QEGtwUNlQu1TNgTUetJzVz+BP1UjNFTzGh9KhHB7
37ScwKY86PQjEyAgP0wvdcd5S6VUQ1EEadrnXK0MNgTnNZ+fYKUJZ4qHaXEawfC6MVPe/3yljYh4
09+mH4tfp/dNHwsnTD3o3r5KJqhMevkjFMsfYmfuuVvFAYyAfAJAabsKjD6pAljNKqhVzdDrhW8o
l5TuFNCMEMNgXoPAL4/wf/kIBJiNtzbdCA44vQrBCxxG4MBg6EAa0ROKGkd0whiW+eZGUuqHOi8k
2kKAGhxkKktzsuoR+MRUsJk19/Djb9M/wJ5s2L5Lzn72x+lzz79PL+ljsBIju1EGcq4aDl9+Ye36
hW5q+reJvmoiHnr5dXo1/cjhJu3yJjq9sFxNf38mrVLqAoy3l3/S2+StWRsVGMkG5N7whu+bXtTu
fItb0J1c9iFZBhpLRmDJiv69Z9ozQQV20pK6L+kIRElpxtXLv02v6C8afdDIiTbxpCkTsuX0T9OP
XB65PtURBDPNAICb3jR9iOw1aJkvLGfP7GnPX/Xy1+ffpw9MH52+NJiYPqeXL9/3/M7pjy8ff/nM
89cv396NsKFF0bxbfGQS2I6Ao+0IPfryNS/vWz7Z7PfVJ3sRnY8AqTJIqc8fmb5y9vQz7Z5fTp98
5p2bXs4kPb+c/vqsoDUCu+oTxOvImDo9yT+OySTZoKT+35M3k/yi50KZ9Sd4ETF8HSr1A9d0X8rx
dnBikpoIkKcfi78tfl17y4zy+uVrpOnS6uXt06sXUdPXprnOCezlPS//vPa3pZjpKxZf+/weQxke
K+7bjlN7oTldwLo0053yMnjuhZwaEad/fW5OHLff6ddZA+L0L8/NitPbn19Of03JNYGOVJ/WvmJ6
x/Rj0TE5e5p//Nziwf7xa6b3vUiavu/lb914CzYV1Py/2qON2iPouET4uC5VH735VnxL/r//Oy9A
+vmpf5cgqea/RBjqTVPSLGlEVQBQ4d+wE5r6L8qL6PwwqE8yNcCOfpYgCbL8L41PWCaIFcqIB/FS
gyTI+r8MWTQBnjDpN7Qk83dqkF4DLYAzII4cWpCLiZYMHKCxAFrI6LPWI507AcVQ93Wk0Qqe1p9K
RXs/G5gVYIlf5VjAZ4CZoGvAb5im/Bo3QQotRaA727P7LLjq4RksSdhnwgZuxGt0hlEbgJAA0BBV
RaKqa6wdm6MzJGlmVI4R+dysiFehoFw5kvdUW9yTNUrePrOUPHX/x/2R/jcqSfo4/LCp0Zirm9qC
TY2QPofPS4dQwchuwyB/rPPkxin7d5dHDsqOWYkYOiFGBnKNiTYsYCcWOgWCoEpZiJi0Db8letcf
DEpBnlFl/lGXXwYOIXDTSTRsqSND3GJ6Cprnw27gNq1shp3bKLAeA2yni1xJDhtztKaPZunqWIcq
Q0GC1c/niIbFVgUQi4s7OD9qmsr00+UBW9VlJsB6LcCP6wSMfIFLoji9pSLgbSL/yLmq7G4vy5HG
QXkp3htnxpBEbQQpYfTANV5oYlLirhsCmtBFqcvvlWNyjE8Rl/d/tXZqewfjuQr0NyYJeSMsCg5D
wswXllA7Ycc9FrCdEbipUAOJUFHn6VuA4X7bsg2MAAJDXJZGWeLCGnrd6UJPjrlVjUo7Ssm9OZ/8
YmOapNfMMM/DB+UhCDqWqkGAuBi+XG1dC+Byz9a/Cu+4DH3M3/rX1v1AknXvvxcpyr6PrsF9vBEf
L0/cL76IeVNMXYenkf/0EQloboG48BImas2zwX9TdApYuB+Xo2FjtlbVm0lZzJZptGIn6SwpzTnR
aE6LS3wUbH1DlzUp+ghdNGYVKCNdSHEVkSODj8crLVr9K3KZtU6qoih0CvL1uLfBuL08er+uXyqE
VPYf+IM0yrUW09bJktop2ejJoQeU/hKkP7G+mYAJomgGseNWgdlBrOLZahif6uoEWvCwtZTWhs3E
9GSVw6tqyAsLp+O1bRyZpVtK2aPLpUpSKOQPnNoDW6E5BFzrXR61NYGWwQ6rSGz4urjYZwcgAxUZ
HDEOct6bNv9WCZ8r3aNB40qRNzaMFfMGRAroJuCqgMDXxgmcjZ8FZGVYGFD0OC0lMzWVY5UYXKUD
QPmXdVoVpMiaNcJWEcgsHC1OvlEyEzdhydZ70OzsqmgfahpRN+TAOfWLoyUE+ilIX+60UlfRCYyn
kN+CfY6bdb74HwA72rtvvkTn0D47j9Hny7qti2SeKA4mPlriYMXUA9NLwrrqKE409B96KOyK1IGd
3t3SbmVB0Tw+rl9coSgbi2FkG8yBhGW/cr624KrsRXL87B3iKX+ofgQnCAUfyvNl7RYiDeYKpzvu
kZqmaIa68IBtNESgDMoA5+VPI8iQqj5cFrAwjV8ELNySEJiER6OAIfsCs8Q+TuI9Lcv/m5Bxzc0M
PSJTOXQ9TPa69cbgJk550v0vl0X8MlDEx4QpigxShzxCY78WEdSO21VO6YOo+c2xuGwKVPtPJFgS
9e/YuKUvZ18gn1W3FYso5C41qSBrMjaCu1UlLAUwFIDdZG0526pFSF/GJGMV0FSi8C4X313WYbFY
DAJBOileBCxm2/K9LshLP7ChZoDibPioxsFBzhy7kq2NoGtdF5ozaMwYg6GFqCBqogjwSt8G8ELi
hroLvA1PrY4jPgvrJm0UTROJA8YYwVjsDYkmVyVEd75d1AJAIy2gji0VsGni3bQZaDn6nkqvxM2p
7MppPlIqC6y+CgCL5liQ5T3oYSDuAdDPwCKzvLMZUQOgmyGVFqbQvBMS4Aco3fO4zwBG9l2qDw3V
wjAQw4Kl2lEELField1n4DjokA17249kGyoQu+6ke9NxrVPlSfpYxSkAJyN7V25cGQdN0Oj5a2vj
gSRhdp0U3BEFTQjCRQwzWeInxTUwYPlJrnWdojtNBfZGgioijlQq8yK8+On3bQIYQUnl6MIgLo0u
rsRwbLGgWNhr3irDjeM8RRm1GKK64T/XjG8MfOijwYnq5mIBlbSMpI2TcjHlmrtO83YWcNCuKRyr
/Hf9DWauSoom0sqHAYwc3nN/MwSD5Khd59uiRMMtIApvQZqgtNo331weu2VoPJngXNLCyl3BadMk
aokdd5TGw7/wUb+OD7G6MyiheqRqo9/R43dMOmoggo3xXB5rnoXjiwwdb8TRZlyCM7eqm15t+QnC
W+6ugRrkcoyiG0pGTrINLXCwYShrK1qdiVuMapVHntpniPOk5JMfF3dx3gUba3r8juWSnstYjKdl
WJ1gBsxcHb0LBeO67pxTpxnHjWlbFTNGDBxuRUPWF6pERYBLKSTIEd+Zb5VjfODqvDk3+9Ymq3/K
38u7bP9Hw2ewi8u4LJ1ettezlRu5Rx+7wU6rt/sQtmVzIxKSxj3ul8FDIcIFdhBNXkBeDkZJ/XjJ
BAW36TdtrCVxD6YtvQVn/AoGg7NzuDyMqwYxk7fwvwAy6H3t4DloSbmmaZx6ZPEP7IHRkg38uwZ6
4kIlOD1Cy3A8ahcpRaSsf2+k4DOmon1ZE2lNlbmchSqSVml1BCqCLff08FJ7FB/g+X0EhKt9YhMR
b4u9b6ffL0tdc4jsXsTk5NksQ15YRAqsGpwRzFcNQljtXzucAg2x3AfdH8QVM0HKIixP/UyIM1iw
7cqhrt9xNeFKz9p6Y1VN9rW0PyYJwFUiMRPFXlt4aXSROORs+eHH7Cq/B+vvCGIVZZ9Q/VxJZ/2K
Ru831X1KwsfcC6fY9o/axkRuPsPi0FsDGphb+kgZ7it0Eneikhg7sPOpOaAns4QPx8wS2xGsv2TZ
jW+haajvh4b77SICBQOXkNFdEEjf2gHU3Bokwjd6wp1ubXj5SW1iMmE0AEY27aC5tHMcaSsntrqI
54O4MApFq8JW7xjEwoYn6Kr/OtyA8Hnu9iOElrejoHZjG5HH2f/naQOL+fW0tSrwaRHwhLb0Tr8T
omNz7Pc+LXu7xA6/Cvtm31cw0O76o04Xvx1cJydpYxtdXX0/DUcSF6sckJSWS2KeIFOoss2fqq1g
dBy0SyoulvdQB73ew89j0y51iq+bM6hh9/J5y8VPGY9LckYPPduRxYR25b5EDvUSH2tKfChxOxjX
8g643o2T4doW9mIn9Ea/FhWGhQoS3TCuaRoVYNyoZOAHXGPDAa8GGZrMsYFQSlTN5cGqErnqjl2A
pyq7uG0pAO9uqp2+U/5uH9g+N5bvprSFVo4v1mA8Iq08QKuyj+y4vZK/1NTaYXnZsXc2jH90B79M
GP3mGhl1leubheX5MSzOXYA8pZS/qTmln5Z/9IPsBN/HLhUAzWyTd5e9vrS63mYyF8bo+0nnCGke
2NEtBbQHh6JCcOHOgKhuKLdMx0wBoiYTaRMFc6+1PLI2YRZA8oCNFPZw1D/me+eNfwDAYqc/ODt5
V538B/fhD+fwp9TxZm6+CKxS9VulrMfgSr72z/lJ2DtH+bOyj+1t77XqOl5UNBYTqHPmqqoKYXIJ
yqx512a/myDhLDEbw+UhM6cf0cpywja1GqAc6ttzX3mHqnbuLpvFliIL1yHpRdmKA4qkhgi1c04X
ys1lCauHlbkqi8VFGRz0FgPxWnO0ngbb+9y996nrz8Z2LWqh4vfjBEl/edfmRqA4bvy/rrIXi1iE
267jm46XoFtj9W8cj9LyXDmoVfUmqZrP7VBsbCfrbnhmFItTBARStV9nrGozUu663n0ENPsakH4g
2SlXdCm07iT5rTi0gGqWvrfXVevT5bHems1FKCSIWCVFO5ilQzohvTLqdGNxrwaPMx0XgU7ahUlq
jDq2Ph2HUbsbjHcK3SX+sHUmW9VF4ZSpconG/fNi9hSlD7U84bAUZdT+R8F739rcZVa1mclYzJjo
AtKktaTvgqvc2xvvoyuozTlVf6KSH5Ai7UTr27sqsePj1p69rh339NBHjDffi3Wn6qmUZ+GonUqx
P+Ja4Y/WHQm9/4hYrDtD5aZEzckcghwiXpOQOPghVfXVOadYfy8fi2swfc7RXruq443te3V/m4le
zJ1Qt4YDjzEheVQKD7LWmTsPYOp9m/fiTdzI1t8pFLa3glEH339/BXA5ROZM5trBkBaSLblSAHMa
k3OmZIsAovqat3GsGb9i6VbmIhZGA1q66OUwB9m9AJB+BVJvkvWPsl5t+JM19zWXs1jMdeYKpRSi
SgNIoqE85iUdjZS8KfltLG+t6zWlGC3TEA0yp+YUPcxCSLMtRLmVNcatf2cmrg0MvO3Lwx8MHZdp
hgp8DhURI6jOfI8urVxoVSHlmBQXX001+R45VrdLRePxshVM07yco7mghZsyar30QCIICOg6u300
ju2BxoZTvi++l3ZvF7QEvfM+bAgdI6hLQhdnKECrYC+KEdrue9p5vD34xXbFCUY5ABt6dVnamuua
abisLqmEUAXaivZKUko73w8PwDPUdNbhzjZc/qppvEyatoh12iEsBUi1SYaE0TWd3ocWAHSNTsvL
Cq15xLlC4+jOLLCzLLjuYhQaUiAUjS9u+f6ygCn/emF+lqQxhtFKnZqAM6/tuAr6YAKjt6ueLYPM
gbwv9+mpuRGzHW3zT95H8NhAS5RtGFPtrYTB2tom86JTrjNlwBdjKrpZAAEsy20YEvodvyXRbR58
9ENxL0FEdlnvVUtRFUXjlsAyf7nv9WJfd62egU0zusod5Qz831uwTb9oVvvxsqjVg5QxkzXa0mwS
TfDa9bTtx3WnHPV9cIybA9SR+2kFfCk3N/Bxm/xlSkm3U9GloZm1GEfAZ5VaDRQKxU9qfBincPhe
cVIcrrXrTt8Vp619e/VwY8wkLsy0Vpum50kCu983topA9wDKTfadpSedtOnM7T50yT7e0nXVZGaC
FxGDB76nkINNRNlDK5/A2irf1bC17w0g8QFDzFzX1hqjtTdmdHX1z8QuoggJypHCbxhh58NAG2tz
lT1Y9762B2KCBoIdAQz5tqrdcAarmdH5MC8MCWZjlVtvtG2O5UfplmYt+wmAnavyyuUCXLDrDYFb
ai42dVfqi6JTULNQD3qsnh09vErdjcEcx+qStS62v6YLhFSUUUqmK5C+fy2WN9b6ah5vPm6Lja/S
wHuURj3avfe+gwT5xMxduSfrLrv3tF1/9k4bBjIa/CWlFrteF0dJKnLSoRPXvM6OzVk6tYDgFrsQ
04i29LssTVtmDRWBS18BYnAbOJiP9Lec5Df0ceyB2d9lp62cwuX5gtPrtTdLxc6Isxo+TcWng7VQ
oKa8vzx664saeiadilTYTBcWISYd/CkGvllsh50nPVX9VUOrtH+jydkfWfiLqIVlyIFQPG/jpkBn
KQ27hvzeBJnmskLr6+hFysIa6qLsqJsmWFBgpaZ6+KaFSTMz5d+sl5pyTNxq/WfgliU/IZBqrRWF
uGFRgMXgg58INOeDf6J+VLxuI9Zat4MXYQs7CIKhEq2UWap9dxeU962ztW437GBZUVmZriqVMuo4
uX4Vlg3MqcNb7mf2qUpTs6d+uDxLWwot9hLRjalaaKPABor0s1TGxOPJViiwpdL4DLNQIJccLSgk
Fk8PCgsNl58rz/bPaENT9WkszWKvCqpb6Avs7Yzuhhkub1qLQiFQbZmxKIJ8NvtmpRAwUWd0eRjX
jxkzK1zsGhQwWI5fMG3jPXwDpNEIshD+yD7BRXqU7qQfYgXMwl5S/re1rC/cBuDdPbizyIX5CDjl
XS9pO6GNjxvqrTvbF7tfuIyEf4m1MfIvD9IUzTVnka7cfX8E2AUuL/uP5FHETNmlRoXiOKszk9EM
eYjdApNpjuKezraMeulqV39W/ga+5d2W711dBDoF2iZ1KADALhLGUmJ6EojxgW0VQPRSFGKawx+N
4EzGwnMMWeRUsHAStJ2oS7SHGyU/+cRO3rk4ycp5a8Na3/5n8sYZnY2gC4WYNcX63KURMwEtfS5P
rLu9p9945+oO4KH3G5O2utRmIhe+RM3cuGmjeIw4OL34O8mmgbsCykK+qgFLS7/Qhxvt443s1pbU
hXdJPbcYalEGzsH5UAt/6eZ3B/6dy6ptyViYY9V5eq/nyDCM75Ast+QtOuuP3ORs+BYupO47J2zG
gEY9sWfaTfowThnMLk+GBoHzTv/sqnttD2AY4CGX9VtNWFNr/HMFLNxI4kqZUsWsAOeu4KZceEwh
ldpr18qhP4fpxuoed/5f4sSZsIUzKU0p93PaE56XAnFiexRO/8UBbWtZLyIQM/dCVYFjm9snaQSd
SekXAKLgStgrJ+5EuYi1k9Of+BKuurgZtaixoY3p9bpT6iooxH5EPxiALkrcN7Fb/n15ttaskZ4L
DYhQw6CIaOGuLCug7TSmZNbQHwX/fZXfhMlGnDPa2nKKTJVQ1DBk+lWsxVLm20svyimYDbMngzpA
ODMPNLofCt/cMIZVZTQavjT6PFRrGcbHIrwoHsRDwKPCGwoSXvXBh0718oitWYIJZjZNKlTPUgD4
elLi1u+aMiOBWiflDTs1Ldx/shHPRYyPMPO3stH7hp40OL+iiaAjCcFqCeqEgxYVnM6GPquDRv8a
xVy6SVZ/YWR1DO9YNOa2W6t7kGDIS7oaTIvC+Xp53FazOHQH/BS02EX8rFWdNDLH63ARVJbkGLIN
D3v4RWz5pj5flraqFaTJ1KdxV2woCyfkOLRqR3kL9JTf2HHy3VQAExyJvH+ivr95tuE5b/XoXJaW
PTbHcfQFSp3q4NfzpIE/UWgtqT9MYJ9FD71Z8r/2aKp/sZAi6XhZ3JrlWTK1C9S30re5rDmFIhsu
X4XAqTakXSDfxdQBXZawNmoWgyaiFcfGZRFXX9XUM5YZSb0QjkbzqW3kU9v8uCxkVY0XIcsCLikU
tMAdU7Ih1C5DRjiWRhsjtaHH2Mc6X0CNkBlOJyKibfx9TXtDk/vch33/3xRZGHSce12oD+NxAEZG
lRsbACX+QAKkOGOnnyj+Uq8Ck68VGgYJXaczba8a3pdi/umyCGltB8X/Y0+myXct6yoGaExMpRnz
19Wp+6xf10R21j4FGXaX3hqU/Zzg1LjVz/2Z2u6NWGHVFF5kL6srosRQDSVnBJsWHja/h5YpPV3W
b1WEMfq2UTdVXGzcRleIljOKUFsf4A6IBgv9D6JG60XEMuTXB611VRMRHek9UwfZsfqeGBv3dht6
TFHXbE+Q1ESnZ4bDtQoLmFT/TQP1xuJfTULP9VjYcxYUridZ07GiuS3FO3GvcMylEOsMTeR9Co+n
eAb7WLj+L4rNVlesYVDqThRCKLLw14bswXXeEjRq/b02wtZ50MfuAXDaq++1k6J8GTN/7ma94KpY
eDhoyBOnS5PXjkJN5Jw2LEa1gnrHyiW7JemcWYF92Qi3xIwh0mzyMtNVXLKOJOTAnB6MuxRnUfc/
LguZ7OyX7WimzGIMhVRvjY6uO64tnNN4ynWvrNNY/b1VrreaRx/pS/4zbIuoWxfjSG/9cdjs58o2
z3ofBk/9m/hKtPMHUwEa9U7zN5bAP4hVTKJEAw7e6Zw6G0Y9pllFHNP39FtEMqy+d+l9fWrO4W1U
HiEKEk7RAcDvjc1k1UGaL1LHlTmT2jlWKecDpimBMzvA51cWjV3RUWKI1NI6yTkbYHbQnP73QxhV
UxVqRTRjrCZZLMdA89ygTEDGNijUbWtALmsw3/Lh93ubuOUiV0FWgo6ZkXdmrl6ij3jqLicbtyyf
QIU/wiL6+9sYIAmSpVEdTtfWMgOThFGSVaUKjXNXUWcMcqoiHC4b/8oKQwS9tcqY52GyXmsxxB3N
FgamkQWPbleeHWhaiaN+fzNBCjgSNFqMdfyLscqsjhNUIuCWFDDdup3TP15WY3QEiyWs0shBlIU7
oJZhcbiAoDpRFREBWfUpE6ND2LyPymgPfMGGUW8JWhh17bdeEhk4OnXo9kme7HXvSQlgFWu38gEr
Gxcq0ZupqxzM5Cn+mC0fVYs1L9ZQKe6VL3pW3lIo4m5sXauz/yJjqgqfyYBnsUrCmOKSsoogyf4e
AB7eKZ8uzw0QJ2uT81OTqVx/JmVwoqSg+QE+gXTXHf3H8h7k5XBPOdC4Tz3BeUFm7Ev1KIf7/mYr
Cbel4sIbVBVEpb4PmYGpl6CfacMbzQg0sNizp8tqbglamCCEuXXhEAbYNZCKVeacgwgAawrZLotZ
y3KrukULt0xmYywjeL1ilYY6v6RGjvLQ2OIhOQr37p12sO4opNnJZ9fOb6SNTMSqajOR46KYTWCb
a0FOK3Vkd41yDe3SDhLNg+Rt+O21BBia0d8Pogn2vmyF18SwVqNqtMZD5+/kw3Dj7/V32vWYb9sK
31dX10zWYhRdOZJSR3Iwi/Bd4RUHPdjKsK0NGsAcQC7gL8lpL+zBj0Kr8QMGTYtpltC++iq3v8CD
XzaHtbU1l7LwR2UTDV1tkSQyhwy273I8EsCQaJkUB0gkER3pppXCjX1pS7XF4HW9GvdhwJVimb5R
h/eO0x2gIt4y9HGAlj59rtrC6tzcKiWyRkj5d/VK+MO6t/YdXUPFacTT3dhDxq3ukrzFVigbtahr
UKHZWZbbUd3u3MHdZ2OFDsFnpnkbO8laVAYUA96XghmiiGXSANQ+Jy97RtH80D2ZBJ7dGbqCyqHZ
hhId6iqyO31L6PrM/ZS5zCFYXslFz5hTVCUjPpiBYdqhFlXXRp70G6e7tUrzuX7LZIIWmy4Mt+jX
7tuDZMOVA2RkatdfYqpGir1gQ+9yLJqzpW02Pax1gI04IfTDyoRO9NUtPJYklrXmAUhZkXYOb9wb
861VgwbsnjWqV0aoZfr3nWav79KrWNmpNxXI0tXG2lwZbKoUVHBmLRokpV/OZpyQyrYPeQihui9U
Cj5qBbyctNlqdV7znK8kjV5i5qBpE4/kENBTe8jLo+/f9+a9lIKjDRh5Y4EzXv/lVh3QsKyerNqw
Y3nFlb4SvsgUKLErQBWM8HGsQY+uPwzflU/ZG4+CM90G9RjkdI6ju4aEZXMnA2XP6+woXP3BVj9/
EHOZk29oVx9cHiTxjKNeKnYIfY6DiV92uRvTusxeVrLmqgPAk5AmtYeicf+Gz/wsCcm3y2LWh5Wj
vQWkE9W5S/fnZm1b6Q7pvvC6byFkdYo/sE91vF6gynhEE1tYTeyZbRw1AOnL8FpA0Efa4r7YLFgd
n3PhVrW5lIV5+DoIc7onwRPWfVXcm9bVrwa4X5xqKzJa8d9zQdZi+iNfGHS5QB2tgxLGglqQtgu3
fhBdkMG5+v/96Zmptax19AJDihWHpLIEnblDqkcYNqKutbzSK4Xk16vajOCjtIi96Idwz5Htsg1C
t/EJrAj1nb5TgRSITn5mx98va7Zm3xygRap6QMtTlrdBlle1ItWwJLO7swt9SabfW+1W/dPaoQCb
FmGOp8ydLXB8ipnLcuJQVlqf43O7l4HkTwS7kvbZWXvUDt2+bXbVPtvXFWVk5Y0GSP77yzquLa65
9MXiMkOKc4NQI650MtjNniDA3rCPNWvk6MalA8qxvS/M3nGarDFyDj2B0B0y39/LGZDzgwzPEzxf
Xy6rs3ZHpM2kLa8jHQDiGtUk5zHutWMdbAjiPKFSfgWFj61siNvQbXmcT2RvMOIG3UKpUXeZ0l9r
UP9ZhSTvlCh5MiMuyS8ruDZfc/0WS0GjYi9WFA7DNPHurOyH3/31vwlYROuh5WWmmiEg0f4uk3pf
ao19WcKaH5yrMKo4M/i2StzO7Rm0gjNBUL2lMWavChBVieGG6a0t4LmkxdKq1UyJqgZdilKDecDo
2/raj6PsJPXBVm/R6sSMNebjJTXXuouJAVmOm/YBWW5QibdqbxnnxqLZ5/LYrWoEBNZ414qw5V1L
lhiAD0qMm6sYhzQKH6GS3bnJJkbkypFDIxsm0wZA0EhK/fUcNZHbq36N6xtLrFwXZhTvSDeYumvt
7DHQdt71n8QsukIPjkWTFM11i0A1KSU/TWMckZ45d14XfZOc9qMSChvrZ23FzsUstnq/CTSxESie
USm7C+K/ZPh8x7VbKl8zeNl+f7bmwhauL+ozTvHROIoFqcu6PSgCzB11ev4TMQRHQGcYIIMsJqty
1NLPROKwIm52vnGfZ+Y+FPs/WExAvf2Usli2CTe7lWRBhK34AW2/UvY1McPk5DnFhlNdOy9xdazR
Z0/eWlaW+rihqVRSydlM13Z6v4ugJ7kP4qPCxg+m567BVUBSE15pf3N82m6lWFtjBnc5ClYIvufS
qRcxffCy4tJf8y68h4MDmib/rj45dnY230mUdX8ov1db6YvVMGAudeE/qlglbMs4dIunoNnF0H38
LQ+wFcFjt6ttI6P0dqd/tz7mFM+/CTcbP9eVJsE+HsEBVV6YqqcHQdwPKN01n9SQO58AQhnv6vcN
lQX+HyHLQzc1RIXsahyEO+VWkD/AdQCUiLGx6NZWOAA5QKSOhwUCt9euK0ikyktThNBe9NaUzln9
d+c0J9mFZQ1SrD/QaCZsMWu5HA9aHJCaqeXwqOneySqrJ0ty3l8Ws7a5cHZXJMCHNZEC89c6ZXEn
9VIZsF2WKXyGSQlhTCNtDNxarkCbS1mscCk0BFdLOGg5X4WH+htNE6DvmLvmBjKhge4JbQ9Br/O9
hVxvBwLK7VSxdris6Vo1wauHGA11Fh3UQZWVWUmuABCaW9h1alj5tJ0FxxJViGxA8LTDJlHurI99
sut++O+2NqIV+2Hnk6iPgWGDIV+MddzJeu7rbOReGDYH0+qPGHQL1YQr7dQQKBjN3coQrUzvK5GL
IHxwHccsinHgDeJjyRXfQYb9eHlgJ5jlxfETIUAwiyJXgmj4emDhSffUSkQIA3tlnLWj8d15E16b
tn8ID3SLXcGuZofPWcW31KOkdBgmkFPtq6OydQ87LotLz7JcNtzM9uJ4pFehyvP2lbeD/W8fX6Vv
gut+E4hmfXhfNF/MqFfizr0ck1J1KEsD8ZOYFOnu8vBuyVisHc7boTtoaFRKV5EOlVWrb0hYO9q8
msDFyvB6X06GARHJ7Thoyic4Q8nbmTvhOn63dUO/pc/CJJtaqOMwQlhY+/vWGeBkosJiQyV1HPlL
drAI+pQUwHBHQQrfX4HKItmjKYb7YkyTsv4hiyZ3ZjyWd4MNH9g39QBEB0g4/gH4bRuQ73vzGB1G
PLf4QbZVc0e0cArOxb642waQWTm36CIXTvAhUAhEUeDrBTRkNY3MDQ/rJXcdDLEJlTRHj+ziZUta
S4e/krMYlAz8BeqRkRNc+WfJ3Dm0b3TvvRC6RXXXjWzb8D/7w1O+kadenfKZfovQuAAoUm7HG91W
Df6qBf9N4hZb3aJbMhZhRtLUsR6UZCaN8iy6NT3G+tYuNma3frGpFzWWGQAdrnetd1BDONeH8VoQ
Gj4fWAmoEJUrzd01++Yg2sUph9CXMzsHNvBxf2Tp8fI0bmi6hEdmG20BgojwoVm20xI4Rg15a69c
Wz7SaJJ0vHArKcqvLTJOS8mozPEO/lRd+YfhO8yw4b46KHs6YB8inVPAhnGurYG5xIUrNVK1kBqP
0Jzd6jHMHlX5b32QD2rfbOg2OrPlLM4FjcM7CwN6IXGSoka11O3slIyvBz+gWG9lftcukWmxeRnC
hVMNYyWR1MEAA/hv3aNMYifdjv3hI78vUTA89tHjfwNGtaXe0pfUwTiUrHEt0naqWP4VweTul8lG
ac7aUeqVegtf0ppalBXjnjHekWvH8ADnGTSjZvw9vFNOvR0dtPaqCE9Rf4q1u63u5bU1MB/cpUeR
CwLaikkkx1C+FdWkeozkuN5Y8VtjufApvtp5ZWGO/lIyTnlSH3Iy0YAUHy4vaC6r10LDmT7qIrFe
QUwnhpXX2F7vnEpraD5KjZuevSJvryur9B4yszUqO7bq7lwmSnzqwER8CywuZA212e0bCPN2ThyT
K1cr7WzmUXqdmr5x0iswcLReDa+yvHTfREORXmm5CZV725nQlFvuWeoF97YWK/8jrSTdx1gaXNv1
Pf8sJrppd7Iv33RxWO79GL7T0EuDN0qg90eQmJsHgcr5Oz326LkqLf2QNe53ISXxEbvpYKuAnIPz
40HfLniG+BC1lo57Fusb0624jS0DNd5VcqHciKGjfs1AR2ZdOMo+77L4VsmdaucKrvspErzU2Ytx
HT4ZUesYeyXo8qfey8tbyWv6O/rriisvUuIHA8cFPVguxrYs1fXXQffrj5onyUevVPU3cdCWcI8m
pgmNYWOmn5IE1L19ELnBh5Tzy2Pde9BYm0ZlwL4oeB7A8wPcwG0VxtAQC2Hz2TPqLLK9rLS+B1pI
c6AXW9Z5SAv3GHdi/ahHUr7PC8+5lptM+CsO8jwA2DHryh1gF6CjCGF68P08uxFGZEtZD4td26Ta
QbEi86iYKRd51dDthtxSjnWnGoeKytQPmuHDJmryWSUouDBwaFO8JZpo78wi5NzWl5BVG54w7Jys
V/e61Yd2PxbhpL2bwWjv1kVFW+hQ7wXLTT8XQeje9m4QX5WRUbB3VcHXvmilk+UPXFTJRTS0e1Xu
Boq9nO+uWhAZ+J5MnzbtfAazD8VmW/yIE0P8IIdR/DlWDe/QKVp2LGMNRtE8dqIHGRz0o6907bFx
/P4h5RITDh3SEd8i0ZQ+xloXPyRuGP8YBi/bqyBv97sq0JprJSr694nw/3N0ZduR4krwi3QOO9Ir
ey0ul3e7X3R68QBiEUiAQF9/w/dtpttuu7SkMiMjI7QsVUNtrvdwSZdZwaRWUfHQSgipB+7Mr662
06PTtP5d0ohfBZz7KurAnX0f2b++3oeqkRGGh3irz2Dd02rFKldTJ47KtRoqOX7Hyo3CAbb2GYqU
+KeTK1ZNS6EWfh9Dt37YPWe56KkN3gYw9uGZqFw419tmeKTtMFf+FitYOMujWMYDlozd5OUm1nOJ
HGStAgIXZY4PXsyD7xZECHjKN+6WmdllGf45t9pDb38QjhRlH/S28MLJy46eUJmIYORFMFCbjCzw
Sn9qMFG5unBVnoxM2rDXJTdLCNWiTmUTNvIBwutr1Vl4klseNlfFJJzKe181CYbUwY3GxGA6LoeP
XgLq7Y5NY+q5DUupWmkesdGtnC4Mq07V7TUE1+q+Odv+Re2Mc10T/7xOsJCGIAhEKls1XYHwmvum
SYwhsBmLLhp4/IKq/TJz+M8D7WfXsYyPvTyGJtv1fm4971G5UUG35Z0vy+NAMB294hByfYlX2MFz
qHuE7ZPv/d05PY3Bv83t89VbT+7cvHfc3PTCr6znRd9AgZtTVoFEUi3+kLFpyeGM+WFI/9ggSntH
d3bgePnDOV4Cm4/05IdbIXaFWZsdlwp6l9w/a61v+7CUkD32E5/Hhd6OqvdlDj7dGeP2VzggvLfM
Kzu8oCvsShLfkZXW8o/qYRPhh/M3D3dwWDznkdC4WLoYCqGDx5PdYuy73d54FN6XA549DZSiIThf
QJTybpajIlv8tLPpEtgoi8ThYqi/+8vgDptFkn3p0T5J6Z/d1tmLTnnFouRFUPNci+mktgjkivqx
W6cPR/UVOwhNYDPygK75i+x26A/wD8+poySCRn8NIX5wKDmmTCjccFY4ps/Q8lrhAn4M4YsP94DC
Wb1H4rAvb2lukQmCbAq2u/U6FE3+emoX9U0aJ2M6qkY7bqkPzk4Zwc9dTiPazs4esi4ZFD/ah7bu
xKvWTZd4sbMkuD5eOofhE4shCqxi/1fgWT9BQ+99WCREJqJoSehyjGlzHBiE2UkAS273o6GrxBHS
c1JHpgqERZotil3RG+nDlOnp0evZ3y3cf0Pl6DR3O0QXwA/8MyNICww2Y1SgW75jXV/YwB53lz9i
RPLTMhJlEsZfSVP7z2phFY2tSjCN9WAaddfoi6SzVrJc9ilKIzcsnWOD63FQHTzIPad7rJl/nkKe
ca5zBgRpbSBCXxs4lbvOBBfYFmpG0Ir/28yItVZ3JTnEq6jF1xrtZ/tDUInC7hofCDE9W/J6tVdl
9zdf6YfJm57645BZC3fXpCcK7yChaTT0l/7wL7Pusy3EjOJKEWpJ/biJtuxq/r3PmIfxA6TOesDs
J8ZNcraB766WOANxp00l6QoztDAO9waVbpED5Q04pY6SPMw2/BzM8Ku37Y/vKRxd5ic5SZAr0aAj
nQ/4BJydfjk+mZLVKIKk753Mjfs6mZr9Te7Y576eRTJE9ruGvSq6H/BYn5zvzQHLii7wkZ+ClINL
Vq/HNdwG72Fuohe37T9h9ABbsIhvCcRgn/Xw8xLObcH8tupVV8UGLzkYkOGkz/0B0ou7xx5Wb37G
4RkSOPfhsxLc0oM66QJcL7FO89dpMLQXQziHwLneOn7J7LLmk9Pe2BQ8rKsWK46ViUzpdJ7hWbQS
OKlHi4+HRDP5t4fixb86YsMFMkAelAS9D1jT8hTHBGbY+IoUlITromm+wXDDTp1NNaYuf+Htguq2
aXRC26OA4dDZIvlVOCWips+LF2E+xU4qq4nRhVojDOYRtSaSwqGZufVlZqhCJK1vLr6oc2XpL/wR
ThXDeTz2NJJNKViXT8LDWf5xG/ZU6QdHJbsB0mRd5CZT29/M4hXBig7xseI5hSGVM6a9GJ+7A6lZ
4956Z7jHI2Q55f5DmnS0SrWnBGy0xwlf4G/Z6m5z5oimRHTqEqYZ7rx3d6WXN30rbk3NRAqHzbMO
+2IFC5bNlZZQVB9l3rU1bpKQqSd/0N0NvYaj7c+W1dego0GCaTEwTvv2wxl0SuZtSloSFA3EXrde
feo1KgARFCzqHQwqhn/rERnndGSx9T/GVlfMWhwj58t1jqI3zZtPNKBaIXIRqjzebIFxh5Sa49ci
0JivZ/J0RLCE0NErk96bjGuZxC24u15daslzZMQ/fbMiIMFtRPaZ9Hz+B0elP3XovYfQwUmUq2DB
MLkJNfCpj3d652v84fr29pOjJGEbFP6ikQi5z4PGghEcW79+g3D+1+Ddog1DGETfac+uFmTcNHSn
k6DTdY5Elxwh+6W77ckETb4uQVZjhq5DWNyFV1FvyftJXA5iDujgDkfSOvXL7vRfTtuGsDT3PrZj
CzLZ86/6GO/WtSeg6yn3zNPA/HtT75B7M3vaGO+XEPQW9vIX07B7tv64oaXb3kPFv7mEiFZweL+o
K0BiaFjWKnIfqcILp9oTdbbEnd3f+MtyPOZk3L/C2oDLgbeBhsM19O2bbdSJTDABWuR+QzV9aoPu
kYAIZzYcY/dhivvMgY2T8LDOB0LGykneCfwIdvRT2q3uGZpwGFKWCVmghz6K1JghXUMA40NYsYD/
h55FufRblHRkTNt1gb096b5h3fNnZrjpMVvfQOH5qPkBA5DBe7Sy/w49bdGAVZjopxmTa0YVljYc
ZpJ0WuAEwCxG/biBw2+aJL0LcRazIrEzTaYJCKFBgPHsMDh7whNFFzhQzTsunghgi07Y7YAHW0PG
i0C1iSV/gdBvCSugM0XGLQf5ZWbKksNuF0vVt6NDjljbFEErX0Lp3PtaDRUMyf5NZIRXYR3InAzs
xcQw7Q7750PH32TXT+CkpzVn+Uymi0ENdeB3n48/+0LzPY5epCG/IGUAwbex5ONU4QKdVIM3XbfV
WkP8uVsz1YJ8qvAWrjJ+Hpw68/Gi9UjGttjlSTBEBSHhaTFR7s9rHsTzrwESYEkcdc9H6Od7716a
LchDzm5jNFW7bbLJG4ugbpESBwAMLeL6KBaVcB8JPiR4JTk+6PHzk2A0kTgjDg2P0kGqfLbmFK4i
6fYI08c8xx2oegHmEXtjeMwWGMcozp6PYfEy66i4DPbug0F1Dt+9fiwRLoW2Z1nXfYJ6Ku0O+wL1
vw5218vTJMeH1UJZWZpmT8ItApfANxn8ARE+xtxF26OXryj/nmc/Thw+JrpWn52PFMCgkDtYQuBg
dowKBHLnVe0zxItb5Mb/RQvL1g6lMGzbZeufgrHNa6pv/h5D4Qc+aHxNpuEbFyHffB/egnvSePNV
EIrd9hOnFSVt0elq1ie5dXcC18imedhDe26G7iUc+lyONiHESRo2PUiUEZN6jWqZOmZ/Ne0v4fya
3ZfeP0pJpvdloYVcLASZoJfO3sPpl6P/aNFh8TBpYSacxeCtXcG0jSHatSaz++lh/mwZEzoOt3bg
55VMGdhSydHPiStv0tyIfGUNxak5/j9bWG8jIMW/iHsYarSnEYWHQ97IVleNMOdw2dZkIO4VGRCi
AYAB5WSb/g7g7RR3bQKr2cz37xAoTJTT3wIJsCu6Ns7vdfZyZ3XTZY+eN2Vv2uV5N+OA6jZ1vA7X
A1X//Nn3PPdrD7b1XbKy73obEhPpvJ6eGye8RtvySOt3194bjrA/1o9tLXM6vsvmQNRUeYhkF0oB
xR4CegoArhEvJZC7rCEW1MsvX3cPEZmx12g3uE8B3ukOOlrtgOKjPmG4HAkDuQxsK+r1r8Wb2tkx
WXqLWweBTAePHuNQOxhLH2uLyX7o19dFAxyU1nMqujGXyjkL/ylYCuIPiV9v8BaDusjJFW9r+9WD
N0GZzMXcFEd3d2c8AVHhbmFG6n/DMWWh3QoSnOR0c2EJ1Z3hg4yqDO5X/jgkbJYZ3ILTnf7aAtRy
Dk8O4IkGU/xT/VYHj8Sjz+PysQwlzFkztyvo8tkfTqIblJEqoKcDGXqyBjsYa/FfKp52MB8c0Vdm
94FgdzfVO0VYN3nUzmex3ZzWnGcfpJIhvqggvuqlxq3ajmyVy2t8MGTGnx5ElhWY0PvXFk63ITLv
mv7xfZOoqM1bgUm6o1nPI54A/xjybnhj83HiUfsUjsHLUUNIWIwfrocUiM1500J3GukD4V0S0RWs
RHKGYnSCbDgZMXPbjHhB+q7yUGZ0EJ+fT5YsuRyOwprjFKKBlBzeBg+U1027eVy/UvN9+CMMol6m
8NM6QeZ3dxnd6/VsqYWzHMk1hwlHW0ZBe9HOkKoJYVQa7AduDGwNY76mBgMJPgbn5WyAlOkEqMU5
DtXFwybwZqizNngJ6fYGQnRi3f3UrHWua+hurQ/rjujL26uP09zN/hMxVcOZSebpO/JECgHPIkRm
3vYKYkwW9lzmAgLvq57Ws5mHYt4Abc1RSrDIIcvDgP5DLeAmUbDf54n93qJQpLE/31t3Apgin9W8
f1m3+fkYU+IR0qfsEM8tDX8jIFSmJwPIzctToOAucfgoAlp4g2mJLLVr/2sOiSjuYbil7bdX6eKL
HT5v2eFHDx6PKkr7K/4bCVRPHpqRAPx/oPNYaQObUBQN8yDvyiGY1/tx14wT1t7mPTdujA1p//N7
k0GiOlVAFtx1v/GjLmYAXnDhKYRCMRoi3rcOXp4tX5ACyF6c23a6qhlEfj5t2RgBYJ6+uvHO6/Z1
Hbc/Ozeppk3FnD3B2F6OpzYJm//83SL2fMKaBtmcyIEnelnkTZeVI+vFwTQBkmkAMNPw0DPvuhwh
sD5TjD1O9wRHWoxVxknw84/EYAPVSJO1f2H2J+2O07iPMm71rxrAgx500pBvEtlnwvq8jyx4fzD8
Mag9jJ/DLhqwN36JQFwnGeUMZ8IHXghepUBIQdlZuPiWg0/puIbPi9rPhHhJQ//Onpv4tn1g5h5t
cTJLkyxj0VuY3oU9VrtFabq3UaZkU6wxTcSIZyP00ete9petjs+jR1/3WJ2RlL+E/nvnghXW1WcA
W9nuNHnAXiyFa+jo5tFY+dhbO2055BhTIs0Dpibe+1gW/eifmHxrQ3ypu8z3wF8vK5Q7x4NlAw9+
15H3CpmohLrITTtVERH/hLzuApDyAalG5XvTZ+j8zDnCs9anj179qqD0y2DuOmx+whRLAnCQG2Ae
DE6CMUc4XXMO1W/ajrALnIsG1f84/vWmsIRPWdpAhhBxJV3iF+XIXLtXb/FOo5T/3DH3edU5GHrh
f0CXibF+S8WMe3Kpn/fWy8IWG0ZUxc2ejLADBuE/i8maDeFVD2OfbswgbRwriUsQiY9gXXF6wIxC
6AnsL8J92MYOV0wJX+E5no8LMjHIQdPwpLBZcyvxkED8y39nbYlZtLTGc4k/7EFFtqCXWDWixvpX
I89wELZ8oAKoy8/cGz9dtC84Pz49Fpc1fRt26Mu2zl/SLOfZa4p4/UGk3p0Z4dTay0zwcu37yTl0
GbVDIXHb25EmRvhr5e4U8d1DWdyO0edSjzcxk2s3bztq6+Uf181p51rlih1uplfvGXYb/zWz4CgR
uxvUKZBYoXiGctE/4UBQMpie48i81Byf9ojN42TEK1SHnn2ML9CJ/YFz/TNEG2HbuL+tDTSPl4LF
t9pZX9boGVyIrB4fvfizx5Oi9FfoYrTaheai258gkn+SPkOtDhZcgNt104yCpkEenB2HXAfl1rCi
HvrqUP+tsNuZgaDKuE1DDlgBw4qAkOP+r9zgVGNkHuN/g9AkBm8DJUkT/IHsflGHX+tmqojeIhTa
sHYtWtMmJP5vwXp2JqOQZIzwBkfNjOHEOXVGiGTV/hk4W7LO1b5FZeSuZxaRUs4KkNtjuDW/eYC9
JiKJCU7OJKql/0HK16GKouO4ebUGtKTBo5++2H7HQT5N1mYhI0VnKrOQbLdfLawLhbMWm/1gAvhW
OJQAAE7RzKqo/owZPx/9evkZYRRwynMkpLJpXIruzwaOWSwwzdvE1YCKnGDIKLHh/jI09tVi+nAD
MwTmGw2EdgNpEQ1ff+YSo+jeopehtm/ITjGo48ZAJaHwkNZHUc9LJYROAweENoW5JrNWVLiJ4z95
SKc7z0uC8UHvL3ENGoj4zVWUxAwEwu29gdWn2l5a1PASC9u2Z18AxuiecKST1tLkJ/kYLNob88fg
Lami13Dxs3VFBRNnQVP16KADfhwlEIHju/dfA0BBvN0vwDWSxcM/oL5HZ0oi+98o95Io7zra4fcS
mjQc4kwE0ENe6rwfoG3U+QtyCHXanbDa/PvY34f41fSyHLcP7qpkXmv4e97G8C2Ezvoqm3TjZUzY
LxNPsD90c1sDIPpRRJxR3wKEGsIL3d69Ac5qUDGqKcyRBp7vgGaTWFZwDSiJPnKNBLoNTNm2y5ls
W8qFWBMPle4y02du9MM87MgqqSx53xSQMjiF1Hnp0ZzzxFh1EXnmkSwH9EiSRpsHNYzPZhiGRJjG
SSBLVio41C2xG6RNCEjRujlxBjcdp+ACFDN3x/Ucst0DQrBGkHoIdOFzREbfL1QDQHqxoUr7eXjl
ISJ1vQT/QX2sOXVzkI3D8uYLqOoM9LjS/VjgZdKRUsdh3hrUiLT757HjRa3miq5dujkukM75HLrD
RTpobvE9IcO/tR0wvdkXE9SPw/VlgsyF3/+qJezUOKyNj1fa6/xwt9vcifdh2J8RNUEBBXDdqs96
EBdbm+dmWM9Suihqv+2sKm/tX6MFLflZmDJEQ2CzotARdDuaOTUwaUUC1F6WgZZs2QTWAm80UR26
RtT9VI73aPa+RBn4iO7KFcht4aPmcRRJJg7NqwCJ5R4RzCOCNw1hsQJUznTb6wt49y972zdlfegH
sLezuI7+RFqi6wD7LY+nLm7vhJRtWf47hAakFZVyH07CAwLWrde1jh4cG2Twub22JoRA6VBO+5a1
G3nfd/2D+PZJE4t7yGEZekznSNeFCPBAbPLMgyMfqMw5YDnXwcb4r8expGGrXr1uS+vNxZdTJC8m
7cclR4Gbqfhr0Op0NGj8uTSLGwVPXZ5rCIkmzjTdvWPOexoh5n5L0p/rIXw3sitmfHQy7z+qwY/H
EcO6mX6K7d20WxELW637Vv688mYcynk3uXTr1AzdK5jhxRyCjj2K3DL24ri4eGj9Rihym60t+k6m
HPrvzoqwgjRmre0E1NirfI2LpKPCCbp/C4PDBu6dd9zxHqOPaK4rQ9/I1bfuQGu0vgwqziamU2dG
cuC5qfTasmnsmTrtfQ/6EulgjtmHpAcgxo620ISlStRXHq9F4AIKsu4FMEy9oN3U8LKV4w12rpfG
k7n1+LMd99ux43bv2LBgWtOhO6pw57kMvqfZpNsyV4yjBQWsK1DDzZmaP363oACbLqMvn+aW5UME
ys8cpHUX5JBi+OQ+9mN1T6Zrz2pHT7IeUtPqV1AwAI56mQMxxnF4clu/ch1kb0Mbv64HFqfuz2TF
3OjPJ4954qJiiuMxi0eWLsu7T9BZc/NpotjeCQ4oTbbs+sb6OXWVRcrACiVNaaBo3TgKZx6ctcU+
9fYdmlUVRyyCknzB4HFDlffKB4Dmfo2e9H/u3KZ7H5duhzbtERc+Hup4a85Dv5Serp9XFRb+Nlyo
cD6Zb87TMD7GypC0deJSAmOOF/ALBnNpt/Y6cLQ3HXadCFBy7pZkxR4ER8n2oPJ2DB+q+u+8BpgI
RlOoHvuzjIEpqB5YhDqbFjVBNCV+3OXC2y4ScPLshNm2T8+YL7y6VhXozafe0D2w2OTiON7cbn6E
3zA8fv3bFE0NFmetECgvq2x/B1N3HWs0kUJSLkOT7vZXg8YVrCiQuH+Eyi2WFr4oHc4ni2S+BEjo
Y1pYN7ouQ/8Ru5AQ28QZbJJzx4b3uolgWTV6Dw5YLZOJSrtOKUDa3NnGh02wp8hfkELo44U3KC5W
VEyjaItIjE8CUmmnPkZSCpjH4heRZ9VMmF0EdivH8CxQQxm7m+QIohuXwPhY9NAKYKALjgyaN5m7
uZVw2s+RHb+UwfAcXKxTeJZht2nuy58s8f/p8eKnofXfD+GgM3ncOyP+YMDg1Vv9NXUm9elaATtk
Rv0sOsInNEzBvTUlhAGx7kN30XzAg6Y3UjYUBYqxOkxRdLgpTMYfyUimZO5QCO9aVYi2biomRlFt
9VW4xlc4Xpy0t0Bpxn1q2HHtNB48Hme0NsBcCf3iFm/nZhV8Jnl7pjx8IR1spVqovjMEr2TnyydF
8QqXvk9QADCxbDDM3Ln3mneXfeMm0fEKrC7ewurwhUiD3Ye3kZ7tDX7UQXLQ9T/OyJZNNH4AMaIt
p2gJSy/SN+XQkx7Fv2h0ZT72PZpj8/gWa146+/rhNstvuFXTDOwWUGYihRqWi0u3LZmg7M4DW+3G
AVI4Ru+kE6fm2P8DdMoS6A89qxY9DNWFGQCsGcn/OAFNdMdkcNzKBjNCh4M220yQCrgbBTlklVGy
D96Q+cyOmTstdTFZ+SB9wEtBY5+AsHyuAaw0zEjrbMQIWEI2588CPZCC99EHdhoWss5ptLAlPWJW
p22L/oG76nMAtngVo9Tcp9ZNt4nfHEFOR3jYcpm6U0vHTO3xvXbZkNpZeAksfv+hxzUnKLi8RCpY
gC2EVvuAP4rDCXIIB+CbEG893NjJyzHT/cEVYOg7IKik1MY+OOvhf52PTlUQd2tie0ASc7ygCHfR
Gdfx+GI9KhKXuObGmvETwe3D+PVUyDZ6wzPlVr6wf5ijhoRbSfN1oH/hEf2EVuWjp6CxZwbjVIHX
XBYO91gQ9eqkE/YprvGZGEDGGScldyekp1jTveLTXu4atyVAKT37DhqGkX8k27KIat6DZ5y0r66O
ejRS2zi3AoYGlIKp0ARoMtWQyc5mp35EL3RAO3zCDBC6fZhWuYuBIGkFiI8JIfVYD2OX1pZCT3fg
H40PsNCZ9xhMCvG5187rfNDfU8261G4Q2+o6UGtibgKglLgCXPvPPPTR2SZ1tsEpMvWcHVllEP2G
YeSbG4suBS+4TetmgGaCH6NDgrUBU4BiHKfrP+GxBDFrBxm3HlHljjz2Us/W31Ct0qki62kbZ7Tx
xvEf0fHN8ySez23DBRudJsNcMJJjnFq8sB5UledIJ/G4vv04ViYQGFlBTtngakKmOeezeScNGAKT
1ZjKqMkvHYzvhkg04vz6qDdQX1pWGEAmJ0fsoImMC67tbEEs0Mv8qGcGUMefY3CKGuwbUc4J8dXJ
aohlvxpoSlXNAnJuzOSWLn5cV5ICjEO9bpyPqF/G60KRvGgT7mWzN/2lgdx1fsjNPLqxskdGJNO/
Oh1PKY4mfEtDTU40nk3Ruf0IoKch72vDp1yDGXhiayDK0Gveaec59zCUHiBcvH9yJ7CO8laUAnbs
24sh9db9zNe25YCspgyJq96X0awX187j9Ygb+rLssV/Ava5+hz0ZTa1bL4nWxGZCdX0aCARiYfrt
SaiRP9JGoFM1eGE2t5RAuQyp0RH+yIT3PCx2M6LoIIeLbjDdTkIwTC2zLcDSNO2L4oNbcNSsZbyE
aIW00uauv6JyUgzFl+PXJ9C3o/MGD++3aUUdd+zzcFbOznDxI/SKnHh+0HCf+wvEGeCXHkiB6nQs
V9p352hdvOvaWFlwGmgQlH23bFd1lEZ5QanrEBrqAH1Ouw7Hh1mppsSsKabEGj5U/Y6+l+HYdiyd
f2l6vT+paZ1TtBTmkwGjFgN1rpMf/kKQqzPgb3SdoLUi+f64xOuQ7U3jfIpYuQ8rGsy45QcCXkNo
ju5C9B4hlp5muZD8ALMFq7WM6mbspm7WZetVQPSslI7tyw65aYGlPfDiHvJRBO4fh0QTrqQ0SDVx
Omh0gHi0+30pqUMf1DHHV0RxdkXOM6ENgY6LihHRvF1TnBOzv9PGRJc5YDMCAlmmEq+CPW3B4QaJ
Qwn6DVhv9GXVnLmwUP4Gsa/5q4LguB0QfHsS8bI+myBGTnPMe/e9jgTzBcxZs5aMw+/BdvO50XRe
kHosePiFDP0nupDhSZHYoLQzCrdypUeQSPjNo2NEAnSGf7TRqW0r4oX6wrseE2bO0qOdsQMWedm8
Hi0so9XyDNqnhQ4q1G/ANAQxpEQ7avyYO7IgAIciB2izvHq0i8Hzb/zmwfYMmkJAowrgZZDV6Ofu
3LWOQAMFucPH6NX7td3b4Wp8rKF1kP7iZzY9gtICTiWSqe6X4zYNfkcY5uW6Ec2TM/xsAQjPb1CP
w+3XnAMPXo9YpkG9m28qHcAMuDkxmty4aF9d0KH/00Hb5W0NRzSbORcdBi/GebdVrQJ0bE3DzWtn
d/HbTNhH6nI8PPXKAdB26ABDaSZo9j+1T7yvae/0ZYm0i3YC7Li+u2mbX6hv8Q1mP9A0WGeLZzDG
FPAFttjLmOPEuh04pYzeghFWlLpDbZNLtK+eKZu8EMgWWu6ZF6hIn8J4EDe27xuKW5eN1bySHYC1
Cb0pFY6J0OvgC/th1VBYh3sC6Tlit1//sfPO4eSw+BE8gSG/3GTU672LZNQzUHZygYDqjhmIh4I8
+AY+ERKxfeq4KmvXn7zSLkeEhg5rQQqsD4nfrWtC8KV4A1pj7Xb9s0aOD573RCl08x38ZGSLI0rX
wG2338s4Of9BlhJJiOcKEG0Gd4nDu0QMnVIJYineNQccHUyWAyW5NHQzv8PBpRiYmWGkea/jfgYt
owk3VtBQ2Pmh3hfUUtji/zF3Zs1xG1na/isdvkcP9mViui+wFGphcSdF6QZBURT2fcev/56i3TZZ
rmGNu2++sINBSSSTADIPTp487/M+Hdo+EQslckT1UiulwhGoJUqUWAfk3EOiVKnXSzpZjRCIHObN
mjk/LFNV5bDotOnnNOll4UbpIpY7bZJipHf5QJOqPI2A8uZSSejGhW/pGJNGRSRvBK33cqEPC7cS
hf4qM3mANj5eZKRgwgt4JEmW3bHiYtXNVfb0GxSg3bKnrc7EKWHuONL26hbj9TFMi0fLIKNZDVLc
+laq9z5HkRyWjVi4xOvInHXV5rgvmK/qlgjgpGpmXi/IWFexWPb3Ta40wTpPi4nlWCecG/eRuGlM
obyI9Gb4MVhlJ9kDbBEaRdQsoZbXSSL4yk65NMtOsxyk6uk1+W6+W9TOcBqlnDZjWOYrUaysn2IX
thVdboLAecRIkFCsud4lSlrvjcgavCaD9sJ+MlLuBovjkZoWJBhEnWT5RjyI62jKhds0TYp83dV9
dmGNRtp5ajLRxiyNlBlSAXIz22n6y7IoorBiSr3oZKrU36hwGlbGuOQI8vtc9K2gNZxyaesvyWKx
qW2iZJdkMI46zq93VkCugRPL5GoqFVQrTUefbq/SXpKwB1UhlY8d3Q12PM/ZTm2jZdPOyXijqLG5
IbdQqFrJ0a2UCcE6DMuRBtqGl3Depo/SnC3+lPMCio1CAejBSUQpzeEm5bB0J02sN9R31B0Mju+U
jObLMuitn1MxdFuRyrPP9l9w6MCYOJAZFzppu2hNKw7lnFqpb4itEFDmsfEtgrafZmVM4yVFiLbI
BM/o9O572qoqstR80G4CWZBWSyolXtTLEyfKZuWFXc5zlMKWs6LK2olLn26DMYG63w3FXT4RfAZR
DR21oTIZUYJbJRGYsyQYv8lZTdNSKYuuMpPuxIMucZiNLVEqckAoKBAGE2oV5kg/b9ap2i4xRvmq
S+Xwx2LUGbu1fmgeRCNHGEAjqumUOflZ0Mr9tjLE8j5oOna6GYRpd9SU+WtBFN3ISwx5VEs5/x01
w/qO1Vf2lWSMQ5mAq+VUZlqRDco0beqa9VXPW0X3SjkoXgbJmt2gFFO/Njv0HlolYuissTuMzSZ5
rUMrugrqsr0MVUO7klORZYFZep7Z9Pco9pAntMF0etQXhyVQt9QY5+ZhSc2KdrlU71LOT0IqVG2s
dM8q/PUvFYuO2xeOCDgLMrbKGZpa98SCQSgWdLsURcGtUSXBd7nTaYhtyJnZ27QbnXrhXdsVBNxM
G36MRjbdC7VIXE7VYVw1BYKBcOHQwiojbR2WeJmH+POGtqwYy95c5poDd5p5nqRkaG/HwjAaZzFC
MqBS5xVIl7xxRZ9j+TTkU+yrYT0i/5rbm9gaRToeRliH9KBcZmTyjwgjCI6tlnxTJiu5ifuovtU4
brywynHo7EYQ1euotIRvZTHIdGdEiYDyeNKlhZbLgjK+RKHsexCr9GhP5BsvemzIP6BEDqupaCk+
0vyyKiyzu2ybor6T2qjb0V+4bIcYkAunR3OyG4f00I6fnCFDnBTgSKKiQtSQD6rFjyqqqexrc55Q
N41RvhPnemWegzWcGeFPAHawTGQvdLXORk1ZLnfodz1zEX/W9xygkTgKKAokYw6wPl5EUknsWac8
dqVeWxt0jcDMX1nUtz/X95zQ1x7GgRxODnYCO4FKZ0DDS4ChT6u45wQOdL1MmXelbQFvniUu/FlM
9HG4I4VbV2fBOAcFHVlKeSh5G2uxQwMQRPT5DfoVDX+3Zy7wz+K9jyMebvQ7TV2l592oSVxg/Fg+
Tm57WaxQSV6iAojxRMLd1h++Vfv633p8f9zWI6lbrkwRzXOMKqivWfYUy9dWcsau8AQ846DW1zDn
IleR/wQY1HklpGLW0QnKYc7P2UGU46vPyloApGU84KfxJF6QN3T+aJ+jE5+Q634c+0jkNlRjbKWc
0rKtSKQLK1EHdjly9mCO7eibas5Gpubt9xIpUnMviBMuvhR7qIPiZ+0ppB2+VCrmKq90zf/8gZ9Y
OB/uytHqT8KWE74QM3e4rilClfgKV5Cd1YR/Xc7/4RaYR7o4RRTjgOL3wa8+2B5wi56JOHt0B9oo
/PDfMEX9ONwRyaCIY2NIKp52XkCOmhA6KPf1OZORMzfPPNLWTm0+9IksYnNOHxECDD15aIubzx+Q
fPghH1WuH6/kSE4bRpOlNy1XIt3p/qErFGiZ7h30/Qd0GZqYHZ2GqdM+iasotxt07ZBC43MEv9OX
SlXQlA7ccPUoLghKKsZKj16oXOhWqRbj3upqtzSm588v939ZKn8MdBQKgLcvZXAQJjX0RWNNGHDy
4qIOdSf0kU73rHj52TD75xfU4Rb/MebR2yMOE7NFd0KDwdJfWm2y1cR5//l1nYirH4Y4igB12Qh1
j+zMbZrWDSmLyM22yO7k+cfn45x7Tkfr2cr1dFQ6xjGLH3N4VSqRY5ne52OceCu9vxbtaCmDVocq
PzHG0rJLInWuLMUbLTqRgq0GfPPz0U4YA354OtrRUl4WvGNKiwXQeoFP6X23oDqAQWL55YoKOu1R
mzMjnrmJ2tG6FnMxrw1xjF064nVk88aa1oaraNWudNuKnPyaAqiXn9PNn5v6xwQfs7W6djIYNtp0
pV2+GSCG9i0lSiAIbseyPvtiOkyHPweX32f+MUW8JNWJaplHOW5p/2trh364rOeSsxWu1cvsUJm6
yCNP+knPiA4v/a/Lvz8+3KO4Ug+yEfCAY1dGPWh1+RWCs78M4P44xFFEoUt6atqZ25r331OUwAPb
Odk8F6YPk/6zO3kUQ/QpmZNEP9xJp7oIg8sBwzFvfMA9dmc56QXtK2JJB8vBoHCnr2iuOf8wz63L
oxgTRW0m0stF7pa72b3qSLb03cKxc3T1lXVjeIavOfI68/X/MB4cxRxTTSdVTK3YVTRO+xE40Ek4
B1/L7imZq3PR4MyMPUZ3tGImjuPARYpb66miKBO5yhOdGtuUrkZn+BnYGkf3tB/a9R299LfngsOZ
2HBMfqN1bLAimdkk0uxtBE8cYNh17f9nEUg/ikA5yid27fphNg285zlvRQn1qlx2HNC59eYAswXy
lZ6DEZ6g6H5YK/pRshHhJY+gi6tTfX0rP+deQfM8E/iAEJqeQyfyIKFk23NGemdewPrxPmcqkpT6
RUzbIA2tERap3pRw2njmrp5OpX6PdvpRsEFIlyeUCElifnJqiFdpt5bverfd4OO8Orcqzk2Uo7CT
NwnkopZb2ZXo52j/XuhpRxT1+TWdu3NHYYc8V6hyGmoxVrxrkILrzRniz6kt7/u3vX4UVfpqynRF
4Nl09NjZ8XpZ665yE98DovcC59xO8EwMO65GFCKS7cjCvxHVLe07dOV/56DXGag76xwxfn7zzjyi
PxUmqkqglw0FUC4uo20FQrCyElqHNJVDpc+H+l/S+N/nnnGUxQiLZNQQgA8ba17uJoCG3pFejBcr
9JvYOyTysR/c5egX0s1My0p4Q1sZ3X/7cXc2ozp33UfRhcNDa2ho/TmYVZc7qqe0Lipu6VtOvBF7
p9Bt7SctZvL6HDHs3MBH4WWIa6ssRWarFuwrzbCN4ZusSd7nt/oEHvBDEDOOooma1CZycVZeEtNz
5YWzTXeD9YKuSFu1zoEdFnHAJ+E14qmhm14X+Hmd85aWD5fyST5gHG7Fu0KKqqP+4zSMxOYGwT5Q
IhUveRpxM1t/jr1hN1NT3+IxTQ//Sryw/ENPmBNi3pL553Ksc1HdOApFfQpfSjxk0KMTEcEJfPT4
euO0yiiDQPiZfPQLTrTPhDPvsTPRyTiKTklvReFYcxOm6U4cKORih/P5wz43wlF0EnIJSuMh56m7
JX+M+6pfjYpRnmEknZy3lqzgxStBnnzL3N89zDlPdD01mLdhRG8TcMm6vmn7c0z+k9fybpSjKaNn
JG+zwbUUqUlrPEKt+NzSOHchRzMhNHXO5gqWRvoYX06useKoOri2PFTTz9nlcJmvhK/5l88f0bkx
jyYBHvIZWAtkpUk/bqQI1XYd+CVC8P9smKOZECpz2esCk3yJ5jtJHZ8KLfVyrTqzOTyZf757SEfJ
blGEWWkdNvKq32xaP/UVH63QWR7l6c3gH+Mcu41lldx18uGuQapBzY/+1U1WuUMCWFyNLmSZtXAf
nnlSJ0hntErhcCEa+Gjohnz0klLFHn2Igre1WchbpURWu9Bn7VQDPcuajHQnEcJ+x+9lXFt0PFyo
zQgGuENlbAqQqIyyam76WIK/albGmeztMDWPA+r73+3opSUNomIgmCCgouafkfskxQqRLZIx68xM
OrUOFUOVVMXCSFo8tkAuw1nWeotFMqAwqctb5CHuX5+rbK05m7NUlROLoyXRyhSZppETkVrbifHa
pM4QIfD9fJCTNwyUq6RRkZFM+SiczEVRLYj9uFmxsO3xf0RSlF3odX4l5cs5U+eT9+zdYMeBZTHr
Rc8ZLGjB+UCcMISfn1/O4Z786fnjWqhJHDiKRPWPL9RyjsZSMnj+0JtQ7mbg6EjnJ78cZn0/RdqL
vHCo+/mYp2/hH2Mervpd3K/qgnLkoRBkzDot8Zz7yxr9iPqd2BT+50OdipLKu8s7elq0lwwCtTvK
vMbiyuV3er2op53j4J2+IAMTZlPXcEs8WuBdEKqhmnITS/U+bFHLzOtGOxBvzpnRnpwPeBdYmgG/
RT/eaiVhAc/NpCZQdOHAcXCrIRIrtKu/ftNUUdIVCZtMmcO/j8+nXCrOFcCQud2YrNXQ3Mpx91Mt
znGRT13M+2GOpkFZTdJE0yxpTCC5IFAfrAVJ0+eXcurJvB/j6PnHFdaSb77IAoD+UvoeWS+x3IJx
ff58nFPzTCWq6XCraa8+Rp/rRTz3BlYXrq6Wfp0vl+aQXg0D8vHPxzlZtlU5cCMsU1s3jndyCDhV
yDcM1OB0ZT6Pexr9gzd49Hw49Mkm51xd+u31dBwi3g15vJ+rlkTvEoMh6Sn1tFVzR7+bYPd+uRfA
BQv+yDEtdD2fvmAPBe/DuS3/qdzg/fjHqyts9LnVGV/cxmtl163zTb+hGeLMlvz0dPz9zhpHb8Kg
1LqkPsz6OcZDTGwfISk8/GdP79jcI8FZpLAWLkUj+5A5aFK+HJIPBN4rqkBb9czprHwqur+/dcdL
jK7sYFAZr3PxPd4UXycR1ZVb+9EqvYnusERzkWB4qAcvu8MmyZmu++vkW9vbNJB9Qy71+fWf+3WO
ViMdjIpE7yA5a+cVqq+mdwiq3E5HLdmdiWEnt6vvL/0QGd69ZApT6mAPMlbrNRskl8oXwcs9mpJR
Nx8OOdyahrCHzO8cKo7h2bLx6YDwx2w63Ip3w5tsNCqaY3jH0c2tcSfVA4ZpPJNTncxn31/lUXpe
BDnMy0OCIF21j6oDsOXO8CR/waCSKgcnwNGZF+rJZPb9iEeZOuBTOUwk7uvomP6BBw50Jevsgz2A
4gAjRIR/h2zw3NQ5szqPD7rHprDiWmR1anMHCqN0OPo7c5h4sib37tKOXfXyLmtp13+7NMB7busU
d9MOIZRPJzCn+Gfu5LkrOoo38GQxYTlEctwfVkaRH3L/u8/X28lJiKmexLtcVMgYPk5CC6xxH5Xc
NBqVaTadPWt86WiN/3yU05Pw3TBHUQa171jPIldi3E2uBLvTHtaKH9iIaC7UVeMU/nSm7+Ewrf/0
Sno34lEgETS0PWiJAcJX0Ok4xxx28dxhnbAEY3qTF1K/6etUrm3647RzNidvbU+fjX4UWhAWCBl2
QCwBZM9P+lZxI6KKVPk1VjXyvUI0B4goOcb/oeflMCs+G/sorgRlpLbiQAYIVyde15ScOjvKsBAV
3cTj+ML7/NmenKTvbvRRfMH1Sh+V+jCDwutqUZFNW2dGOJmhvRvhKJ6AXjCmqokTer+aDHSxks17
hKjChYyCfVPFA1bCn1/TYXL86RaaaC/xukAmdJxE5/AVBaZF7Pb1DJYDUV6q2iYx9PNhTudN78Y5
mia5KofpGP4WTqhq2HSmqxozxbxQedN67PEdCqX3sts40HKBe3w722By8u6++x2OpsuQd32lT1gy
c2xygcP7RZhp36xu/FbCavl37is7b1GhkwUnsaMnGXajmOUxdpSGanwzZmUvoooMYxTVn9/Y0/Hm
j4GOE1KcXmNpqrmxMmrNlexJa8uTbuYX+r7telVsi/25E/2TU+bdiEcp6EyHbd0FE5cGSHAeUeZ0
I5XEustvP7+2cwPJHyO2Nge6GRwSthzqs9y4ebVRojPB8+z9O3ot1LIygbYWqOldlY/ts7GOvcAd
HGg14ovkJZ7lnkvhT4aRd/fv6A0BN/237ZFSXpWQCXIa9z+/cedGONzYd/lWYolLar1luk1/LceJ
A2vx6+dDnHs2R+tZn3Njoa0Cr1odIPulpA62jnDiPxvkaMF2ZSMt1swESOebFCyCCL2vP7dST0aF
d4/jKKr3o94URkF1Imtyyw6ha8PZ074J6GR7Ifs1rfqvl+m/w9fy+tfI2v7zf/jzS1nNTRxG3dEf
/7mPX5qyLX92/3P4tt+/7OM3/fOqei3uQCW/dvvn6vgrP3wjP/+38d3n7vnDHyAMxd1807828+1r
22fd2yD8poev/L/+499e337K/Vy9/uOX5x95XLhx2zXxS/fLb/+0+fGPX2QwAyzQ/3o/wm//fPmc
8537uChe27KjmPDrD3z3Xa/PbfePXwTT+ruK4t3QNDpAJcxaeVbj69s/WcbfZQXXbt3U8Y3C9YZ1
WpRNF/3jF9X6O1UtRTNUJByWTDXol7+1Zf/2T8rfVctSqE4qlAnoqtZ++dfv9+FZ/fHs/lb0+XUZ
F137j18Y5sPbEg9a6WCNS7mJ1mxJlKWjtjQlQu/fqYW4K0ShjOoeHNWAI0GpDipNN63ZBTu96pTX
YIpYGqjNM1NB095Hxj2i6jz8CWly1H6IkV4KDyoUD/NxrJqu/YnPZVY+UwAahB9DYgYNVZm22S7K
0i6IvAZ8GWpUW1INjdfAFKys9Ky9azRjRmSjte0jpkwDeIS2ivr1VHd1ioikkcqVZWZD8KJFPZiX
TJdDeVdFQ3aVCqZSwapCGLEaSqFDpC32UwRnA37grubMX0LNGM3VVdjXB3x3ZmqyL/cHXBpXElJ/
6LPiG1UZgldnhKjxmkzTESWjBlHtugihtPmZ0EmvMglM6yCBBU08RWFe2VE9dTpgHbVvHTwXWv0C
kFE6RFd9ocqT4KHpstqW0ZJZbDcRZnAYWSWZFkvP6MLTcFPrZQK9hF4ksGcj0qUNwgLEOUGk3qoH
vHaiLDXtbaUhdY4yy5UABCNIv2P/DidLUK0s2lMzBICA7CWQm7WoqlnuU7KeJhvLUyv4WuRtG6/E
ANMAu9UU2EFUQuatBQQR6zIr10Rb1aEbXvdLZIwPymjWyh1faFU/dATJD6E1Zi/iMi2t36Z1i+1w
01TxqqPtlR+lKd03PUp7KJbWGFzmFuhrGcT8fSFpkLokjHq8OjHgbPfouLHyHSd5m6roRwsdyCfF
1LqsnUoqEZtz1GU89EYVAKcbqm66sXo5k5wI/wCiszyL0rZpuFSIukoK61VqZbXy1KXTq+tlokzn
xfoss/+v20oH4ycj6afCjklBhPy3hdomDMU1QBHB/KkZo9LagrWMaWVPXYoDQl5a+QQtuUH2YkMK
jCFjhgjr3RyMNXqmqlrM6oDlMzpE1e1oABY3VIjmJtgCu8oyASG42ObhZVj1M6dccZvLKx02g3hZ
VYN0l6iVnPhjqo31PuvaMNwLUzgZj4UmWPJ6rqFfbgMiiqI6sHV6CHyxWPFUDqrKdgRQ35Nd0hTv
6fJACxda9adKzee7wVCUW6lpQ+zCY81pU3W8Fo0ZvU1dJg4nTtqVVIl5xHWC4M1UOb0XGnrpRwCS
iMVHqMJod/wJye0uF81qXbYqci4zL3y5mjrPELjNi6mXlY0stoGJ3Sk7fItqqPc1W+qiUK6EdBFc
Kxam+6zRZX+MzXKXG0iQpwj9lAVLzg2pS2+DWs03DUzlO70OA7fpUF/niQSfuFfkjRiE2iOyGsju
kRVrl+2ivKr5OD/3bdZcqsKg3pT9GNyMwwKXT5KKm6oYQu5HGzljNLQ3Zhn234cM6HRPC/ZdlIot
VNveiPZmNvGFCDv9dhqlp7wAGqwgN9voM0sl66N0pVhxuUYnRltnbhbBugXqvxasZvYaQQ8vwjKA
QluX6EgyIuQV/l7Ft2JSE6/urfBa1yH49g1COI6yulVcxKa3zBgvtI3crtW+Km4shegSG12zV5iK
/iC06POWVLse1EB4lmNgipjZVo9DXHXXZp/06LYEuN9GMlwhLMw2eiJmxAYdUBIg7mtR60CAapGa
X6amgKwUL76f6MgKKFZ5ewkeLwLvKPF2wgs6lzdquwhfREAH+24wstYZ5xnvGTFKq+tIyYwbawjy
1TxPoStD6MASGc1lPlSWl5SyCrR3UFpPEZFwyQnLvJe66XbR636lB4rk6GMA/qybOSUJQtl0ZHxv
/DQHR2i2+KxLea3QyIk41Rm1pXjpJTlhhoiEW7GP7oay0S+bSUPnVkdgoXg+azmutA127tNGrjph
paaJsALXrmxrNgrrNBs118zlaS8kcsbbCr2/2QE1C/IDYinQjBfQl3Alljq+EJVkXuVNhcRRVip/
NEv6smKrdqjFN5dmA4F5nKvoIUDhsY8QpXuyjPFCvUyT3yUCyXOZ4x9i5p2T5KwxXdVlN2Mp+X2k
GnvoTOaj2faJP5mJtuuiqd536SD68jJON0EuNpfcA/CaSpEkfjqWtA+h8XCRYunrccbwywpM2Z8b
KFA4VVYrEQ9Ut2jUaCUAWtnUcjm7kh50l8Zc9baWzf02SnMg25l2QK8FMEfRmLtiCURn0Ydg30uc
JM0K1AxeCCa4EBVTlXAJ/LrC5yCgBXXfzY2MXczYXGpJC33e0Ea7MIF4oeaOAcwlqivktI+b6DE3
QhqrOI30IIETpfYUA7Qx/L9hEwmjti5yNI4KFrIXAuflm7xPrC+GkesPaWPKVwKwKjgIoeGPVpKt
8q5Tt4GAfSTLmyDazYEHIC5yKi2aVzXkzJ+RKoY7PEDSlbAIza2JMNkWtZ5dzNiqB1JQ7Yb5ogCP
N0Mnh3hv57mVbHva391k6McrU8gqD8dFiOxEDh/DrtTLDD1wlmkI/USlcFagr6UvfelXmhAloV0q
8bSOQ2WALxkm26Gt8KaAWe7msCjcKMaTdrLAYirlwnToBxRASzYuCEr07PDCFb3asCY314fS0wCd
bvqEQpK+SJNjdBl7TAte8ySxMnK1gAGbo23AsIc5HDfNqkvgZ+jFmDoVpEQ/GiGJJfFY7mbedy4O
prCXK4lZmsO/yibcoiDE0Ik2crzhJYPIOxT+9AXnVf2tICQCwMClWC9SqW+6OQbPrE08dqglTtgQ
ZlrFEkCStJqnIfzzwGf2/pLqAxQVGMvPZVPVbiIOqg+HUKHfZepHA/eCKroZ9KzaZKZJn1Zgts2X
qi+XlTIu1SXKqzGDHK/KoArDcZRXLXykYD/Faie5Yhxm/SpCbqatOSEclwuTm0TBhKPw7n6Cqx6t
yC8h9apNNe55qWelo0gRSZwORX+281ruY/hxlgTZr2iGWQsquwmhigCCMkz1e7gMmKwU7ltq/5f2
Ofdlzv/HW5cPWx7/tTxsDtrjL/r/cH8jqeTmn+1vNj+eo/L93ua37/htbyNJ0t9FkhDl0PQh6ph6
/763AdnD5gbHdMSxunlo4/tjZyOKKE4N7MQsHOkP5zr/2tlIf7cszdJFWdE0TsBF5a/sbAws2o+2
NocfAVZHB/HFTo7uxo81g1QK6p4SvH4pzckArqckNYjDTS8fzA/wCwEplUVyt337UMXdQGdMdKsL
BoYrcBFk7+3Ttw9JS4Bqk9Z0+lprtm8fFiFqt9Phw9sfy4lZbxfALrNRJqWgJXz79qEHCrmNsT76
9Y+//h2cBj8Mml2RHgjtaZ/V2/jw4e0zuZ34S7UxacU3kHJJU1NtgTBnmf32aYA7tjMOvEHV8stS
63g4Ck3u1WGT7QzNXOtlBMjLmlDi15cTPTm+heDINk2wb7Av+DEqSI2tboW8M8x8H2HCAlsXrpaV
JysoJyKtU7poVxYwozn9bhU6jrBFPWwjXe23MxkWzE+JY1S5vRY0/qrp4HGqgqFlWI9UtzPRcyUY
/E6IxB762doYMs49tVhuFBpO8KGgAqJpJhYOcEky++3Ttmn5VM7EaqtIk5vGQIvffk8Bvfn27bM4
Lo1N0K3qLFy2bx+gFEU+vSZX09CW67iZ12ES5JBsYWVN4ZbUMl5PoNGzSh+gTm/M7jmJ012Uku50
rUFCgfIkGCvAvHizqca0odWDhuK4xj8p3wLzKbZ9GxdbaSQbF2g/AupgFli0/etDqKXluz/O81Js
3WIEMg9TYpWGcrl9+yDSWfTrZ8YS/PZ3sinr60wNIOzkxfbtN3/7YBz++PZ3wkJH8ZSrup0MGVa+
h9+HVwSc/tSXhXV2t9gwa4fUMTB4CROnvlGwhXMxt60fZO0O5s30A6MCdbLB1pfdqhBX3WAPAobA
pG/ZKvAjZGE51KD5uevWtXBXs3Hi3cFnVu9bipM/gtaAIw3JchavugHYcAukadcau1Ta10z5p/Qn
DR5286XcRzF+NBB32HtshsgtJw7BlytlulOrH6W2MtM1qQwEuR4LCbs64LW30WCPTr2bQJqLNtBG
2ZHWpBPLd/EhwqQcHSpqtVuR3ig6ru2ogIVi7HRxg6xfRKEDfbFxFyyl1AvQKAOzkA6g1+TaAohS
A+C1a0gmhx2PXdwVd0BMYS31LgwLblsNQgNsGbusCZb9Nhv9JOdaOy+y6FeyMxxfUXJNMN6cJrys
rO/VjxzfI3u4Gu7jG/1RsGwr9LqL7g7oJHeCTLm1FwTSNVArL5X3s0mGZce78qZiV3vL31df2Vl6
z+kmsbFAvMwn0jK7+tpjbAg0G80KZhCTK9NnoToiKasDW1/dtlD0Bn+OrysOLWH9v/Y6dmkvQIcN
6nsQVtMNm+flRTSdFCAS7gowYWWbb0NnKD6TKVqdXePnfDkB1lUduLlYTXDy0t8q0664lh9oVGgc
SSOGwEW1SS0wYREhdTrVXbAFBtXAnvAgLqXhSmdt3lbmuipBaNk0WuI2OYpedqdfHHQvX4rvxgN8
GS+7SkZbH2FUo4z+SoqCIBB3R54izmD0si52z9kMEWl4ITu10gfTj/f0VovXc+3mnVtYrnmvXAhP
2MdyMUxb9Vl9ne4BSYY7fVttuo25OEPsQeBEN5b9KNtVyHII/OQF4Y+ItQOM373MNiFbq4/pjoNL
IFL9TVreDRf143SN+U++bp4asifLYbINF2Z1yUPtf+rZVl0cMC5W6zGhwHPKi3MwyTF2XcVhkhN+
a3Yeff+6V97rIKB5Eg6mID3krtyTvA6LDXf5aW05Km9tjCNbz3AgkP20XqJ7ZYdtyA92Ec/xD+uG
uDO3nn4XQjyF6AI3+iHI1tNgg0hCZwARTgFv70hfApdud2urzd6Y43Bpq1fFOtgMV7S8ARUadVx3
7PYZ+VHplfhAMh/yVQUb9UfdrkbcVdwfwx6W2rCvJk//ol6Q22O1MOwPxwEQANnRpS5wzeAJvCBn
jfuxcjAzqHdYJtyzi1l2sUXMcDRM434Wy2p+FLEVxBK5e2qVr8QO6mgmOCD9h4qQzrjVwO3nbnMh
Ql55nhen3MYsKV65/LgJkMjiNZhZ2co6+dGFdBqAiEvX5a0UYbnltc/LfbKSvpevFiHUBtOIX8g4
Mf4a2l/yND9oFwdPDpaBH3rqZlxNXD+dGA/x1wX+2qr0iZbjtyFZLZvqOunW0kDV0udZRi0I2UtR
3FT3wVZCG9uts2vhBV8dnu+IB3q2Ze0V91PkMqAMmTC0p4v+MVg24GTE2Z5HCJ8rsNjApkTMLzNb
mHaYdMjpuuBFR9yRttl9wqQ82J154bOJyYtlS9RLDggxX0zWKfuBG5b3Tb5PvkeJg8zitkMGfGXA
paPUYcopTpgwk+GPPpXDQ1LvU7Qvd0LtTgLO6PhCOAnyVuHCAFM404oIuqa9aF6ku+4p2FugagGi
QoLEvudxFP28fNQwN6qaddnAgVmxt+ukR2SGonjTTleG+BO8Q5/RqO8QPHBOCtSdnnl59go4RTx4
udjyzfQE09/EYwMjjLvlLkCF0r62BFlWbz27YJIVllBlZ62FMQPwchS/GVoRyP+Tl/YrgoURHUIG
+MCRpmgLYA1Pxs2Cb9HwRR3cPNnCHil/Zhv+wxVvxYaECyP+iz652TZ6CWfkmfeCp96E2VOq7mW8
y+y4c6BcbZzgqdlS2zqUZnZivcrg5hfrKXwZ9Iskc9J8U0D67lcFtzZfL+IKMrIUXZcNTrSe1O0H
2LC8mrArmJGCbqRyj7HscsUvS7dB5+IcGdoPdbGZ0E8Txly1vTHSyZaqXfrV2irb5FbfzWv1Urla
roIHc8uMzm1pJzwZnQc50k6h2rC5fuJXAO3TtFcc0EXSqoDmi7NhlnhSsB7iy0K+ky1X1bYQxYLb
zBvvy5XmKuB67GwjFau4YsP6GHeX6XQxqvsZ5t2u8NLVQR/FE9R+SPgYRKtAXk+CjS9TiSVh45gN
6dcY2CFky3in32LFEkPVwx3jewdzDXMxeLeRgBurk5Zg8f0aIBNMoBrM8j3AxF7bS8Ma1zUz27N5
5utlAFDZTYFBZg/rEv2VXd0SiB4OP2q086sIfBPZrW1tqteydpsH4VqtfazHcA1I6CsyAUvZyWuc
3uAHw6cR7hSz32E2Iu9kKlI1aGl4NL6gApv16tpLAGykj/+PrvNYbhxKlugXIYLwwBaO3oukxA1C
Ft57fP077JmIWb1NR7daokjg4t6qzKxMJFaSZBe5FYhW9K08yr35kRlWfuarE3D5NtyOwsGg0rCN
RwVK6+KovEU5Oe3GpfGlPApnsXsFjTnkJFV2+yfoTn0IzLXm1cu2cwgzc8yl7ObP9iws+/PsBidB
3HTr5jhs5Y9qdSZgK/+tn+OhnV3jWPIasxtuiTJfkv4Ydk487PGxel+sIv+tJs1KtI0t1wg5GqiY
TuYSEJfdICShXDXpFQiacvvkLp8wSKwx6CeYMnEGwOvl4sv8WDy65tEPbo1nqdOfGWEFLblOW2ol
3sWSml2dlp22xN8p3aT7nNSps7JNz9NjeNQ3rj+/LOq25ZnJNAwlcREaXbtYN2/DG6QCK7Z0QJna
0Z7TQ77R7+Jt/g1HV45WWb6fb/WGNmAoHSyqMCMNvrtT+YnkB99uQiMl1pCzwFiXXAXImUu3Dq7C
m/7DwiFN7LZoH7h7qndRXooj1bZNE6EtHsZ8bSlKeCefIv3MnWChCK/ldlX3lwEYumDeWq62L8tR
RsATD9u+XW2zSBcMhGLylT/jcwsf43sosdMV4a1F5y6SS6S5Xb8Exmwy0j69VvPkTzj8QrbET7ep
jsUP57SJtV7myffaAvEufmbkre2ha9c9Tmb+ja6qOra3xVfmzOa7gdedl+QeTnP6CNuzL8njmb1s
oLo99Zf6Ukt7MbL7iwyIl6yTjwh8PmTVV6fp5bbqVdfkmw9fYfNw5BcQQhmQSxRtqpOEAyzYi+YK
/DyutQtHiDYdiURHVBt8K6E5pbjKLwqWAhjtpq6BjaxoEVLd2P4hOfoP3lE3DTzMNllgfbEkuyxu
Pdom80+lPCfsOLNL5YwbXR1d9fKLLOjup8q9YnhPazvBUnU94fW0UcUj2XQEMZSWshtmuUF6LlNz
hkZeW7WMqz9tmbFRu9jYyMNUbcpuHReisfn3hx7mJtk9r8DZ+unLaU+goUnGVNf992//vvbvj0Dh
f00MSrFGqwP8vYpmWxLdgNo5dupGGkjLSSqqfdrlTRiVdHyvvw3i+N+/oSngfcWv/0mVBvA07bej
uYgW7r9vHCGgctD1/+enIW063MUZvCGBQo8NYoGE96oOelfKqRTVhvg2Ae/MTff6hZJBexzJXGo0
dssMlizv03al4MLb+K9k5Lx6GT+8/iozDUtqSTbY0gkjzKJlcvkBOftLbDzJAIs9LRpGxYkdIdis
l2pN0opdEI6gW/D+I7+VJ5mEcsXCJXSdb+uVrKx7fWOUVv6lkb65o+MhK1A44PodYcj6oXJS4J+4
K8DVsHghhHiT7PsFNKotxB7ZDLwo3urdvrd0W7pqV3k/iV4Rb0nmY5wF505Jd7Pf/DGdMLelFn0l
kVDru+XDQGy+C+1g331IHzRI85ZPf8DKCszfblf4eJyn0CFw4KPbV0+6zmBwDcUJZwc2NzNc6jHS
1vsHnk3aR7BZnMSndm2/hMkJfjFL5kIrH8VSHzwpcbj3ZA2kqisRlfzb/8QnmtQyvahfhqOeyQ/r
51USXtQDBubjFz5vawoPMcUnot0pE1WS3fwRcte+J/iMhJ74jKn7PvQzORRcOnL+DvEPRTGdHqEe
/kfzWzwxkcbLMm5tbOnELRev+qW4hDH6CMA++lczJd3ra+874yu/2ynYXXfyl8T5d26W3BGyZKp9
5hJMihLX43aTQjOdptjKV+q53QT7YbDkw4SraezmRDE1nGnW4mcghTK2sGFVjjhzj1t+GxFKVUs6
pzvlHj/ES82Xymnefa/0MQ12Wkm3WkxKGdjCFtwLdqzKksiPrxhzlcHtHyGXc+BSC+43JDT7WLTz
33QbT9m1tp4XVrL3PQgrEuo28gp3Ypmuftl+SdyCH161km18SvIVNgWNbX7loiVcW+xZ+PkVX7gI
F/KBkr3yyijgfL/QP8tEArviVmRjucbHQLGQf6mzg2llbHBfG9nSL4vBZq0Qh6X8lKv0USOb5FSD
vaZzlLyUg/xWEHDtKJtgq7jBOfedAhXnsrpgMQKZzDIiKpcvaXh+LmUSkWXb3C/WEr6wq+5GEFHh
6I9qI26NcZkei2d4TSpLLpzpB23h2SfMK7aDWwu6PdjcF7KYv8aXf7cVPqaB1pKoCemHgNOSjkqw
6fD5HNix4wvqX6V1vRof3I1qaXrlEQ9+40MiuPdWim62p3uBRu6CVfRUSs+kEUjYgwtPkNfiheL8
XGZug6WzbpWFA6eGzzrBXBHYlpUnK4XBadVqG28kqFW5dMBPHJyZDWAmiOeOLNVrEbrxJ2b+yKeM
v1GxZWGvEjBL7/5N8Ud7qi3L9QssEy21s+rQxcRjwOcJxACMILJpyP6MbNnv6COhqYfnvPP7T+D5
UMHX2oZHU8QlRrwFZSlHaeN1n+pXttKxxwf0AJ2MPV1y/eCap2/qw1vcx3V5jICZRoqYFabtJKAP
gZ3jYMwz/lLc5x+vgOx52SVOucAz1x2/xBKrIcZjX3gLEonnaxU9jV9QBAUAhoVBTjWPIQAQN7w7
gwoI7zTf6heLJHyf8d4U7OopExz11UznLD2EsYffZ/zekahthR/QERpBs+j6u21/ag7YfOqC0z9K
WBKMWA+8L8CJtXYeNAeUKz4NT1O0gTIYQgDHmtQH4R+CbuWVu/hNa7d5TiWWdv1u2MdcBY7vAAGH
bfw14F+pR9xB9jQ2i5A86aUA7BNEm2Fv0kxjlPrlG/BzlrKXSQa9k026jI96S3SVNT+yJ3mu6iFL
3AF9gmin6TlN3iAqCOst7DCxe/zbBuKlXjALW6gWH0hQyZkVccl0ETzpCtFTxdalYNOjcQB0ACfA
R7bazY/+VGz6lX+dnJbbidfsGVjLhqDn7tY/yZmHJJCvusoRup/l1csDb1pm4caMPHZo2Wlukkv3
ApK2qhprupHRErKxlcMd1IuTyFdPhJDxYHPk1F9Y4BxA0KKt/ODZbRfWtC+P2mk6YbVP7AGu2/mO
RAt2Z6TSnuywml4vd47KC/exGtbT7bVTkGJ35c7zyAmPbp8a5wjBCzssgQnlF6dGMy3jmO1GtKeO
nXdb3JL9cNKfitOZdho4i1+SVToeuWQrfHVEUMjeIlxNxLeUngESGnmEVmM8PRJiQRVDkmFJvbgu
hN9/15sbo7iLc88mYHw4Cwxc2yWJ4+qWPttflsem9PDhiUaseCwTjwWKkGJFJEGN/pTmU2mcatos
piUQlvHLUWvgXD4thfRdi7ecUOyiLKxo2BMgkmRW+zZcpN+W23zlcdOIASZNtPfA7mIBBYvnq47E
sJUI+sfoooWX7ys6QbLY7MNDsZ7p/TUMrHisrfwTgzr8qv13FAzZ+/SEE6tcNmxi7OOOV7UicZ/G
GI9vUyY01vVaJsI3IMHTyYs1HSrXSpBvVAsDGRArnlqBsK6lIlyIKTcvMv0t753rrVybYcVzoRU7
Bj7KrfzEOljPnTRzy3mNMiwxCEbyjOzYsRp/yOyxZk9NPPKQkszVxDdtcnU8jEjfZiaHkIjBYQe5
vj4zO0vlgnWyHC2WWMg/VupXSp2ivG643++JiAn0E0FCExO9DV0lx3byKowE344wUSf9SULVY78W
igKc4rXpuWWDaTjWhj3HRl25EX2yD3fqmQe2XwvDvzsJFHiMG9I2JVQP/udXbK6m4TU93eWBtKnc
AhTs6JJ+ijNBuMUyJrv+xE2RH8otOAc35Uel/D/0274F2hythvh3LMbMo/jCfh3xOz4F22a0+2Kd
JUueUYUDlli4JbiID1d9Iwd4jIHi+Onhl9qrIoERcshuQX0uuCPXR/Fr6l2Ayflr5FJQzp3bNxWz
k/tEHpkzB45/bthIXnB0QrdYrOPS8YZLc9M22WdyWbjak4BcLfRo7ut/gP7LMeChesOfWa+C2RY9
7Bc8OV8L43dZ4GMRrIxPtl+FZXnjkJwVb3Hlwvrd69ltfqnF0fC2dHElzMBe+ORITzYk5W2Mffku
ilbwp+l0295s3NoWQ3/ZNlDG9eB3gW77mwQgjC8pL2AVPtrElP4vO9DzP3XCmTGI/5WIPy4dQpCH
2+AG94wngAJv4ODzsnwlknu9zYlt+gvZgYm84mUwpHfBgcExEWhJm3En/bHrkngSMQt1DLassvaa
/yhu7sMJOyMrwSp307nVXf835AVCG4f+Ehwo3syQH8Ov7Eyb+FRdMPZw62/epF95TbsDLC3LIze5
2vhrhdJtqSZ7ibb9adyrg+KO22iZejnRj0R3SCxPQJ3uj2PZTO30TbpReqnbhKZkk+7EozqfJnRN
YOS2jBOBeWGPquWVJHp4GAuFM6qvMoOkwsDYhSV9j9cSQFTsaO36L/OLh1NAgvZgsUg/EmlVumU1
++Hub/IjT29zGx8TqXJW6HD5fp7p27yrr82NTTEGPwG/eYsoE1wEPx/kzjxQ7k23BKHEk3NJVY5p
dwinbw4ayn9/Jz/9ygm1rfFNdSKEdp4vycgJLxnlw5t6LgF0ronEW8b+29F20hvz6umjX3UEGNKD
oMDcj+fFu1ozrULMK0asWwU5ig93YhF0iKt9S1grxf66dM19cELOGK5GVzkS8zjQ1cR3yZNdnp1d
5Mor00Ohtx1X42V4F5fGrmZLolk6ENfH0m2PQOIQFaHH3XiF91JIuVQXoWGJX4xm91f2yOa1b1jp
l1jbU7+ifA8E2icwZ4OEH7oxdj6qydKtqyUrXCG2ZKcuzSUwwfCGJodmetG6gPqy4RizR3qehAfu
uJ28GjGRucyMdZF6xpXA1HyLKFbLGXa3EtnWeyc1Hek428aq0zeTfCvZWBOwKNCGTUeJjJ+c6FIg
lu7wjZZx0z4Hkps9FYuK99HWkNu8KuZO8tBk5ke6PgrTSyHb4lN1tXVxo+PbQgisaSz0G1Ihc58e
ynBNqg8438wzkljNxwKklU2fnBma3NYRPv3V8D7+Lfh46MH31bvQet13eycMyRxW6blCzZhbCTqy
u7FdfAFcqb2rPIRNLS7Dy3gfSBlvPaCL4iemQuJdgeYTLlQuVq28wTk6ni0pggAA3OSGuyViM3xz
EJtC4+VWiRXprl3Q4AOnPFH5LHbgPtN1mncyJnvGtXoPQJSgoCjGdUIBAWOASS5K8uz5RNF6eI+G
q6p45mRPLB2w+R1I+veqEcC82gu3rfItu08B3izS5QyRUCN7YhtZzSCcP62t/8l3SA8/cLNgqUKx
iavoJM97MXUaloUddHZl3JpuWTbezMqnDU5tFIklzB5uSIkjLJUVwpxFbhG4M0GtLo3v0mII5j0F
H1PsGWRael3/CCttQkMu4uSEPpUGcV+0nbR40zE9tCQw8sCcjO+hXvHN9AWoWvTUTfbs2indDv3e
z+SRVOnBLZ6qAxGNJDS7klduMh4eSmUOkmCvuiRLfXZ39avdxYRboKz8JLMjrV/bb/JXIJX5az+M
8XVQwfUheNw023APxxr8yW/x0nxrNjjl0fBPT+VvxF01smembthP7C5cqYbHk9avk4svnGbafrIv
Cfr2yds5zfOBVyTgfHz38+34yr3mYbLYrONuKfgbI9kUs60qTEJZkHTkP6UMoMwexGb0OrNupNbM
dm6sSGyAtJSDJeFpSEMFYzk370qyJu1QTe2X37w1dss8WEqvOgJO1LDHzla51xeFolx9/VbzXe43
sKZZ4BWYbwsux0IzOsYnxbF/IOWsxvBwPWwoCOALafycngfgO//IwNYEh90yN8+quozSu7qqr6Lp
TQYFjBV/h7n1OrKcZEX4Kuh5baULJ4ENTo8QHAN6SBn2c0XjQn4Uz+Ih9mqar33wlNjHqO5dqYHh
4u5RASfnKCEC5vUOZsPKzpLLxRHJvc48jjO324fHWN03/Vp3aw5E3e5BYpZs2Qc+LpVx/E61nJVE
+8ARFeQiWOanfkPGnd+Tn0BzWerZLsGiivS5N972xGb0BGbKzuMuOECftm9xj87RMc1l/0YPD6Fo
ftTYPgKYxATmkOfK1sAncIXf4dv44JCTVOd1IPUrk2LjSdQVxzcnXEZSTUFtOxyU3+xMUPu41r8L
DJ7cJPQmae37u5bmYKm+y8jd6ARJ7LDFxIPrHycUsW5bOy/pG/eFvZqbT9n75lS1B5sMX8ZMrmi1
3xygsh3/TDei0gRGVxIuaZY4i/vgjkeB7UiCmZqpbarBwks3FiyUjwV9GE8a65o45FvkNVdsoYhw
JSDHyFfhMyUp7VTeioJIwhXkAoyDiB00YwX9WoxP03A3cegjaAyVXECxwVvxcEAF51lqwDvIF0Gu
aCWa/bTP16olrICOWAtUdqXT38BlccYrKZiu+kllLz1KG45H5U4urdc85MIrBWTVdn+TRPI7wW13
xCIgiLFj4t+pxa7Bfb6KMsr2Z2R4LW8QGgIqa4VjJsQckvNYtSOheDFVurYOQm+uSfPZyOFTO2hu
s0m4UrFdv0eIDeJb9Xqv0eeY2j4+YrYvryYipqcThDmE0YBkV8c8gCKuVyB9lR3k6XwHuXChsd4R
82s38SSss2P1ll441E0ywreCEy/lHwgjcl2i2pLXEA6RzV58XSjHeDMcNfKufTv99R+LB3Oy6PeG
dfWRL+MNoV4uqI78CdjdPsH/y00hICC2pW39zF3fFdbtLbrycRTisl1YDnkdrnFmBXLjc4f74Dju
UaNnLz4lfjF0EcMFHEMlxVf9xqM5vrHI2PCkylOv8rvBxn0ciSPEJteWpV1ffCyAMO4aYAym9aM7
ki8/wsmizXSgu8vfXN7WiWuACcGVcURz7Sl3slUzrUL6qxbOxUOoqrK9DI6eeEWyiY21Xu5FpvH1
dVcuQ93tlOU8wmV4qMgy39MIuSNJ5R//MEpLoyPL1jWTR4q7R6tve6IC9hws9bSB+uLq6f/4uFh1
FgTJ6fDRlvxR/0bX7Is0tfwXQvjMy7NiXjdh04RkMbHV2dGj2da/NTkcKke6pe/iW8no68VYvD6d
3P9jloC2KgsKkBH+HtTvjbvDZ2zoPyjDHtK2c/S9dkQmZC+2xgXucMTY4IccLccHh6htHaJQsdR4
q237z+k7EXkGrfgPnmPdIty22soaGW4Y7kF3EGUXrXeYuPk5eO+Z9AHZ1ff6cgE3sqC2VSA6yRZ1
0NVSbmRwdtgLiNb0FT1oKvxsWYdkJsMT25PbbYgt5sWlL2Nb4qZxLm8phvgeIXhEQ3tyvKwLgkW8
eVhVoSW6PAaVU8nUwMop+BUvZOc230ZqtzayiFv6K4DeFsASjvTg9/Uenx3Mat88Fiv5BqUoOMVV
+NAu40cQr8S1pGIlIX03lCg/ncNJARB3E4J1i9kE3OJNn5DI2gwwbcLRUh7BlU1BW7yEaKrikrdL
k3Iw9sMKnqHUbDO2eP4rLzoRH/2dnFrIN+HULSxWfHmTPxRIHnwWFKe8GV/TKx3UmrbdG+TJXL2u
Z73Eqnd64zXac31efCnb5GjyWUlChOD8p0cZ7/OzXpJ8C9XaADSAi14hmVWLJHnUb9K75GTX8Mmy
C64MHbW2cYTyKZly2X1+0laTZbVYjUsymNtffbDaWwUoZIf8It5jdFXY8K7xbb6iDcipatnBCyvv
1kJvTzydXyY/Y+7+Ui6ouUtxqyDGt0O7ADd6zXwHWhniFt2Um/5OV80Lz832VSGPHLwIASwkJDcA
y217yI7aQSABG/ar5MHaRl59Kc/mWj0lTnUal8qXDGE4WMhCttJKPRmmS/Dbg0c33CCdP6cH7Mja
1TTiGeaiewGWp+w8O+I6J3jIljwBSYe+QocHzAIwfyF9SCJjMbO6R/vsDxqfFvr25wXZBtxqWEqi
aLeCak1cZ9p1Enpuyiq9aIG7U/+qcMvzpa2UAqxuzX3GUN7CmVdolh1BZVA+CA5pwTxiF18kor4h
BVVaa0dKzKR6MzeLbcb2ydFT7ViX5Sa9kfChf2pffK0TLfmXLYKFIn6QbptS2T/qveSIVGwRFZFT
SaehdWOYmsnKUVhhWQksOllKsJTpbCsb2JkYNpYIoV1ndJ8ClBsddQZazuAJSZBvPUUSuYvSUqZ3
V63Fd0X4PKpHyyAitbPrOyM7KF94EPIXE2xsla1P1OZn95a9EWsO8JJbRWcJINsIMa/tXtgkb90a
FZX2j+Wna7xIJBI6w5pKvWTr4y1yYtIghivjAYVd4Uq9Fz/AdX9HqqpdcM93L4lY4Bjj05/W5rH6
JMu9tmbw1Hc0IfA2JCR1VroTOO6Rz7mlefRRxKKHu9fvDS344Cipw749vlewu6BTm+COokPYaWdQ
ATJN/Scn3VuSbIwzwrIzMtdz+1E9Fk5NHU3O+yc7tsDAi90Td3eWj5wgnDTaBtWQgtUutrOzTaHJ
MFRQ2QywZpZ+EifmA4nyxsn0PL01V/U0bOtlSjqtYutUtvd6yQZz7BRP2JpvabDWDgsEJJzMwB/z
txDh8IIoZhuPNjuf4KF5BGah6p1CWzaWpE077ATvpHaNd7ju+h7fzRtNaWuA+FvmLaANovxycaDf
vKf+Pg8dnboWxJivmgwMWVCq019k2uZ7/EbD0HIjgyWOq5pbnepDTM1BW4MFaUMSFpWym/20n3Sq
Ub8kEfDpX2tKbYljYd1m5DOvKprLyPKHbV4e4sVK+9a+E8li0wm5iDtdd9RkBY0evdNTde/KBB3i
ahBXi6NOsZvZyWn4WbSr4hqv8oPMg9nZ+qdw4qTL5GMWfFRoWAj1sUgxi4fVYtq1w8rML1F6HuSV
H3oVVCuF6W8F//eghiCNmDKjAMYiI85rb8H3SPqpD8xh8/iwU6eGmxWroXQr0SYGrasfuIzQq3M0
VcBp5Gb3K1ZZXYAuw7sCXsE1BRYgmLQvtu3STp+81kRZxdfZWnpX0zbk05Nfvhy+onzdMDez0raq
ZhM/RENNYpuSvTbkWXhVNEGG2ybxCK8DOLhOq/Z3XErbiCcIl+HMUt+aR4JENViFxc7wbRX0QyHX
aFWk+whlRmCx8wnQ+oj4dJo2zJGnTbgrwTLmVwlLdwNuSXZu5YacVRVCGbJHKXLH9qivDWhTrFxk
ZKg7zmloaS9gwwmYRLoEsyOPmwoRBJbmHQY2rzecpe+ij2S0ZJ6cQrRfd4WDfSAv4lNbS6/LX0lu
ciyHdSZs+/HcFpcoOUrZPitXcoGQ3UZkOAt3YVgP/SmfNgZsFxxkATGxGfu9nH5N2kYxEIvdJwO4
htEVxmF0LtWrSFC4vYAhlOyU3ZJrRMwQWdwOJpOHcWcKSx9R3WRLTJ71jqY5yO5IEL6YJ+RJHQ5Y
rd1CWBcrQbAojPLSE4vPQFk3444UOtRFbMyRtu5v2ld/+kfsdy+K/388/79/ijK7upaJwn+0AP++
jwjxFzpSo4fjB0YtSBZ2VvsDU5Xh+t/XcH5QPL3VT4zWmWvDWLhZBzDGeDNFsAAop81+u4mCoQNK
4W96iaJ+mER1XdU7Q2B4y/r3pX//yXQLgs0WaPvf18Q557/N10/8+7dZK55RVeayVZDYZ7HUuIsx
+hGHl9b+39fq139UpO3954+pYfTg3z//9x//vu8/P2IoXc5ujlcLmT3QW/++KWMQnB3v9UL/vrUN
ChqTWEo2vZqSGt2vx5JuHAPnbur8lcybFbXIWNZDQwBv0C4nNEBS3Lb2OGiTo+VudEu6aV8H03n0
m9YJDO4a03bqEfu9Iznmn6acXWSFAUlGDz0lVRTbhN6IkmkdMZlX87x2/nEk+nYZMpwJ2vvuC2SL
63GKaTN6uiToRzJFm8DLYkYLCxAEM4dqTJHFErK+cHRBpKUxdNrkDp1oKscHrEHes74Y1n1EfcrE
CUcfucK21kUQV003rjINZjsaPotFIW2ZgEd3HawmQ3G5K+uYIKVaXfReIxoqaxBodDhlrSRuTRX2
gYmJH2MBF2/IXvlK6Uwax6inJ1MhRIrMFBxdr5EWjiQND1knSyMoywh9p4raoumrwJ06ZI3NwEGY
NIDNw2Jcp0X43sfSpkCd+hokIZoQDq0sVwscaoqIaVIuSG6rRZAj+a4QXpoVs4QRIq9ZiRHT9f0+
0KTfZoGcWcN9KG8If5zhy8uQkD9p1n/iTP3EsQtLuUj17UJNHFVHmTAaaF9q4JsYNYWiQ+31siiS
Guyy4QmL0iAGfMjpWI9ZiNgOQeCU/xhjHrtDA/cWXUr6hwa1WN3TBsRT4DAPNjhq9frx0Ey3UXiP
6j6/+EWC4CmUzuKCg0OV1Wmnh0W+zEkbfk3RZ5tG/RqnlZoLm1lgD5wK5ii55G4zInEXo3R2o6x7
9xdhuS6zvwXDnLZfI1jXx3SwGMXdmHABPUMPkQjmULdRfIjbDP+z116T5p9RxbSFeIjLCpFCYSBa
mFs68kR/hsSuLiVf+zLDeT9JKaAUxvVYLKjeFCGvTfhEgQK2KYXaeMjUClVL4a/U0KDo5VFb63Ln
Fv04rtppRs0dmuDBcIqyVtwrVqJLgik4ZLVmIgpxZMJmFhvpXz2E9bY0puM8g4kY+GXh9cvz4Q/h
Ap2GAsmTUrvqT7bA8k/Jgp9Yq4HWUs62RASikliyLRiaVAn9bjamjT7LPCUx1YASNx+CwVlQgqBV
LQRRjVU7MeIam4GUfqpVBtRVx+86ichW66N11svrIqEl6IUcXLmHVV2AGwYxR1ssm9cO31FbLhPV
qdnK4jJjNJ3uXxpOPgvJ8XvACCkwHFLHUeemqL/zv0FIup2YsHMrkuyYXUVFHmURQadQ3R0lTewH
45L0+MSuEN0yqozOcIE7WZsusMzzVQ5UAj4Lb1K1rcYF6CvQw6xjmfUzKHgwhAox10j85zredRGF
StZQ9eVlch6Cz6gZN6KC7muByIAtNlgpqmFPCjRElAw/WdpDkUbBe1hAKRd6KjLBmywnmRyiqE7m
pdQpudcYE48JStWgJ4T5u56ViAY4edTzfFeSE6OdztDCIY4Jw5lixwoOa8NKBUAshvGtyBScLJkW
Z13J2mMh0cIk4zejth/jyL0uVHNyhSlxkWV/NQW9/cYPJW7tJB8NBchRUO65JnJW/5MATRAu8QKx
bZajwVXrC7G5ykcC3CjJcJW4G0pB2HupImwGigiJZE5LxxJkk/TRM+2M2GWIbitj8YUqcoa17iFI
x4CxBB+VSDRVZ1MkrbmL020hQxPHFZVDK8oLpyfay2Ok/Si1TFhrOj5Zhk/bU8vXFBcOxO9ghvpY
6JQM0ex1c834jR4eczGQDgupe6+l7lbUPCfdXLjtiNfNKxKJRqsJD1lJA6pC2s8qlhaLBLCdbk4f
ypLXZX+TBP8i+AE8RSUkG7SIVatuQ5X6IjYhyc2dzxZZkGyYAFP6WQyBz4SCGE/tCssAV9DSmzm+
xhW07tky/7pe6JTDg/aVatnv1GrmUh2H3tYWYPCZG+IY7iQ+0hJJykKH8Tfx2BVIzU2xSBxDoV/q
BiAtKdCWc9Ahm2hC1wzNu1IsUpBmcAoeM5RyzYhQxJidgFWO0s9uAuZ7YJyHPNYYxPX6AL1hvmhy
m9Povugu09DcG4y4eYsbXw9ZVDijLeXJt8RYVlkn6T0y5dALc1XEAxiOps6nARoHjQcWxWgLWx7F
tJhaz+wopnOIj14TOiTQC7sRJ8Gew8D3+l49Jj7VqK4qhWsSHd+JYelqTXrOsmxa5dA8g9EsdYZy
nUU4I2yYhxS6YvIR2qdgjPqkelnSMCDCi4x0OF3siFl9zAOWvB43vUPsbMSPIVKNuKfmos0YS0C7
IpQi4S2Ay+XcGyRwg31J/gISolUf6QLQIDN2cyvMrlKhniiGpkW5NK/Kso83xVjishGkbpFTQpoZ
o31xAMpfqn5n9b6BaShdWCJEEQwaLQzCkwHJQsAUvCtPdeLp9VkWcRIIcUOnWKaxjxVQj0aj9+s5
YS0d4inUzYkJxBQOU0CLjXKkmvreqrSmXAY5Ej5dUw/TCGZcbMyph4vt4PcjXbEltn4vrBmUSYSC
+DvSYFcRRLs4pl7kI5CvQ+khGqDLAuvbbQHUCmJZaBKFm5k2huMbuAcSTAr8oWRXKY/vQhWsxJEN
OeiaARz+FR+dSw4mI+kmb2LmljhMslp/NIkq3TPlMMm1ykFeroQOAJOAcya22uKHK07LbpgPhriH
96kzvv00u45SOx+yrm+2Q7CWR/gASYuGrSoFKM1Nmvo+A4WqTWNn5tmn6vuh3S9g8Yv4NIaGvpHn
7jaxAlmslDVUd+XQLJlsBXqFaYz9hW5n1F7ouGZmb+CfMk15zzKILAERW6z7NL4RGJa8SLHgr8Qf
OVHvRV2Jzlgu3HGYdhEuME5P/+KofZs6pchce4J0IWwus66vI61yxAhRgyRWS6MKgAoDZn7kQHvK
zVDRfbVuGo2AWEJ+KNWRpce4uwB5UGLwYgqigN8P40GtGtSHYqoP/v9Rd17LjWtblv2Vjn7uXYEN
j1d6gkaUxJR7Qcik4L3H1/cA81blqby36nRH9EufiOQhRUp0wN7LzDmWCF5H4Bs7E6LCtBqjVL/X
G2Xnj1STUtWZtqXVrbsK/Y9S09nWoXoM4Pz2Xji5et1fSsZybzMt2AYh1SsZoOLPoxIbUthiVpxT
IFEl64BYoO7YpkPn7Pdy3FtgvhaMUlrFgtH1SkGTPgmiVaafTJFGS9OnvWqYGBkV+W30zaetNDzM
vyCDHg/Ed3xgxQ8vnex9eXSGRn+cVBPfrVwU6Tz6huBkOz0FUahvcIBPO0e6RUgzR/c4auVkHPvA
oJnCTDNpoRWy1GofGlTph1otyXMuhQ/3zh+xktbG0rKbEW1tGiynyUJ31Z8Gh12ip/dTl6ZcOiNq
yL59gioR7ZMkvSBEGNQKwyWC+lLyVYfNoK0VUa0z3L6LDtjMfrTKgz7o/kMRxStfDZZ1hVTR1nRz
o5fNm+UUDOhznMPokK44RrHthrfMOKlFeKyxCq+FZdMCGkPyaOs5kMYj0wzSJXSBho8pQk2YekB5
0vg6+vZHaHTGThs1Z1NnzYNsOv+Y6ixl2Ri/GrH4GTd8oAZ1UscAk2EUr1WJxFik9UsK6mUBnu0c
eqWBCHhwe85c0BHVYmwaPoXQECQlCZYm7ZEBiyt4mXd+QW1PbkvfVjY29GGnIXIqs+nYG8GX1QMD
Ef6HF1PZ8eIREpFkp22K8axZ8pwGQl+IBpXCRpcFkuOCohrDUefF3ynvFYeOShPm9baYlb1R2e4d
qxRLX0P/hWGTyfMUMXxizxqHSGmMT/qQYla0wwbzcS3XjlEeSiVd57X9mqvswz3TcWJJ7QiuE0qh
muLbOIpLhbXgqtA068P6NR2iehloPbrJPra2BsL8+GB2Kim02h1Mjf2jCVRMJlnKtRHtnOJr1coK
0acZWrWG7DWsKoCAy+5TmaZoKZqMd3rflHigeyxlDGgD+WNgDmUECTLF0Y82nkeqN2nxIxQdBlO3
9Gr5NoDZMP+kS5R6LUFYLcmiqefb8Sok7dhrwrxIq6TeVW9iZXQFuokhpT3EXE/C84zyaZhOazYt
OAP9njPZeaiLY8VYyLGdK25oBTl50DgVKVMy+72Wq9vAq2grj0FzT03hh4BzBctJ7DSPL1DIihrI
0L7FLVgsU7fXRPNiWTfK0Rvp1ipGigqScuOIWNow702yIVca971CQywanyK/3TlxROkgkPBWfMEH
xsmu2vBTng0p9GXgSWS1zuyXrZ8wdw8HtUBvdadnmXMw8mlXJnqLItYItpo53HedJPOuCGY8LaIU
WtpnzaT26gv/NHlzsCw5OIlLEeTUJ47zdGX7Dv1d58Ou2opqVHSQortEvnrijU8LuyZhY2Y7Hvau
PFtK9BZrcbytDT6hNmXxyzNUglb8oA6oxzutQVoy8vkq8/fuoSfVpHdQPSd5VkyPMqNoDlEz+xTT
jg7kmEDzKsUWqgy9PoW+ywBXp+Wr1KHyLI24Sk7DXOerC3Gugo92MNwK0PDBsWuODlunrVP5uHyQ
tNqkFf6o0bSecNsyLmkfRA95gowBYOJnoKCpqCgOlA1Jj0NffdCblWLh7c96Pt2C4szGbxHsNCEN
b5GTXJglri0oS9WOXQADdKWh00WPaJZmfwpya1M4Rj+XMvB4q4jiQtVr1+agIVid1GzfVujrWn3K
yLb1Za+hJle8wgZEFFKIpvWc6yamqup7ZOk1nGA8pm0ycVhUJiJG1Ee9Y3gr3fP6cx0Hu66bTpOi
xofMRvc3TMXBaZt6VVQe2kEvXBuRdx9XiK/FpB6YAdPT2GJh0tP6yUwsWnDKyuyfJ99XXIAgT+AD
EXN1tbXgRTFDjAV+p4sJVQyQtXVmpActazFKNWinx5HjOhUbzcDXMD5piYkVVZmGZVSgrKrZDnyO
+n7Klc2QBd6KLPgZaUahVOrnVD4GaijX86pv8YViMF3W4VkNQ7zBWnifI+woVBSGxVju6jhZlVJ4
8yQSezHRF+aNJTJ5Zljfppv2Wo23QmjhgbDwnorJhNii32aK+s1C+RVMZbm0GGZCn6uXnAEpc1t0
sagajfaamiwNqElrM3RIaG3nmo0GJ6HJgWrRLOzJ4e9UFhvMWdbnFIZoQhC+t7VCtmP2rzioGr7E
qjqOBm82QFFdFtmwEWVEnwOg8f1oftj+AxaHgprUwndaZ2316pvS0Ezp5+7R+GL1ZC6JWb+pCmld
sak9/cXL8ZZiwXKVBp0HfLP3RqEoFMEMiHLm56kAfdKIJmVdli+cchSYPIlfRNFfK63tF1JDeKqY
mYrMXfnQzP5xquhpNOY5rnKkALWNnE8iIOvjr8AKs8uEVF/NaZXlcx4LnltKYrii94/g4zZ2Twlk
SOTRm0L70ahoiPQ0r0aKX74WyrOVy1VuYKOqO6SacTFkj5OmfNiFDD7Ibb4Mj1NamleASVQ1tfqL
/e01Nam9GI1PlHWXl221o5xpgNTb+GX4qivAv/R927Ohhjpm3rqlrMbScExRuIwZvn2oX6GWllvD
J4ixYDVUWr9h66I1oeeu1Sc2kLnuw1OjYqmiFM89opPRqzxc190u0BO5GWyWt2yU74nn/MimCP8K
aD8WK5pP3nAOh+TVZrDllnk/9bEcdJt+l5ArM1RyBDnle9fr2znNAHxvTOvR1KeD43QzZCugtFRl
m056Jxa66GCrjr7wi4zihi2vhVOSG6aDQOqJKc5oX9i8wvt4aMYlQ9kebct31t4Er6ou6x92lq3M
sdRXQ15iS821R71h/cukXq2YaLC1hCK2aFTVAvuTZycp+xw1noG1LxuUCupIZ4JP090qz8ydhfIA
XFy79QRBqI2TU/MyViHIcxsIdVRncnzypHpdwIpiN/pe6G24FH6xjLPI2WnEFq6f659hKpy7MCou
k4Kps1e1YeOkZHtwFvdpmhHI6+bajIyNVyqbbmzoWTpZc9Y+eoQnKQv/koywRNsbr1KrpuvgPWtZ
trYnDZF+Rz8jiN6rIrcuNuVosoZxYXbWk4P4LsXqh+dFH9dGIb4zvd328FrJ3MSd1VZfPoW3dV6h
legLbdo6KDGmgmJ96RF2z1X7XEnzDcS1eNHDNduBvjvbw6AxzIkeqeGNBHIlwYElUBR7Ag3CqLJi
SOpX/lSpSFkHsbTa9tX3xVOUW8YKoint5SJ7Uccp3alGfPA8oGxjj/1Qa2eRZdOs0hEfv+hZSHNJ
sVmrL5WwQTH4KXUOPzA29Vsr2kNVj3STIM+RblbwCmropKyk9aqTeHmUbKpXRpjR258oRwzscMtI
OskuUhVrXap8qmJQPs3WeNDq1Hh1BBorOyreInN4VxpxVivzyF576flmnwrPcAdFS5ZBVqNYqTkH
00TfRNnLQFa88yo4MgI1Q3aMe4z8EdL3tGfxb7BlsZEMC/IR9mez/Ez8jIBU2siL85m886+vBmN1
3zezocowUndwjDy6uz3cLy17pFE9JxFdP65I/DP314PmR/6+mZaMJ1zcbv+6evv1f3n/71+fuorX
9fu2ZdNh7LdS9N88ZYBHQuMVzxe3a7cLkXeZW3U4U3/fvF27/ex27+8H//GzP27eHudBmym6T1l5
6zHGKgytNHW9uODdjPNb/HX19tPb7UkbuEuk0D5UJ38kP8nd2wVHF47b37fFBBju12199tniowlf
rHQydkA9l45QaiiClDLdJG4m3qVo9roHcLYY7Z03aNBybLqnaVcabqAEhjsFnr1yoKISr3GzYfjG
rzvi+SGWqdN5ENru9y/cHna7KSgKbc0+ONx+FBq67g6qjZOtVWId/zLcntvjbvfcLvK04slJOh+i
UMO4bWYYuqL5eW93N6ph7HP1c9RVA8Gw0+FuNdEKhFDEDgQOULZmWpFV0sz3EvbisqD7q0fNYxPR
oOmqsVqaudm4twt1aBBEBHk1oW+cUIhAnbHy5msQaC0y26D6GcnwELOB6xUdswBYMMpUsYyBje3C
meIUzaAo4KMcLvPN20Wa9ki3W6uqdpXfrHLZYW+43dP5mZzWXpH9THqq8r9/L6kDNtSxhajKlAQ4
m/NfuP3twhczeUR0B95OuP39fL+e5fZnfz3mdtfQ0EmRPePAf//x+D9e2e3Rtzv+8rf/y7t//4XC
juqt09b734/9y3Pmob0L4+qQSAJgmFksfzNs1jQcRn/4zmOvI1xUJT47a2yOMaVncFLQMzo7oxkm
QkqX77Euy51VenQF8mBvxWO2N4OoOoq2p6sU08dv/F0XdOuoSfbCR7dS5qC8QKysPEe8d5XybepB
6nYljfgqIdSviFzIOA2ybEgFwjSpidGzVD0yTyfTBggwMIg6p9569D6ESSlghotvYudKAJaf454l
zSkVpLOKsvab2FsVfldiVqJZ32UVwk+bXESH0r+oYXhk6c8OyPC6KtBAEQus2ni8tJToVtjlUReZ
+bUxaSCUAWQQiZKio0q2Iuim393gVwwT3d+Xg3xUreyO8LZeDomCECGMdglb8K4zZbVoMhg8krxM
8ULkVDZ+rry9JDJnMwu99jxIGkstHUyp0aZrZzV44jtulw/jyosxbUUCLbExFROnFlAcC60y3I8R
oaRdiOrCeK2FF90FHijHdHKQ0Mjmy/Bj2LdRaa1URx7yoG+Rn3qI0WvP9W0MIIrlPMfIKhv6ICvf
D3EQtSh6sprivXhv2ziBfFt/KNYmTpKGRqNBRz+OLzU8bzQBBRrqAL+uhxpUpbl20I03y9De1bjF
PFtTTNNHuTNMtONBjjAgv+ti5IZWUj7jMkgXjg3npGp8f1Ha1EllDNE1kvUEkIP1Qej5sC8tcgef
HmzchNXB6sWZPkHVNddSIS6WZKZNBsNkrMMlzeBzH8tjr9lMkYB9um5shqg1WrnpDe9OqPpHVs51
W16O4BCmOKKKhYhakIGMXYWjkX1bSXhIvB7juF+KU5BRQ2M7gykUCj6TRD37UEZA71bLqqYcUCKB
GQsfBnIsXxQw7WYsdpmPuYJfPVEO4IQJpksqzMfOrIYLtUfVJ1iLDRRgJpM2dxY8mpJiiCt0ZcQ1
Fcd7aZMFZY44WN5jrHfGfZOo34aKiz9MfvgEKDjqM3S7+mtXK+BSmuk52IGnJU2YVCYKxrOu12w+
aQbOiV8v1nZJrtfkmPi0NlkXEaualkpmdaXErFpGSxsJbJ1ZCiOPHXWdx9an31XBU055y/OcYhX0
4absAbd51HU3Xuq5ShzuKWb+UEvd25d8QsLRBKXO3Pgh8+aYpA4aOJtFFGw0tjrd2HVaYO+awjvV
QVi5ug6CvctTl5LAScGENdTda5lUb0rBK0gLRLCpd1/k8lIHA6kfn3cn1p1BKKi145eMTXGqIDvD
dKaEJwKJmgYdVhwiA48M7yUIEVVPQPVxTqcEnXiAm8A75ZNJrZfzA3qE+CRdQ1Gh7DMHg6/fHnQU
dj3GnroCqcRyDk8VGl8hIJ0PUVp+pCZlAxjxxUozge/p6NskpT3EL3G9sSa9f0ybCpVhhFCGzxYB
cxOIMzE9AD+J6HbMDo0V+herZU/2aQvpeuhvBk2+2UzYQA2Tob9U4x+jHrbbOiYNl4FlnLvA+2wo
obXSAImhIu8aWl5X2UaXsCnAB04a7lmv5eweug5ZzLhwOipTBlDzddd7G2Ma1HVhNf21zXvalv21
rGsFbWnwU9VabQnrVwMkj+Z3kKokhueP0iVG49LOTsTecZYVnumkBrsMk1ddi+6Ol6iu1NprUIxS
+tCHutxmMCpp46OEHcb8kPl9AzoPNSlCju3ECIx1H2GqgAaUxiiNzdpI96oGWAjw7x2DMBj0Pcwk
BLp3Gy+ym33jK3egn+Mtzaof7ZRgauru+7qelqpN7WMsJPZCxdfd3m4/I0ipFNqyryECSdhXQUaU
pjwJpaz51Cs8SAakzLIZD4phY2xrmVMQtZTwc40Cj2bNGNAMs0U5PA6Nih5cD6kWi9WkFtOhQVyT
GH56mkVmHLlW3oXHuJjSdZWmR+qkd0K5CdChM+eRWZJ2WNW2bdD/98MUu/Ncj40z1WfdD4HTFJ1H
GWF4tWI0IMkw3MXU7d2+oLGS2ti4hkjDNJw7e2WIX3sEr9YwvCYmzXTFjE7tJNBHj1gtTBULk1Jp
S99ACj924xHweeKWm7FP75NCsqZmznuR1RTzGyy+ZvUU28zu5UB+NGlqZdM8jNFkZ06F9WXOp6qp
0sKJ02PVcwJRsyPam4YPTynPvTIWQHN49xGOd6lgybZTLMhlcJVObUikuk65R5eTlggRoIDy51K3
N4Hb0WbGBjX/7HbHZMPGKy39mteNf3AC4yVMIBtGEMjddibY9POFZA4D5q7sRyCCwA3SynFHfXgJ
BKCKOtNGVxLtIS/hohKGvzZS5AQROqhDXGZyXzoTU5epHnq1uh3mHECxyAtK8ki7zuVWmSGftwv1
P67dbv56ifMv1MCm3Wx9+0HXqIRzw/zK7V5eRZwA+bF6BfR5v0YX+ZwOzaHIgJ8TPk4UnMa4cW3V
5iqNdEZHmJm2ko4AQFI52wwmYlq9aj7af+mg87yF9LcL3eZQUOeL281A2FTQSdhWelO1buy9+Xo7
TL9elFbX/bRuxvo+mI/wWGc/aKJ4WjC1ABjZnESUKuiSfL64XfvjZ53tsG+aGIwqNaI4OWdOQhSE
tL7Wor6MjbPfgmEnOuS7/H3BKAvArKHhLxU6zku9pNm5kzOU9YZI9WOfnCVT4J03sBLmi8gykDLd
boczlHUqqcY4ibYzRccgnsnqChQvkFnT6qFrbLk3LYhF9nwxJQh5RVMmy17pZ1IVsFi3LXCdVblx
CqycBcJUVXdsc829XasUobpFb+YUMyjF+jMjttS0ORYzSDm4dXsNt2smqS5zZZFwBeGxMErpNrUt
XXTsXWB6e6OEZqLGiH79IsAEn0h93AfaA22R3M2kzbDPyAbKVr9OPXEeuV66pG1Q8hXmysrzBZYd
q9bcQpWaW2tRtWrZQxeNifpgHgqzmNHJsC4dK4MWAPEm8aApFAhKC7p1Y62rS60jl6GPeSk8L9zK
1OJwckh5100ovqHWZwgVuWjnC9l7iOknjcLQvxNyLSYgMEuFgkhV2dkh6yT2JcGGBtWrcBDiRiEK
Zy6or+7zZpLbgf6oO80Xt8//dlOjpJikFHP4uH0AevN3QOT2jwtngKFioxVYTo5AgZuQEKmBhqi0
3+YtipeSgNeZQcK/D8DbzTHCU56Pk7dqa/tR0/rXosBT102zVjKaonoTKMOHhj2edd/a90Nx+F+p
3tWB3ojhrAIjnJw9xR3gmz47LzVr4JPxNo/X8drCHaa8TV8BCUREmXCNvBqe49q5lh/imh9oTTH2
AHe6M8eCMJcjAuIljibrGPyYXsGLfQ13dCy8H8E1ReuxtUYIp8v0G4jifFIykoAGJSBdfEm0Aph2
p69pgkC3jgBH0g1/YeC7E4Ig2bCoT4/wpKse0OumVbZQHYNupzxMd81nzs0R2eBCRwwB4oge4KvK
6SuZh7ZqXngqk14c8q9qoTxgRqNJmOIGR3hjHsMPhp8iXi4cfmlCzoDfmHkpygIcPZFzNWxxhKj6
JjA+EcMAqykAjV7l6z0Aq3V4aWnHLbAZI7S4CiqlYoPtPJpBU/Zx/PQv6hF1GuCCNf5YiAQJrdev
gu0sWZqP5pdxVh/Fm+Z6j9TjifVq7Fga7N2FFxyJGVhW1Nfoebzzvga84c89DGyGph5luNcx8LfL
nkXbJJHc6OVK0MVCTn4EPjsVJN2L/IXjAAf8RHeCrtExOUQfOC6LZeatJQN9KxwFOGLRW2DsBfDQ
ikUZ0sJaIo8DFNVfiMRYN5DEO/dH1Bbb4cMvF8bDT6fZNCNS+eOIz9su2Qx3erlzrEeR/M0MUtWe
Z739HoaI8EQxFMIJgwFPCjh244+hZkU59FGiSYyaisvMIKtax9/iwHSTj9b1H6CcJugWGAp0Ca3V
mG4pK1pH+zR9coQQ16LRS2a2y2gyjbryCJv2Ipk5qZG/Dey9l11gdvYFDNWVJrYMr6HHTtywVZH8
vUA0QRn4NH1D99ukm/QVCscJD+iOuSb30UN6LZ4aKg5L5iP+jFyItS/Ju47BZdudE5e9Hx2mwgGL
sX6nbUc6ElvrnsUMrcEO2Qx2auTT+PY1jE3jVu2X+oqzYwnmDWXppOOOap6sExjmgWr20ewY1bD5
WXVf5jU9guMNvjEmYGiwvnFAGdPSPJClrQCmvUYfiCGVL+rWyF/7RxoL15IvHasNrGLu4ayG1yCQ
9SMl22OY9Y7GPYdsQ/vxAbFZ+YzEwj7nmzNGCby61IYTPj8XSdSrFRJk75IPtPobca89QcHcOGv/
5/RhYuzWtuE1mTmN6gvTUsJju1d2wVY/4wvV3+piiX1qjfW+uQcDiOA5fWaqz4TrBWXTGrkz5kjO
Uws3wEe0Xob7zADXuuAMGxnKt1avmrL8CZgstNZEB6tmGa52wCyBfdLBDjAQHtrZeHHApwBOfS0f
aFbKgEjnSIkcuvhMb+CwRcZ3HldEGStR7iAy7HmL/ka7yK803Ze74Z0UnJfKBr413PJ1PDiv5JVb
IrcNsflO4BhazaCF86vxhpIQhejajbZ/O9V8hvv/04FvqorUTct0HPWPkYSA7GsUXWp/Vu3ujGcp
WM1rDIfXD8t5UWeF6SKE1vWGbQZlE0ajHziS6pn4PWuV/zI14fLrWf86ZU2d50f++WKkrqN4VnRm
H/x5FhpRM5iV0/XnUKVWyL9G2QfZeuQjAtGGw4b9Y4XPjjHE5FX+XdHc+TRwsVn+wD8S/pqd/f96
ksX/2VC//4/mXaiWaXIY/Nfz/B6C/Ovn/9jXyXv29dexF//4xX+MvbDkv0lVUaWpmY6pzgP8/ue/
j/TjLnueu8hQvT/GXqj/xm9I3TYZZsKYJZWJGL/HXkjdUBBUapIf/18M8zOtPw563eY/GrMar4HX
pVnzRIy/TMmEZ9lWyJowuFg4OBHvvuEGMpXrSIdzq3j5papBmiDq6xDRNahznMHc5Fm0rxymObQJ
AAMmjqUXu+yudg7xWzVebB/IlxayZkYslKAN4/gd9dPJohvfoyayo1OQQpTNz5oR3peZde4jp1ga
/bDtiEdpYoKez22CF296CAfTdmVx3/T6hlE5eIFyME/S83c+rDeqlnjR7Zy5UloC/gOlPA1r5amd
TlYFJC0cWojFQndjDU68QE0EUpIqjjS+6WIeMvGWxwGeroCsOzLPtAjBTU24ehuyesY+oP7GQZep
0Xc0DtD9autcJPgw1UFeqC/uGt366kaAwE7K6lD3KshafYfr5KSiBYxR22ui35ZVe210njuqV46V
/mR41oMoqzVi2J+jsbLgkEJQY6eneW6F4tEyEZV6aneKvfyAZhe39iBWWUYlQcHF1SSnPINsliGR
N9C6lMpe9OOF6XN4T5RDqEyH3FEujqc8BQKdWTZemGuyYKpOlcqnirIgqod1DT4tNJMTlf5vCZnf
ESFlpPEhtNurSn7bxlBPcDKhqs7ts6UN23SIT2YcvUtjOow9bzPOTr3sHgLF26v+3okR+lAb1NX4
RGB/0aPxEJlkTFWMSC10q0gsuik6oUjlqAhPBRbjBE1s1wItALSdWzsGf22NJnZRUp171Fy5Zb6U
cActMV6UyWTu1LOSIP9x9OBbSzkOqG0eBiPYe6Y8MB9u1zMzEM0k27yOuFWz5a7lmfMaoXcySHR/
wAYb7SXuknffSI7ASB1bXorA2BUNCKSsptEKhbQC4MQ3LL3+qa3ZBKb4Q4+Tb8MPvksml80fYyGm
p9LmoNanK9rPKlY+R6aRzbzRRBlwqbArA5RJMsgkcYsern9wMjgsVd4fJrMADULowywllzL6ZZjM
XTuGbqqx4RjnfCJMpQirF8NBBvrO90d8LMk3xUkYngPugAERlx6fNGNidph1nkpjxxCdpW6ECJSH
T7tQT7a9HuLhagbjQ1/oL4EWu6R7s4MClVX0fnuOEULGMGqXOqS418+BWul/ezXt7CQbtv6QvFvK
wBCleo36yQ1Au6GBwjl2yhuAEPQm0Ji+QPr9ruKaRaLZpFYE8i45CT12Nc7zdAx3OG9WeTU+DbhC
085eDdF0Caf4FPfNpow4VkX1GOfrLhq2yL8e9KS9ViKFrs5yYH8wRJS2e/vQo8n3hwdKiU+VmbxT
enXGhqBverLK6Wn+BltlPIgkPtGaeZ8/mPl4lH7/YMFEE/n0VEMJ7Bhp3IH0nd+SR1l+gD2lWfrO
UPlqRDld+lq54FbZ5rhahnSPapC/V60c3k/sWHM3e9H3xks91GuHLmeo2x/QIqeANcHT28dWYIfl
2I7j4TC/tsRnLeup/SM4XEaTCrAwOzHdEYRcMB1MgOU494APpe0mrRMYnqA3wpe+Q0wYDlcV6dx8
MDkgxspQffIajObpU8MnpXXWy1AAK4iV6UnBkCicRx8KUWVErogqkhoMCdl0sSjhB8ZwTRW4LPPY
h+Ei2vHJivotHTFWmTx8t33x3Dn+/bEejLNeKZ8Bcq7Qw+PCjNOlppgIQYdPpF8/MqgCyPy/aQ0d
VBgcJQezwG7TjG7um2cJu0lcvD4/avCKzV5CdmH8AsXExDbPutFdp1K54MZB4MBVY2do00H7MKP4
Xskjt4FzVqrJKWUuIJ1VlG7kqxWftDljqt5qrbprW0QuRXOloLqZEousdThMnAjzP2T3m7x0hcbh
NZgWtWR5KI32s/aGy8CxWenttVQ5xSK9YBIi0yQsYzcvVgz6hf8iEbQ2fuLSWLzOC7aOjttHIuCw
szXR9CQjiD6zPtR7atPhqnkgK0N9+FSDn/jr9v5gwluOT/OaoDgWFFK+O06iWuUckxKcaufbL22L
1V9m7DSO/sKsKUoTKPo6pXkwdc55FqpF3F2CJnpveI4kY3VzwPwM1ixNMznV0vfI6Tk/gmMVnOfn
SlXrfDvj5HCWFA9JiPU3RPlnmWFnVyhTdyF1NjPCQBEAFptUzDo+00QZRNXAf8CIzHhLb4nT79mO
yvfRwb9sRGAKfZMeIXZ+q/GKIzV3aFy96UYsscc4GJN1OI6QBAeyFYvKid/8SMJp3EUdauQAWy/T
bF/SYbg4tNEOY54eGlm/aVS0kfygPMGFxqaX9SMt97ARy8ygbKFTU4ZJdh3meVEywtkamlTAb9du
PxsnEJp92uxby7xHvqSC3TKpoHkM47ldu10IHb3R7RpdAl42puC0dh27ZfrW6ADjtvznTh8ZDqI1
R6ulq6E4nsAzlXhLan4hBOFqku7tAoK5xBCrNxtvMjBPIPLEnOp6drbBKfkchFhl8YD0VN8Kf59C
uG6Tjmq2Ej5JSwb7kVqrHTBc0Gkxu8OYlzYFoKzDQIaoEZ1ZTymIPWCRixe7/jYrcxMPCZBn+oro
+xHiWCU+cX6Cak9gp1zjMJs7KQIa+phTwJ0vWuQFB17ctJus+mwFFdTNnCSwAW4Y4PBIRHDJcsw2
xF+kkE5ivE+MZQnYBdZlYL9XlAUZINrZbpi1b+GAek1EwVo6jLaJQNq25sBunOhP5gAXpij6bEmH
MGa5wfjT0Mj1Mw7sKVI/MZ65XWacbb1owB0oS+Y4gjAZX6h+QoLiNI8qFg9OgWxsH1JnemCqIL2Y
ao3fGcKkYb8mCk41hUmJLDYyr+kFkhWroNrG2HqxhHk20v6qVuM11vNzYnp0c4GAGeF7qO+APB10
M3b/EtT/i3RM/nOY7KiWY6OXxlpmWPKPokgYcRhGPYMuWiv+LuN9L5NrZvVXzx5QAWN0Hw8lcdQA
tPRvnvmPRJAA3VEdsgfNQHVIH/WPkXSO3jNYDa0jk1HlZZyrimOCeQu+EOsLgU5IAXNIUPA75nkO
lf7m6eek9y956Pz0mmbYFq9AUR1L+ePpe8ti1jM6kZ3aEMSz1mQBEyHLgiGkD7HsH9Dav9f5nonL
IQLdSmdVI7ANovFv6lJynkD/Ty8EK6VJ0ObM///PiYqvZU5g44vfzV++MXQPBpFJIg5Use7GgsAg
aR4sJKE2MuUWN2mWtA/ZOGNv2X0SAlZH34UZYB3r+b//iKw/5qH/+ogY6a1YljQkY5v/8ytD3NdP
0QgqDNFKxlJz0ALtXtQMeBr6niDUMNd63H7cDu+iJj5Pxk8isatfI4GI3hVn+MTqzrE+h4c2/E/Q
daZ4LpLpqWHr0qKRcamEIcR2JlRmqxxgJRkvptNv48jYUfGnM1yvlYYzJRkeaJC7dqpcJg00Hd9F
jyc2YdZXEHQPUVtRiHxJ8IGUbH6ejZu3HbeVXT+UI4LchmEu6M8l9aGg8zaZWWFeqdcliuQh9Z+E
D71pUp7NQT87I9hKrbowsu7Bww9dOi1/HtFkjrKCKFHVLUSMHDVUYD1iYvK/NKdZ0PbdNUALuvjv
v4V/dXjoUlENaUrFUNU/jlM1QUONfXdmStQbfJCX1knc/83emWxHjlzZ9l80hxZg6AcaPO8bOslg
FwxOsEhGEH0PgwH4+trmKSmrMlXSqvnTwBepZJDeAGbX7j1nn7L4uFbW04s1dMd//wct+1997kw6
dFhl4HCP/OFzD5UVcDblzow90lWK7DEr0bDaiDJB7bLx7QInf58nFrVFM1/l+MRx90SINQkQXLoj
hqflMekrAL2XpRwfQlLOJlHd4brhYkBvvirArtnwS3QSbg/jY6An7+ERwli4rVR1s7AeYh8769+r
gmZnGyt3pDVMAapPBRi4TsQ4niwxnUNs+LO/vIzaI+N22zCD4Vi+edomjzGM8/3eyYpLBdYq7T+C
hGm/lctN6PnNZrJyvLLNIZ2FhykucLEPMGV2GATid45Fs5VdIbmKoksU4ITkrP9pIdQ0qaRE24Ct
iO+qHByoHz2lqVyPHMGowO1XUVAdd/W2cIGVcRyti/RdF61Dg1XNLW7Luf/eyflzFJRjVcqRPXlo
cYaByJfxEb/7feyCdDPJo4QdLGr3oMZT6QDXMjKSHhqUK2TkxnI3N8W7VUQnfLWDjWXaPiSze5hZ
tZnbvXqjda+Pe1QsZ8zQ3K5I0K/npNo7CAkjwU5ObfVtEmxavA5DUb958S2yOuQ8iIOs8awC8zMK
nFuffNr/cGmTb/qnlY8+YOhbZuALN/jDpb34Rt06hg3XhOObPtJNfOzWix813/VLrryGJKF/f3H/
q1XfZVDORe37ofvHVmiHMsovnJnFNudA1nMwhVn37/8ET/7Pr8v3LEGPk8cQVsD/XDfTpM2x2cNr
cQI4+8rFaSuK5alDPNHGIRTFbvUtN9sHkpm3M/33yTLPfZJ/6Sob/yOuHW+b2iEOMkiZgnaEIW5z
jj2jcF59FkK/Ipct4d/UMM6y7CPw+DPtmF+QcJ0cmvV6Ic7LCaiTeBkzluquI9xDLNtmLi89eXmT
T9ohn7+M8ncRzudhGM41xH19LvNt/Iwh1LXGOUw2JXlfXVz/Aen0weWgo58kAWqn1vOwxHpPNU0L
cF9j0Dw3dBiCkCCe6T63s0uo5JPlu69xOZ0DpBJVZ18SofFf81kfm4YkvZgYLHO3A2nlnpf4Loho
ffT0C0THKYnuHlmP9XdL+hDEaRLLidLLFOmXy3aBt//SpsS9TPlJMOcq+CRxAB90X0H/ObNjoRkz
97XywHH1THta/9WsTIy2w0OImNLgueD4edIruMN57T9dBv+iwOESC52AU5HpOO4fOpCVaIYJNzIQ
74LtsyqhBWsDSzpwbup80geM3DzXBfQgK+EzMqZ0r/rmiAye2LN1sXEWuvUc80aOhlKn2DjBqR9e
cKKtUQ8f9NFtHO/7cnpIjPimD8RNG2Q/QqwdTTXQkjNvMzv9Pgf5eyb4/b7gLVVg6ZwUrwaNv8qV
KylY81paACN3PtWoLipkNz3IyL3Vq2q7jJ91hLnc7M8YrT99Vn7IK+++XROIwl+aA9Ry0Hf9aW/R
XKB7FxnTQxiMD5aUG+lOu7J+04dUHwtLZwCCXAaIRqTp2HJfulQ79F+8ZnppE/OeA96kSPugWaar
sSgfNzGHOabJt9Wwiy0STbv+oRzV5yynvS6C3F63LOzXEISVhxzVi/w9uqoXz+UVy5hbwka5Rotu
CD5y13igdh82//6D/herGIWb/h+0Izrbf/iYFSL7YlBjdVBBtelDXDMNSlVfqb2+yO1huofnFDXx
f7i+hPuHeaYuzwLKZ3Zoi4T0Py2fCMVmW4AjOqDPfSm74qL3OdCohONuEWew6ZSXSOG8o3+WZ+Mm
sp1DR8HT4ITQHU7BjWL3mPkXsakkLSuK7Jy2Zgd/Utdilvfh0UhxGITqeimgUepP97q7UeXBK5rf
nWrBmLJkqPQiDWPfj94eK7qvOA8VIVVYydiazOkEi4dDcw+7HUau4uKW5otedzMuuqyihYjvoivd
rYRTniHrClGV5uohpuihnqjb5VPozaji08ycGw+VzTjkl4qArjJbHqZiPpc+64a+h2M7f9ev2V7M
l8UyX7LFvLSSzyX/MPziMjsc+/i3eUqwLQNg4bH6dsVJFzr+ZJ4HLnugyYqsL9mCp+42AfpF+oHc
sWPwqjsU8cjIKknYbp1bNGdfuh0SjBPAyG31s27hCZfTxSK2yFJfXZHtBlVeULSgQluWz9Lc2hEr
EWphEOlGOt0uA3elLusWt3pfTGYKambgpfMSHEUOTIs2n8CGnuNulhen2cTwGZiXBlDrnPm3csrf
MYzd6q61Rb9Od5vmNgbk6ODyJebLoXvLiw5tKpbcum+NFOkV3bRMPugdPuXeUCPComi+1983Akme
ZBxYnDqZXoj6eh8nj1RsbepZJuguPXTVZF4PhcPYPofrTFeX86IzjHfIpq+H2Fk+BTM09zp7XGjO
WNJ8NE561ZU0yc0oI0MAm8iSvTtpdrEqyWEzeXccnpXhskLTfS1HwOYRJqc8Pruu+6o7bSVK6I67
F3jQK1v4OSvYPqgum+Qxa70bXTABx3mBhfWaxcm2jkgryZfPMWGro5oYq/JkgLpIQvqIYYfRELeq
j3MDrRu9tmEoaC+2DHcPVLenppnP1wueoYcuI1O2YZz3G716OXQF8ARv9Wm8aPzbsCC9CvSTKMma
4J6qnIETJFJRYB1V/Gka9PX1Bae7rxmbaoPrc9W3dGtI9vJr2gu9P74UCxOeZGEnbVn8l3E/tnSd
WY51n3Bpol//ftWybP/PVQqnTVTipuuxiFyrmP82ICugfLXCcaH5+vNn1fNGLriwo2f6XDQ8JNnU
+jAayPKGNiYzGqU1mRvde9YXVp8gKg4GzgBDSIu4VsVDkbvXZfv6C3zx0WYUuF36VYfzZxYYjHQm
eDXpY5iHG9MjGRGbJBZPWq8k8OSGAGFUp+spRS7mjOw5VWcQU6PZ3pOcD3ZLsq8t5X3pc0iPGRyb
bkPJHCyXqk5fLd1F8hZuE0Rf3c4S7XvThckGWRUgFZoaUDLA/9X0Nk27UavbijP62ksw9Il6r4C7
hHS5s2F+CbHojOMXSk4yx7jB9fqSLPaxxuStGnOtV3XPGc5bweKk15zH2DBvzRbpVJe8m+Deg1G9
2Ob0gNsLkTW+EwvvQLfVe3iRDqzD/Q73DHFAlHp635XFJeSK1Pdf74cQrx9H5hpFZt7r36bLpFjo
o3F6yu+Mzt/WzAT0VZH7zq3+JaGW4dNe1p0Bg3FCLqaTPmk4/fiEOPvg1vPnXPIE6NuXM26B0Nod
uoYqqJYPRA+0iM2tWe0xBLAsEWba9l/FIJ9wud/rG3rw/1H6//+5+9Pc/PrbX95/lmm1ob3epZ/D
fx+fM9qmTPzfx+7/r8vfq/69//O/+fvEPQj/yunF8X2craFADsnhXf3qh7/9xQidv3oWc3iPDoSL
zink3FHV3ZD87S+291f0T8zcLd30Cm39r/4+c7ftv5qWxU/TD6MRiAr2/zJ3p9z5Q9lrWfw60zbp
JVqu67haZvA/Bu8pq0ojpHN0iwCuWemEm7gkbCF1XwrHT49SpPFWec6nvex8EN+25R09UtH9qTWJ
Le1T3XZ4DLzyRx8WycZbAu6smoGQZcTP1GCXulTp0V4kmDUbImeSFhyFLwzJpm0mynGTRZiCR+l/
j2fmSah8twmRVQ3+G0SSAGtdf7lskiDDUF4i3kbQ6u6EsIGYRPa6ya2PYCIVyuxvTJoG66Q0AfFh
8cFqTcBUW/tf+Wh7j32q1ooxuJBZcle40aHoB2KmJFB9oCQQ5CfT3ZdCEL6BEtIzPXPrz8m9U4WC
QcC2y8u3Y9ckzzjryZlpg5mKA6/LuDi3JXqD+wzX3AaOoblBUOyp4cYICBUxfTqjdZ2Hh5piIM2z
Y1pnKcWDsU4VUgPq+unOre9CHKy7gbbVNjRLdGUOhz6njCZoR/WvyvV/Rb5dML6vX8NZlKtSVdWZ
lYQaBVZ0zSEJQF60urXGXh1reWrCSJyTrieSASaDyNCfgdRQpXikWW5vqjL5Hi5ttmVnc3YzSCA+
1oFQJPUVFdPd0EX3RYb1qzUhDDkjGtB0bLx1V5aHXKbkayt4Kq0Z3vkhbo2lB5IlSY0YHfwfdc4U
rgK2HuURrEyQ157XEhoGOqQ1YKWGo7mvlXtxrQDQZ7zPwoDVFp8RCuES5SfyT7ub4r2VY88yq9bb
gJ2bEemHT42LLKztum6fKmLivCajE1G91STo1n139PvmrQsQvrU08+EX+f4K2shCHm6XHuewvxVx
ewozPJgeZMjNYlZvrXEIwfQ9k8nqAzmC9vSZ6SyZZHpg96mCOUPcQH5V5k5vCZrkdQHVR5UO/CaT
9Fl6P7PXWIfBg7jG0W9XdGO+HULrp9Gmz2TB4/956ooAH34B28a2/Hdnyn44wZyuKdXhabn1uz8S
EhgroJBRQHsuNQz/QC+LJiUxLSBTozOEuBxZOWmj3rT29XF0ap0fZpP+WkSHQaBOQbg0DpIWfMMO
kU2gvvBaj3gpYa2pMn5nfuoe8+jeyOIJz+38mtniIEpvz1h0o1oGcZBFwwe/HA+28ctdEpPGofs5
Ys/b51V8QI/wM0oStcmhvfCGim+9Ch6LZLS3L3VGw6/iWa9kQHlhFoqYE+++I01I0Zbqw3Rj+G2F
JCY7j44iyiBDtBcl4Pd7aMhOwPpBpGUr7Dcng9U/Rhwp65D5VAOx38rrTefCRmp15kP1UHuKpOSF
k8so05cE2lrlkYk5cUMnonhpTFJayR1OuuEcw6lgREsnfKtAM/GaEOwARAkeMu64IQhu3FTcRp0P
0N4dCScIAeNNI0j/QnV7QdCwERjHsSCX1Qi3TkwqJ7ahw+QgYZmgvogFiElilp9iRG44l+V96yPB
m4v0KTYSjsJCXeIQYnVZWQDrWyCH1ogCQ1Xqi9nwBGa8/eFK4r0Wa2sbHd1yDtR9kSTMvrtj9KP1
GDVq8t3JySRpw6k8pBNNV+ZcX5EEqyiKKTrHD0ETYcCJWuPREXQW/Z9FlZFGlmXM8MuCW2co13Xs
JFszhmQWmuOxjIoTXhUiosL49WrMZg/gMucMi9AIblq6+D/w0z7AAzD1TamODSS0TEX2hdKw4tV0
/cbmArXHiWqHdv3ckJgtFmig0EytVblQt9DPJP3LSadVmU5vaiaHyHTBbhv+h5NeOpfAR5dYzphg
zQX676buoTaAhrMQh6+mcIH7I7M7O0epPOdYor247zZllBmHgP6Y1ZshkFpSC7hViNyLUyTbRnoz
kA6LsZUE04IJQPGznnyd9ouNJA7uRYqWf6HbR2UsiFIucO82kjQKLwzOUsUPYoAM0gMf45iB49Td
jI1xmc0ZpjSOFk16XceNhUy/pLc1e9qo6XJl1NNNGfW0f2OxXSCzboICWy0jK3KzYMRYyN64oKGj
WAlFcwFxYTe05UvkViabGYz0pCc6LCIzdho9Wk1MMDc1aKo5AcEkSmG8T1YhDlNVs8Uind6GQ3U3
Ts2PNPWB0qnhdmrrdjv106shC/M4IWIeiDFlwlIDsILKAjMBCG4SIHnKPQ6Gd9gQnDOLAYtyZUOb
4LjjAnRaYzujR0h1TP+TFkAI5G0aAAqTrVXHL61n+Nt27MCnuCUpgi64zCyqCZCcUevkkjmosPcK
T9JGeaDcRJy/N6l6zjCcvyzBoXfCYCNtIqUFtCqbdLE4kweass5uqMh9Q/ge0C3CjtDeVeNSbN3w
FNt9u3EqfI0krsTSQ1sUkAxc8ZA36UGlKmU2EL6MHrE5ZCTG2sTuEc/E1B2L73jTZQhmLRnzyS7k
EwobtU3CsusDl9mPbsRfFeSlJIQSqBY1FduLF4V4nxd+sFkMAo3yEmyOOFX5/JhX4s4beI4GC8kq
D1LjkI7OZjSG7uK1A36kaP42l95b3CL36iZ1xCoGkipWsEtCWhMmboGOGxlK5t5qZHKJMtwIcznc
9C6ZFWZ9aKoo3agUFURJ00Scq8i3MCo4X6GNjdKad3WS9M8Jh9IGebOJcGI1qRBWchqaZFUkd2IZ
iwtB0VXMzedO9iUiTdVKpXcMqJqCmjc0leHBXCI0/ai+XWfduXWDhzM/JECBoqkoj1auANv68717
J2cuvNxq3zyT1GJDsUEreAE+i9km63QEQjnx6efpXnDBqYj53hQ6Hx034qYw5esIB3I9F83ekyjK
l1ffHN7wqpc3ZhTc11Rv54Ihy04Bvju7efgGgq/ZtcKnAlL5U2YY9OH1ri3jqD0GphmeMt5AP3LG
rR/30cYGSbcYtrlPnIYg0ynjJ59aXJo7s/wl2rxnM3T39dgfI4VWPy/rTd+wk1Z5bLIesVj1aZ8d
fHM5Bk74jQY1tLiCSjB15u9zarcbvx8mSIjkiOGKNIgdnyYKHe00GMQx6wwuD0m6eZSAXBOJFa/D
djouyk1x7yfApuroGPiE3tfLop0+rF1UgdA6gyNYrHGdzwaXqI3qfSwhBI+pvGl6Is0G1yo3OEgF
8NTwIGlrrku7IazBTt6LHO17Do62WIJb9iWsJrVNYDmyTa5ILtCiir4LZ+Ut8mmcxpAsBEWqO8bP
JMPBWUFZdGLx6nJC31YekvsAUOu15gIduplVwFud9Vy10ak3QHsizrTcQh7KwLtpbD87Ko8tcDYJ
IEBBiv8WshVKYmIaXDvdmBKCQUQiV5TchWqEdzbgZCxajDtFcxii7gGBS4yBwYJe2hO3y4fQ9Shq
LPt7L4cZDCPY26yKCmBJHqWEQrc/YshXMhz1iHjvMjHCfoaFtpy8EN1fXByRMG/z5bWgdtmPWTZs
xNSNF3/x3yxcyDKKW7DN8Ue6SDK46FpYWQBmOUfJAln8PEsGPjNHDs3v+wJQg4G+6uutb7Moz8pn
JNcmumxzKDcpNSNn+gHX2r5VX8pu3mcYWSAa0EIRkp4WaPQSab+2jORlTh4WSI4TiLqexS1Au5AG
p7YO1wPU9S6DeKUa/ygsPF2jlORVJ8sDbd2JENsOjJmP/aufnvIRlwh6O8xug1NtuymwOXXQgurM
kSwpPP19zfLuGvTy/NHdZMMwr8KBErwU2XtqmnewKig361Wc+yH8hdCnA9MSLHX0fwJc2rqmBGhn
VNwnJAEGyjx6xXiuy59LQoaIOzb+yguCMydXtNnqiCWNwWlF/Fndf1IrvVHpVRPipLp25BalObEZ
IHm6WfbbYUKLJ2ILyB7pHrj40AIYJKsIDzyeN4IiHVdROZJCx7EFRuJ8E88mI17pXWREGK1S0efi
4VqZ2XOkX9nbKis92BS7YgiMjRVhA7N3eTL6u8CyiYVJ4NmVxXDnQCqG/xiwxNHvzjF55dyAx84W
d4l0SbLIkJwlCaCEMXsre7TPmdFc7CUCstTCGnVdZFK9VGdMDuE3OWcXiO7yiAKJyyNQP0ypkCd2
C00a+6uwi0cY0c3asy5BAlhqDKEDZXW4LXLzLu53Zgpk3Yn6GwamHGM6O8BpSXTD3N1EaXRkypTu
g9Z+iX0GNq1U9d4rMI+xhy6cwlY+XElxNwJDWkMEOdnV5K3jDsQqbKlN7Bqfdr03B0pZeoSQ0fKy
uZKWdtDyNkiu9zB2PzKF841eQIzskh3OtalJOOxYW+knyU6Y8QnDH4f5gYDBoAApAmBNB6tyiQmL
NARY1R2RBDCgoWKSZ4Z1yCnJw2A7/WKSe5v0/i6zkhAvIdmZzRz+SB3x3TKj4TH0jQezQpWZNYfC
CZ11Fj8zIGUfZV61izmyVzNnEzISAYauw4VIH9+LvE3czCthNu9WDhLVS/Nw5/VUWdkCTN+RDklt
+VPojzdhSnJwLZ0nI0xgF3bzDmq5I82nLLMhfIM2BrJW7xIroXGekkpYkqgDTOMFECWBMvNAPy11
P4zefW4ypjC9eA3dEqZL1rHvUUbZ1sZNLAjoCiw/evV51+beZiw8woMx1sl+tlcJWZ82qiSylX8M
PTnQdUqOglBvKk3qc81SkFZBsCcF4BHkFjptp3kipX2k3UpStGdTItybPd7acYH1S0b9xNhtG0II
X9fZJ5CM7xnyohum9xcUX8jo3qzJ+gqN7i1GEhgM5g7QJRxgOi8r0astYlOxjix5E7oe7gOXezhR
DnsIriIpaO0u0ONoQUTHuL+v8jc1zMWNYLq5XlSGL1D9lNWXgGWwqRVtbxPDasREHqeEcreT0a4n
z6lQEKtxsww+cp3JIqgUrC7WCt9T0bfIoFnuT90pF2TotRbsEBlczHTacnoztqUhuEOD4KEATHeQ
AEnKgVNl0JocT2epDkCCNnVBpKjjQkqX9Kj6pNrhWXoSCnoicR7fS39XG3kEEJDFBcrdJSer4jBQ
8XgZMYkjFMNNFwdaxNLcRrouiSPOTXZBXpNrOPshmAGqTOZLM4bPNJO9lTe8eC3xubYnPhWyYrSr
XMtOewMyAelLPyQXj64WkGgyYsqnETCOQv2zMkfJvVlmj1PSgvVLaMussyJ+LPAYcxabLwNq8xXw
C6ANiN0eIAm85sLsH6wECFpWKSSRjJazhjgF+5Ux6foyhMNjuiRPix0gle1ZwFKnWV/xV73ks/7t
y+v3Wfkzl0F9NNIhO7TwwxumMKfrg+UFe497bn/9rtBW8taqhn3gRPfCHNDh+OaRwX14Qv9g7CJp
otk1fW4SyIOlYx0j7fZ35wAIyvVL6IL7gd7bPrFg4HS5PFwPk0HnhLsinux14vXjN63hmVv1xQQw
PyaW122xHNz3vsDT0MWbBtXFweZ4Z42jjnGS7qcy7r3ElTDymmNbMLkYe7dC2hR60NG8jhYHYDg7
jQKeGYg6oyXfcYi7T8+fIKsQOZS5wPoCC00pCwQ8XPADlsjv9O0KMjZHXENwHFmApqnu7ci/oKSh
hpwRGqVxczQHSRPISjnSkajXDzMxsjXJHv12ZL7xYLjtJ0uRpj56FycgKUwVb55St3VsqE1toBHP
41vCGLrUeYaok++XVJqkreFCbbi0mwC0figWEh7eUoulvZTIU7OCWfAciIeCMfJm8JsfbA9nyxxO
bQbkgNEp8AXXvQGkRUVn5M6+a6wQIFBwmw/ej7ARr01YPrRNg28TxpqcmIyo+pzWJX4Mz5L7rI3n
VT8SigHfkQZYAwDN2+RctFql1l0seIPQOXyL/myEm89CL9Ai4p1N++AWwCwN8kabb6NrYBIfBoM2
64jRGM83xN+VKkvsNUoeizQDSmRDP4Iph4qZ9LV2ifZxkZ9pJ9w6RFnCUSbjcnQa/DgEhU8yIUVR
UwzEPx/sqmpOtv6R6//nJhHGUZvsl0CDDtRUYgsNjM+mLASpQ/Fdz6W0v34XteVzX8K2BlGybnug
1EsBLfN6c3iaPOCYgWCRId1KW+3rNLdPw8mcuoYwXUVXRmkkfvtqA6s5qauZnhqyOY3Fgs3SAVBy
febGtDBnXDj7Lb4FFEg/1WHUuHdfJcE+je19POZvtbN86zJKfhQBzen6UBKRw5vyz+8tPigz85Lj
7zi7uZp43367nwWBfC3zLE5Gg03MQxszPYJJkV3xyIx7ffzN3SXuNYXiyu/jtEmiZfD9ejPajKls
MXaHKxfv+iutOP7Hb9d/285TGqRxUMpzyx8pjKrcX1+x6+vwpOv7cP2+Shh7+WJ+cG35EY4Ebia0
T1TPp+vKDitDm5bstZM6TYtDOcV5DEw2XAwOY9AOHNBaKs0HEMIAQq7P9LqKXL+twWqvA31u6sZ/
4AY7u3ht2a3YYlDMh2SYg9twyC5xhkMV1dvAZ/lNEHJyMpffBpCxIBUz/LtTWYKgnjTUwQjDatdW
4QOTiuo0zs4haepxTw3GmoDhsDkkGdkOLvDBGRTp3vb6ThEGZZ7NNHLOVoeVapxQu+MeUyczxno4
dD7O+2WG9JFoHsb17ywxlge3ICSZuAEysLAxnlzDXtdGL+B0ONibaS7OzUFXGNf1N0/EcAqr/naY
rx8hGAIHmwPtsKQ9RRkP16+uD9crzgRZsZgMoecq4TITCGKjwCzw1elb5Z8PwptZMBvfh4ABPEQ2
ARBlqNWENPCPV0Hc+xuY95Ir344g5mEQyyTCQqzSTl4fgQ2DemjcX2UsBcpVFPR0CnamRlpcH2wf
paQ7cMv7mjBiN23ANW9PPmjCjr5R1Mf0u1ltNGgR2MyKwxVw8iLa55qUQUaA9r5x6rnejNeHRl/P
16+SFODuAA/B6CrQJm5IjGTcwr64Piz60viUnmSXhfhmn+Jmsk/SezarbDhePweh2R2/fSJ0cwJh
fBqEeu1HL/1oVYgiMwc33zvwbd04I8vGXJ4n4ZLul5Z3sxHYF1M/tGmyk4aYd32fvJguR7opmP/+
3yCU7N3MC46wadybAnskulpzGzQcmEo6EjdeQKerSD3kN/xApab+LLxhdf1vVqluei/6Ug4kWBu+
t9OpeW/m6E+FikfouCUKWJsbbdU1VXk7OvZhLML+0NMNtUZMeysjcpNL69KDcCdAyirXr4psVrpX
j/QW6OB2FElCP2mzY8aFQXAkfcIEWz5xLDVGvjWc5SOcJdujLW8G3zmPfQV1prygVqZ9UVnVJZq/
amklN57o6SHRcFstyUz8Y5cdgtgzd9nA6Vmp2SGmuBfWhSVTXMZOAswLGChgU7xJYHQeJEk1azHq
ZEcy2f3A+NHGPqcpsAMGZpwggjxNyGTUbprJ/WaGPdb9qXxrZro9rlm8ynZREG65GCwVfKZdeV/m
NV2Hfsz2sqXGZiIeNAthNemN5YrmDMuUN3Nu3I1noU9atYnOa4IiRYCoXZ5/f/DR0WLNXKxNFd2I
0SfKNQi/0bg1cfbPbXEuYWCQ0jNQg8TwjFO2OiJENu4MMCfo0T1cv3I01MsS3sE0C9DgS1D89uAH
NDlDl+JM+r+mmUiixC23aVhrtHIsTpZjW6frV63+9vrV7/8h6RtxmohxWedMTNfX/2AmKCxF45ab
33/u+luuP4za+qWnv75rTTAyoyMwQ9UZUsbrl6h6DQiGhOIYrjp1yCr1D/z+0Kna/+3bClL6qnaJ
jLNGmxJt8k/VQK5OsOidhD75KY7MAGKuyHeqNA9dNJOltrDacHGq1oQO3g0fNFccfgFkvRLnrYrI
liXcg3wMe8tWwOfC8hjbxslk4zw22tA9s2wS4qTBJMpb+3GuztZMQmmmyOIrKSZxwR4dwbo2GHm9
c1kFVmjtPt3E5Pbuv2NH/kV3ZY1W49VGhUbM6LCTdf+UolilTRt+VyQ1wfHTKdD2gXarvK2i5GfR
4DSY/CJZ26ph9IbMrC+9aw/zZOfFm6UuGckoLtLe1eh1UEJE8TmZbbu1ecuKrv8MfWbeWMnCyX7K
wldnpjGeugTGDM78zJYtVn44CEDIdLrq7tEPGHwheaVzMnDOLn2yvZx9m6RPCaZicrphMHI82k51
+b3oyXuwBZ1H9JeuZMVzE3fV9w3vgku7rcrugz45RQXItjZPnsbyLcXbyrp2Z89GvQ7MEmidQfxG
GT1Hg77Z660JLId1sDla1UR3CHTRQO6alcFx63ziTwPa2laHoy6KwBhhaDnrtqyu+m27+fJ1cpGA
lNRm9/bsuEjy2UqXYvhgZ1A7LAKFMZ2Y499PNTKYLME5zYwtLLCeg/tgo3W49ztVPXU+qaRRCot6
qbkCWCn3YTjh+Y2ndm2D5Fz4ZSSd0VHqeI8gwfZNTce4SFbd1uyds8+iCLrIJXNrtZATUkL4OxRP
PbxLLHXiHr4b5E2y4DsOuGvRktNraoVhFP0YAMVnabut2/I4BRPvT/pOfNLKLxP8qu1tUTPNMe4R
759gbJ+9sPjWgv+UZKMNUXXrkWxgpQQpTOHP0a9u2wipcDKm7wg3tpPcXhFbXvotCoJ8nff2NqxB
QzeWfUbMRtoTfoWEbHm5oRuxkcG4R3VHaomxcsJm6zrihkYg0Cmkgyoa91JRftombM/yhva5I6bb
Al/BeIBG+kz62efULJegKja5is+9iF86z3q0QMCT0djZt3kJr5T+3+MEqYvDDU7wCRr7bHjTRovN
VstoW2fudut8/er6IO1YnOeAtRQjz1uzWBi+fA2HdpYEO235XbgRzDiPOPgpBDKHkUOzZgnGgf/J
PQ6GB+7CNwke6J9+x6v9EZwIKsOr/xEs1YLfnqpbiSFc5ZPUwQlMkhVUoQzx3lHFuf0jofZYFcMs
OAoxh9PnTHoVfJgD3dJTpx9EAkYpaeaMuxPteBqjtTSICLBFe5Jx3Z2skHNs6lUBDQXKwuuD7/vk
SC/drhloHa+uSLM5sJtl3U8f3mJm66LkEHNFq41jcwgiyM5JE2k5Qb0qHAIGwa1zHJnuQLYUJzqu
jbbtNieyHqjQSnMkh4lW87psgdAJMnmyjHulSsS8ah20bX7FPZxb3XQyPJMPngHdCpWDzokiQbfM
w/WYuMAcQlIXoCGaJI2WnjrF+qHkyHMy32xdbw+L8RhUvJLK0Fve9Ye6koFBgm41ERlJsInfYutP
CAG8fjllTXTE7GjlxJj1QfwdzTkvp0w7HblxfVG/VY86IUKiyjAKwh3PU0yxJ2RJK15XqHY/t+wa
NeeZ37+vSH41FTGp4aCY9v7+5zP9RBjsMelmbYF+dypzJ1h7LfJZEN3d6fr/Xb+6Phiivqm59amP
wulEqeIfJj/ZRsXyw3b6gZNr9eJqwBt7gUULjiZTXfkM6Wqb7BIpX82ezBx71MNCyl9PwkikFQg+
CtMEGeguQyDPYjfSD/EynjxiZvYVveHT9cFN/G0QgR0crq+wX+pqU1Dy0AnIxHqISRwzrCzdpY39
XID+s7ZTgfTO8utu03Tmf7F3HkuuY9e2/ZUXr48KmA3XeB0YeqZnug4i82QmvPf4+jvAKqlK0n1S
3P7tUCRLJ0mC4Mbaa805Jut0P4AYXWtt9p1sN2KcFy3K//U482TWAuUeO/vxKkH7X7HefxLrMTpG
Nfv/V+vty/HjH5R6v/+DP6R6tvybomOdFJa4Cu7+JtMzUPCpKPVUkzVCNVYC0h8yPaEh01sZh0Kz
bCy5Au3cHzI9If+mGdhJoGFbFsYi/tX/AI8Dg2eV4f3FdiqvQkBBp1GDwqTS91vdBX+R/1KtdENh
riMjLX2ZOq5CTaT7LZP9vrZL0NjJs4Vbirzl9tTGCwK+iqmiOasfErYSX6rnbIt99hwmy3CqrPcI
n+VeIwMljS8xi01fZT/z3Me7eba/JvO9Y6J5FEhp+nmQdmYarxCuxZ8qSztWcnOKh1m+6cdL0Mjp
Pi9SyHxj9oR5V7ufzeoktdNhrka2+SHEAaNAQW4UgU2rzHoUFdDGpjOZXNFoCBvrFDYmAZrDtKfO
B8jVI2TSA5zuDEd8qSQhr1JQIhapSbBxZrygCZepanIVOu7KZA6XG+SNXmIEoxNUQgPlY3ybRgaf
Mxq+Y73L/KXRT7HdTXthtZd6WsKNmVGFaaCGGc1q0lGIedeP3dsYa9JNzEUZOgfxvGOwDQpluqQo
qSpNnFXR55+abRxJXNiF5TIT+FzIe6WHGq5lZOzkKWzoUk0IjrIOBKrJm3AwuZLrdKkxU1B+BzjV
q1tcEUVMiYgsKPYGxr7arMfHpuKCaI3IEHGqL0dEVDuR7WdwG1OttEhNdnZkQiGMI99G+uBZ0fyJ
yoKOWm8jWBxTVGZTcSOGHhKlkblTU7zjwbnMZGT6fSC2yIvyrRLoX3WR925L4A5elwQ6qAqd1x7M
fDuPqbEv07sOkjNbaw22+vLQ50p9YA6aGLPKDNhKtlls4i/2VZXWpY0X0zdpLaFQED+ahvMYUwdQ
o+aUTBKhpKO1MZ7Trgi3iz2dswlBxZJFn9gsBnpZMvrxVEXsCfRDL/NNocfTLi6/Jd4eTCc5BUSQ
S1s56d+wuo8edIccS8kIoDfQ9yqB1Ow6iKs3CcRMtIZUnAiJ/6K3GgnwXEsH86vA4OybAryhHAZf
CtmOOy2FXpaGVgz4embOrsSdW0nmPbO+0B1gpdIg0JUNZr33Qo4mhlXdOQ0X0JdwKrVy7OD+lnud
jJojEYP+PEOVJLylnG+rsA3vjWSnDbanYDGGFAdisFaEp1fWK00hhJtsIwZJDfa5Wt03zaCdmSIP
p0T5Ec2UUXhSs+pFRCdZCrhIgQOqTNEcuU4VR35xE5oL+ZiLqt9XdlN4XRe/9EYVuSIFOhyZuXGS
y1/S1DZbaNZv4QyT0LSyFepLo6e14UyaOuL+4NRIVeKFMaWtNc5vmpVbJI6xqZZ06XbMhclPmxhc
BmMYGPe5hbhkEI9FJopzriBttQwDBQ9iPaMSdFRmot6ExQRIAeRhp4jd4OvqO72rN2ywPgu6d1tC
cuH+j1lIJE36ii+FwJnhJpz03p3fY+zTmGcYs0bWQzOycCkz3ayFoB/Sbo465PEVmc/0sHhXIC3s
RhSNToRiAukuOoGyvc/U5UcEsIXTHAng4Pf2tEZlyN8WGBEERDoxq1XgBWRqTUn+i/dteczC91UJ
jrSoKR4telY6oNjjAlyxHMFzlH0bYZV6mxjNpQGOo3blBw0Lpb4cXXIWbceYUdnpGfVvRrAMFUI1
uw9NyeR5QatHmT2lN9JDiEnELIp4T1TdrWiBdfe6gecFSHumJPgbjbrY6H2lg5jo1T0VGKOdDMuR
kdw17UqCzNLKF8hvCmb6Xq5bLiora5eIWzTZxGanCpDwMpRdrKKJP0vRxqb57nb5a7Wsua+GDvto
TbKWmZuImlaYioInQ5RCqC6hB4SkTSlzFTUMNxiYLW82mndj4vwRE5+yZi7htov5kn9PVPGIQ8nM
bbrcS+WVAVzOzF+1ERlS8aucbLZqZnpDoAFjHaWTPHlY93v9PgbMvCuHMXREA6i7AOfg1Kpe0XL7
RlxKcDmTM6cktcnTxu/UHNFkTHaLREcLn7nmbroJDXWDspRBd+Ml83xKEnD8WZF/CkO6SHJwVMbW
U0IaYUaooqmShpeabZkko5RQkoBtO/xztN1HJvThI9C0hxpYyGaZMNxpYg1S7BlhTGgJwNWaj3NA
bqJVsqMwyQ24hec+PM+aFRz6pAOtiU6JbQUZZW2lzFuS1fIb2QRwq9Gs8QW8eKxLpEIzC7gLUmSX
BICfYGtz+ugyfbUEiVWq5CUnO03kOFlOXdmTSRGa9sES9NTTJmVKUumap9oZqthaAllm1yQwqt1O
LNWujPs9m8rck21ilut2wAMY9Y1LN607DAgDjEFfbjSjqr3ByFWUPP3qD+WaYE0VGNXsYs0WFtuh
vsjyvA6ASHI2hwmvE1x8r5dXFZGKPLlbOG4wadCfDGV2IwhdHesAS6HRnOO+OuUGm2Wi4Bo3VNsT
0z8EIBPwojHrtkao3SyVPR5UcpxIMiCvL85DX413Q0DrwZA6CmibiQNX9hr6cbGFO9ZwRS8lBB3I
kAiq5oq8dKTZRPcMJvEJMnYmnqU+msQq23UMdj1GRG81ps2OOt5KmRS7NhlhTp1U3Z5hFK2qvHTR
pnEiWJhOI9U695VQd82jFFfSLqLFwdYgfCJ2msTkkjG6EVRMOaKp3DX9wCUXkoRuKCd9je6IEsJE
REXjlmy1Gi79KdeZ6K1QhT4tdd8YGzQEBDbctjFlgE1qvFRvwzBjvxZHIaNGCyirhBLDADt+Qj2w
xQ8Yeno2wwucapMFCHp4lMB/J48s6R9JeKc5Vqm78Dp3GjIyOOGy6UitjBZdNeDARlTsehvrC3a8
BDxrf50hXJ+93hPrrs1knAJUrfCzdnicIBwerB59FoaJkbOMDmKlGkRhRqAT83VSYVTae5JiCU0K
stK1CpECi9hO7uQdmqH5cL1Zsl6hfWF/EOYDjkgffv0lmElmKuOr5Lo411FUri/9LoDfgFoAeGAU
Zq4Z47EDKlEcE9WqtsDE2SrVokOZkZpcB1J9iOGzdq4cSohqu+6zowZHyoQu9Pomp2JEwEq3Hdcj
JKap1yMEtansaO2lyQkwDFv5AFf8EqRdukl6wvauczgg/KeEpioTVqZ0YWWdEFBKG2TyNbaNvmbz
yT11ZZNf7/15k9M81KrY3vVrG+J60/793qxq0h77TDME8TGyGHKU9oMWyMmRFlS6H1hPit5SXL1I
E7dI2B2WusyAifp1o4jq7vp2R1OzthFUeMwA5eE6tb/eaNcN+5+PjZDtKv7dl+v0g4BLxl1VmAHs
WX/2EymwTsNehmsrIaJJUzTbds1IEsMaC3a92woOb4qa1L2eb7LyQgMXDeA69R9An8+M1Lmb6dhL
66W2vOs08feRPyCMdaa53l6fUER5txjEwBfq9HYd3nB+/jHG+XOgo63znes0U8g54jBCNvFVzu51
5nsdqV4nX9eHKGa/5arFRP73qXBaNfiI7Z46ax1/XY8FTnL6GNdj1ar6SVexz6tPiN2XQ6SD4woW
rPzWkjCUjNXoeL1p13ut9YP1GMneWM5cz0TlpPQJEE/Xw2EiPNii2NmR5D3Qpvjbze9DwcyE9G0v
l1yqpAMtHOmAVZJzLmYuXEMNXtbx5fXGGnAxy0b7TfgqIJRlrJctYqmdRN1xCK4tkPXG+vNeIWBW
E04jGIJ2b93axbnemAg3FN9C2EfhyNrXo+itStK4r3M3I+5xNjARn8RCpDupLA+2Oc6b638c1h+7
Vk+R29XkholwoSnUZxOshhI/1nWdMNYlollf7XpPma2K5vD6eOjC59gawRKuja7rd3H9ooZUAztT
mI+tlsCfvw4wa8PemLFibK/fzD+dv+04sqdqE9xWfz+xkSRWlM17tScV2r2eyL/PcsVct7uGgsC6
HhCu4389XvZUIU3Lkz7as534/RBcP+X184pYXQ5/fnKW7WJjNdE+nwevGhq0XbL2VWbWAJYeIILZ
KfcKO2IAS7kHj5HaWwMTIC/irQ1D11IHw++6ZDPP5UUq0JmgIF3dIDg6bKv7lvlWrBaUWjbOr02a
ssCSI+wUBSyjtLE1b03pPf95M9kN/n2aWC2pXTbQSd9YVpF4uZPNEmZcrD8MkRV5vX2upRoTU3DX
GOzdpIgLPUy6kLQ2R0JAKFrxUHblYy02XDF79mILg4eU4l3J081iF+dpOCdF8Qsc3LMcKrRUSeJw
8am+YPBPonR2Mqt6DQcCHM0AyaLGT0DJE7hiRbYrxXSPq0uHiYFKOz/FIaqenGEapYX20rfsPOkc
srQjx+xNZJbyoqebELUwwZKUPubwlFRM58KmO3faiOsniy61ArJ2LVShlGCGT2moKzLX11BGBmyZ
xVZBt6bMsPty6ynRELLQiDhanxJ9Ah/HDbowa3zQ+7Wpaw2HVohzRjNcvbeWhyrL4k0QAfer8/QE
evKTDUkOHZ9UIUgTjipI1wkFu3XLqulEkHQMjSKk5yDxjTWPSajfFtkdPI4vAqsX0BkRC2gWfrQ9
xYo0yxNapPRk6ZPlTuaKKqwerGZPlNOWAMrCBaFWcri6u9TMqRMmOo4iz9a04HNP0CtV33CWp+fA
NPE5h8Z5psjomoafhDKjRm+8iJrZQwN6sTKudcRbIRKhrrJIj1q6MvcwjUD3wDHw1BrW+8BBWCIC
VfsRAySUsMcmw9qcyw91Bl0E9gSqg+VXqrKnHhJSG5KxvRcB5ErccHwuhlRhFj/3k+ZNg3qZA5r7
oc30MNe/m0ZjSKERUKNGJpPX/i6vBj8qN4uYjp2dbPnB/7Qxph27w8ONAAlLs36qk8xv9ZIBDOGH
Sg28PcHL6VQo3fJKQk+9Q7ESukUXfy5q+pCsJK8pNc7ZjIScOMaTGUwrNPiAZu6Yin6TDth+BlCX
Ra/cEGpzWRrzMVXsNxs3navyO1rgCO5lDTQ7qoS7rMq3hZyRbDZCrMA32Bj9a1nmD7xL1GY22n3k
35jg2XjB4cGugwlwlsGgglB1SEc/pGa8eBJfQzjeTZmgcEx9eacMpIhrA6qNGLW2JqAf6GJFNeU2
xE+MCDOEJxJU0du3rw10CIc0v30HvYIoCqt3lwZdeTelw1GN65iGs/SG2sH2AgX0sLTv2fSYJRLa
wGIGF9XDh6z2LH5Sj9bQxt26sBzQ8W4dSCZ3fYttN5C8iERwhLnUyhJBbEahPLVWMRADTzxHlJDr
rDaMwQnV5uXNmjo5xtA5jEeEULNnETQ4k0bkoIyYSNqQEY8OSFmS4ifDHugORvVqCRWv7GAjJ1a+
OwyVXlQONxUllrPIaAGyzIbbW9mmS2KgNwpcm2n8MIPoPPb5AOsTXUOKUaXKI4wnhFyiH5HAeNbS
SVbDEwYl0mZGObnDlzEDvtSIUjcfbAxQbjmog2dqCikfE8ri2fihsgh9rSeakN+oiaj8MOXPJNnd
sy9eToqIT6WdU1kb/Y/W2zVmDBoSjfYx6Y28XRr5rYiT0l8WcexNVXETwuomK2o5y79Ehmd/SZbJ
t0Icjyn5v6JwYs06kwTuTEHOD3kx1I1IasdO+NuVXBB1FxSXOJ7v2oJubJ5qAyJsoazT02euGi2n
FI3AuTi1TMb2kjmeyl5+sBPSE2QNtgv6IxfAFub9TL+VbQQUGQYBBjkEO8JBHdIBpieTX7oMJPQG
1k+CXcFnG6K7rRT3HmxMwgt1xY/06hXlsDixrEEd59vUw+aHtse8aSbC10Ra7eQgeMQt1qN3q38i
DJudhhI2z5vviC6Kg1TTSubSk4hPQO/ohyIDcTqkMJcNZkO5fCJN6VbU2ReXmFPLQrbJ0eUYcffa
D9Y3l/TB1aY5QvwgDkqOhD/B6GfMcFr6ER4M18aEmqwnMk5trZbu1SZpRcYnpg2ii9Ygnnii4cVA
MS0JOrYHKYSs6pWWfadg+/R0tN0eVW1M1DfDsU5Y+EMX6ZPYY90DcUQUndGzHsQPTarnN0aBQswg
a9nt+9GE9Q1X0LzL2Fi7qIzJgRCj5qGVb/pziSlXEeK9mcyCOhOSSJnruKS+G4uffK7YGxs7O05e
HI8Wb61E8eeo9M9RwRGQVkZvpYwDYoEwAv4xGkYoeks73wc6I66QUaCvTaHsg9zCEaTdin6JnaEm
gj7F1V3KSrYZVOMBhRQhLFaKfhdqulaPJ8mwPiNbP0vswnC85JVTiKcixU5UJKlJs5QFLeyHu2DQ
3L6psMQFOC/z6WZGU0T6ufYVo1ZcknE+CW3UuXyp/SY6pHnWeFObHWNWCeJCy4VDg9J/KcOXWPfz
jhk7DW8cjzh1deUh5NQnMJzg7I1ujr9SLX0q+3NLaizkrhanVx8xsexV9kwrQzAH8BOTuVgQXRMH
Unw3D9tJWeQDbTJkKTIGeIR3thc3MHRj9Y60wd7LxEtKfxuhKufU9cbEP1GnRbBTCmTyLGyjN5pz
CQ+YsJaE5lDFhNenF0xS7BosHKdc/MOffAqqI2ZiGXw/Gq22N9bFcNpJWnbmMoeuprdvYhTxTjYV
j8nwGXfHQK11v6MkckxSofEzaBc0GjyYEXOY6YcdDEgjzLjZzdnwtijTJ3WTr4TZu5wyxE4z6z7A
VaUhPnCb+F7LeD+tOX5NkdjTqTxJuSXIFiLYLBAfuj4jGS0qg43yfpHZXq0Sll6YD2VN2lDXdp6u
JZ+VKj4XOh5e1cEemwRbzZ6zzrKks4rG1ScyHAF+Txoq38mahkaOuRlSvUu9wdeJylkKkRrMiE9o
mT5odZ24TZ37eq75nWKDrC/HjZol9WZZ1lbSmD83ilriBcHYn3Xa3tCQpWd6T45WYRwiQ9zCE659
DB8kDRFW6TFlrW47EPpyCsON3QD0siGjQmnS+hSBMoCMSCa7GbWbWP8ohqEAcvWrrhCn2XyPeRWp
m95QJr+S7Y+xKvxkVRCTxq4KJCfyiGhxbZj3ynwyydJbaFrYTfmUZ2bD/mru3UjR2gOeBZn0zrDq
DtfHch12tJrYej1fB63NtY/w5+D1+uT1Jq4ilgudlV4qTMSDSoWgHTALYIXIm9e/IMm8AHkG7NlI
fauiGDja+kLFVJCfM08bCp7u96euz19vBtIH3cDEF1Ou095k0rN2N4imP8jJOVnyN4tWhl9l5PVZ
q5JyWiWWBD6UCF4swA5JPHBduUaGXdPCeqYOB1iPI3vM+LQoYbG9Pi8bb4kq5v116n+VA1g9heAy
k4I1rtqHqSYwqumYjFwfYg+0XanE4UCzrD5cNRKRXOfVDgmjE9ZxQuQxkvO4WIgVWhsi4EvQYa96
6D9vsk6OvUVdCJ1cN/Zi3clPgfagdBmVWpw9oVtoNvoEkfp6U1fFdFjAUiexIRGqjpoWe95Ia4ub
670/nyuR5ZOzwdjMhJO/RmOiOZuHg43sJvv98Z9PFk3klXqm7ORkZKa+dMA6jGon6WyOlqmKuLoH
DIsaPekd8CvdgRxrRPWFpToB0npabYmu+j3TLZI3KrS6KHeremkP13tifXi9t/4/atXqdpptCq/t
BMnE0Z2FDxJXRw/SUesT6yCrSN4So8FPK6MQzA1VPVTrvQH5/d5k8jm0ROQF6ShQeIwkWJlNent9
LlkFt9d7ykTij9wbNDiL/luBHe4XOrBIi7DWgwgGZZ/Wn9cH16dFV3T7lG+sg5d4uN40f7/3Tw8p
eCERVVqIx4h3ha9B47z1SA5uD/Iqqb3eXJ+euw6JSHnfY5rGKWBE6bbKkhtFoGNEo8Wbvb5jUjHp
3MGFca8JgGJelIOx3lwfXm+Muku8unlIK67EmDf6A4Dk6+v/5U2sb8cgDiwnEpz3cf0vMycCNg9+
4WOqo3Z+EnVzayOjhtFRhey5nLKWX/KQzcpiYs2NowY188TGazZBsk1agFjV0ZpK3Cy5DZagpKUt
DXSzSV89KaqeuJOVfAA6/6QGQhs4jw7aJjKvyvgb29+lRKccEMwNZUWp3SUFtmbMmDmWlMOFG/9I
mc9eArONO8RtDtR4rjeo4o4dO5puKvRtOvDnGuIYfmRvYr+5XQIBKaEJjzR9IZ2IfRMrF/LSv+FB
0LgasIGEicRRAGDCpJQzdzAPITHaLKqQ2VCcODW+W/d/RSPsHLv5P4hGVE22/61o5OZ7/D+7j7xa
o5WBtn1f/+j+6//93z/+5R/qEVOG5qRYCv5iQ/0T8mSqv7E4GhpOZANBiLLCmf+mHtF/01CP6LbN
zgXeqAaZ6W/qEfU3wyb4DtEHKG9LlbX/iXrkX8mTsHM1+NCgTWVrVaT8o3ZEoPMLa8znOxyE+D+N
s5ZHPnJ/6VKfsp1puIu6qc0DBL6SBPen7kP8Cp+6Z9bfovBmGynDZsKGKb10qKsDQJMkR2yJv9Rx
f8s7Au9zQoEwQ1yYUtXFvgoesi1cmk3xoRE5reEaAsXsRRflqz7iWNrbHj/cvwh57n4Xwvw1p+xf
wfjrZwSMb+u6ZvI//4T1bAJ1VlQCgCnWzedeUR6inth5S7tLRvGrb/ofSUIeVqXxmx4rD//+xZEN
/aM6R1i8uuCbMnUhm7Ku/dOrl6Ca6iTUlp11scej/FM+NLeCKPN3mIA/7P/h3PU/5iMNusATR4rk
9JGZ1tl+tFBC3GK/F/cKBqwTM4aP/GbZp/dY0dqbuHHG+56Jqx/fzB8WyYCYdR9NEqETr9xNv8rn
6KTdydvK+g51g32TvTyn3+noG3c0Kz0UpJRXbFP0M/LaxXSoBJ3+vb7kl2F1U+1Zx3PTN234m2hS
yF5l0o4b2mlPObGP8tfkDNoOkzMNsgLFX+oQhvpY33CFAy2xtQ6M3d/LiyI70a/kiY+zmV6Kn2Ur
PSyI4s7BzujpBDnDR2jtxlN/S5/P2iTf8y73yJuZAXg5aeX8qEdSOjqbPD9pj3q8/cRi2rN39/LP
liVQENTXvDNIzFW/uVhceoSjqj5D8fBpTXO9BO02S+7nu4XOwzmEU2U9lffpdyjwATnSuXzSt8uD
hVb6JR+fZDSCicfhCE/za/FhbMhQBC+k/ySId84GPmzlQOBUQTRjuBuszThyQFi4Hc0kI5jF/3XI
OafPC0nxmeIX8r2QN0Q8mvfN+3g0Psu74LYrCfekfsQzMZQ7XABR59oPTCNvyHS+CQ/DsgvvjONQ
urOHSIeE6eqD5GnLwWsU3bN9+El8+utE8ZBaijL+k0DSdNjQGE0Mj13JK1EfVXkXP+FAtY5i9szR
LWjY+p1fHJctiaUMnV2bvMTC0d+Ur+Bc4bY5L69kQNpefsuF7j06q2ct5NDioob/RRlHqwFcCSSs
06SgK9/OR+vFTthoevQCsu/mPpscYmNp8d7Kb+rg6w/UM4ieSfVGdK+6QMHtp4EjQZhy55rmCQmN
uks++j2GzVv1ATuhdQk/ASO3R8yDhHxdrHv2v5zalUt6Wo+sZm/c5LcjU1E/106Ic4UvIfDaFZ/j
pqhc9sO77JVhD2ryHSU7zOo7+3lBKtBv0SXA43Bzfh1O9j3cCI7mUU2ektKtb8u9cdtmm0WnqEJ6
SVf8ML6q65cGaQ5tseqMgUdK64exi70M4rxvQ2XyW8ktN/a9fgh7JzrjhjbWkm2v+OjYjV+NO68f
0NiQcr0f6CXTKcTECjT0PO+CaidMp3Gbmzx3+310ZsCHACi6aB0dRjRJhK+7mJqH0AdAonxll8jH
yfWWNk62Jd1zB5ObYmBLFwXi86V7n73dvIsuQnYRxyElD2/JPwkRKT0FH+2P1DLvdfDfDPv5hTrc
F/ZKKsDXAKVmOzd7hq7TdgqZjTrWrdZf7Pvh3L2RNAZQ4G1+kF9kL/dWQ+yDctv8J3A8l7+/aheh
RlFJEetnKjAGNWVVUP5Vu4iZ2NLJMq93Lcauwl62am6+WHHr/ftl+F8W4fVldFs1bXgg5KP8E5++
adgKyoFS73SFWBZewp4nfI3T90IGBoAuxsZLzSX+7wLS/+a6o/53XGdFqLKlC0OYsGHkFbD4F2Wm
FtbCQJ3S7hQpf9HmGOXWVCS7agpXELMmvSs6u3I72wTVcxLawlOsj1Ib4b3RDx7o+e1FNT+VeC12
+B34qaHGQRZECFSsyae0n24nJtZubTXtRkEl6MZyLHxrUq1NoyoVu3ZERylG3W5iycgIL7dLcZS1
LLktFq0+CWYjnpaYh5T5d922zyo9W9cw45oWTA+8tiglHxvUQ5fnwYaz3CReY6dCYpit8tLpZv8Y
6q16trPiiIpi8PLUlNAYYJS2u/ZEpyzeziEXskCu3uyh3DM4yULs+Jn+qw9HtwayuGkMgLJTv1q+
yMbCbpunyhZB6R6L6bIhzK+C0dtsJSMAkMaUoyIFkNEUUgqlGO7igo/A196xHFhOAcq6bhTpUMp5
jWfUflEreFSg+DEWArDtmy69UUcGd3EpP6ZGIM7xUAvgPQZMdxVSYalLh9Sad3rd3BtZnLrynG+m
mP63WHlWUmn9qE+Rsg7BimjyOOWIyctW61eo4MCSFrEVNanSCPI3kpoyDEhk89y15jkRACkAJnDh
M8Xt3GjzFvPnJ2mVJJV0vsjo8wUMkHbDoEp4MfR2n7bIXka8NKX0y1Z5Z4W+POnqR8j7dUor/0JF
Fuz0yuB6tqi3ydChD6Rd3JUGIMzYeO5jffEFPRombZC8yWhxhpYarREkZxvGo76EjzIwPcRhN7IV
7aRZv1Omr3rSH5ZK0rYinF8mo3quiNmLbgHS5T6xcg9TVDwmQfikxu1XYrFvWjiBF9ETpdm+rPcF
0tAxtuhmSsmGbhLwd7x0uszeJUjFbuCSUNjMLBaDRq9QPaHmvQ+Wbo2mDm/QJ18YzJ4lSe4RM/FN
W5jgkpIw5kxIuwYCbzKMraulcus0/fhcABSWQXO5UxWCz5m+Z051Wcqepkr9wpmBpwOot7BTCAzp
Vkr7Ge1X33ChMO5kk23gzJWhuxn4BmbMqxlHJ1swvcM1qkLUy4/VilSoyIFWU6/qAfrPEeMjOpL8
C5l47yn7tjOEwwIYX6R7Y7EqoTJ6yPVO3BnwAHLddgZzccnDBExaexZjWl1h+jMxZmv2PZs2iByg
E951fAFmIzsphVehfyfRxzI9LvB6tGm4WO14srUIXBQcD4ABZro47YJ1nxJtmGIDfHpjHDXwbds4
x7Ua6UAGw8BUMUSvF42m104BBrLewQWzoPEuV1BPJ+jxown35gJNh2oURKTl/Y7BLWNeXZn6Y8EO
XSrDYCtKFEhTmjRuCerkELbrZp6Vj0E47XoLmuRuHshF61uBHHIK3IqenaXI8WEu4425OiOvN4iF
1UMWN9Rsqt1F27qz7gJk7GR66a2XKMRzC5Kk/DGSYQOIMT2YxgfgUYrW61Ox9VIMCE5KMIbH6zM6
8Ibf7w3qL34RCRpN7DJmqJAmUwMDQzHOFIwhygoQJGgl6tXvOlSlDULl2L8DvTc78u3y0I6MW1xK
AFw9Xnsu73EUx9vBpGntBG/qZdmRpk3ws9ecszOAeFhbTnskZNmwPftukRzW7vQNFlzk1CeUFNNP
s1X8gQrhpN1Yb055D/NLfpMmqqXooz3hTAd56wQ35Sce0Tt88To6t1e+I+PVOraP0Q4mDI1mk3X+
1qy2JiwI3c0VLxccKHfloAivaV0y9u5QB8BVhL7TGAfKWWTXEdIbRuf3eBNJ+RZO86ZAWzNPCmuC
8EwKRBfnr/5p3Vlf1r7+joc31ANp4okOcw//cPipNV9/Hk+IwgoMvbZbpFQ9bgr478bems/lE4V8
eGc507O5Nbfybbyl+YoCL2Doew/16H1JtsAZPpd32Cbmtmbkj4gdLibXJi55htcdux35pJW1Yew5
EdN4yAYWUNu1IMyUtOe2BkLuFDbIhgQoAFmAIdTR19qjIvb0aWZ+bd3RJiDwjJKJtVQHqbGSiRj1
+iAmK2utzwkDMO7IYZn4ePc1a9Mx90c/tjYRrdSRBYHribtKxGuv5RgC+3lBmVihzHasG1KNTI0i
tEqc5lWttpqyKQgXR/a0Sv5QXDj6Lc5f1LsH61zw8QjaCODWbCy0A974yjEmAmOet7hliZBUOR7G
aeoB/7irOW5Aj+t0nQPj577kaFFdfsOh15pj87km6H7yZ9rJl+EXsIzf2hCFSENF91U8jMN+st+k
G5Yw+0bXD8abVPkD4ju23nsOMbHvefho3ogvjOQyEwlCDxBWDeDeGYpTM1pPJKY1Tpvg5j8aX7ov
3S/PwS37p/atWRFOD90TOZO8dvhO6ftanKr98MWeDIak+EZIf2Oc848eo4nmdC/jJYaMZ7j2DT8b
iLdA+EdMHm55qTbN42pLRTT+xi9A+8zZrEHfYZbMtHQ1wbv1hSB2tPA36UWnVEWUrhwNwMeVH3jN
C4LbcNxVvP8D71fuzyp0V8puDjW4YseUnacmdWlvm/W2vmChm8M9H5M/PQx3pcJ4n+Y5wxECBrw4
9VEvchBNNpI3KeqVk1L75hFEEjtQtM0l39SGv1GnHl8QUwkiNdPncNmCFTNSpOpH6RPKWvwQkt/L
bNIGwezWN/YtBgR5cUiOmPbDCbggKa2cuUjZkadvm2OfbkC6H9JzEnpUNtnXbLvJq2yfshPBcext
mUVCccG0UH6ClQrYzTkRtQlIhVfOqxnpE3NBevalI+1U1oz+M/FJKkACfYp2xYSY30tfs21nuBQD
bMBGf3qGxJbedtsgd6HQQORqV2KXi5VEQiRucYq4oeGPp5oNOawm4n7Wk52lefGz90Zi4+JOjCzv
2ZFj8kyfhi1Vnv3EuKN/Kalwpi3ygX3rKq/KRt0aF3DUR/stpxXK5WNPGvRGuxT0FXzzdCwVf3kc
c3+6q2Wnvsvu/4u981iOXMmy7RehDFoMX2hNBjVzAiOTTEiH1l//loN5L6uy2rqs5j1IGIBAkMkI
CPdz9l6b+cwrXV4Ss5bmmUwKB+wPIQxL5yNEGLATFwQiL92LuXV/8DdcmenCzAsPpCpMiwBZ9Ylu
0rT29pCDh5tAW47VUoUzlW/Ui3+HvAVcj2zZLfGE4Aq9q2+gDByte6RzzYt79fLFj3BfH30KKQwT
rj4QZLJ0pDT0Ph43ZDZy09/T233X1+KJR2hzixZBOw2b/BJcqp8TFHKH2RUJ3N4NTA+T4dZj8U68
xJk7rPlgXKLH5BiQ4Qqq9GCOa5+m8AgYcZcmJ2THhXprX82zc58/CXISgJNmJE0gfIKhuqs+mBrg
vj5We+2FXsN0w5TuwhOGUghzxOgdYyxFaC9AcLMA3eG0yxTIs1gV/oHPXaxIOkRIjdxrXb1oxhrk
aXLjXqwGofvGUbYdZGRlN2gbvic/3PC35MlVHU4gDPV4ySS1o6LQbrIzZRW4p3F+YlapfdTlO6MK
r1zlzcm8hg8KpIQFdpirviXyIFxRqs5paatgXJHzLiO654tqH+orAzryKSLicO16lxLxGA+kS2mj
h1q4vzoU/VCtFsEz4SqX+TZnrmnu/6C60gN++CEChC4LWI63Yov85hpEB0N7h3UXu9egP0c/egZe
6XGqUEEu4ubo0plO7TM3fyTIQUK/96GFIRMov+irb13CF+Jb7j/eiLjNe0gO3f24Dn9qz4q3YkbQ
n9NXKhDGi3ZDAaSDWX+T7qdNedUaZM4LcQ1+8FziZmAYbx5ejXN3k9/Bb7R+4k1DzPNMVI/rAeRd
enwA/SLmUcb9MWAqiKBbW6ePQ/EYuIzCl4RteDxb8g0PFY273Wv8A+dAcqMzLr0OLygyFPSBDED3
Bmcs9F8LydV6ahf+jyBYQEjOtHXxXj7mP3L/ZD4V0R3O/+JIbI+1i1/lwFPZRG9DToN+0UWrSlsQ
2HMD9HXiQfGs7YqNucVhIxbYzsudum32TE/bc5SswgrB2qb9dGUwM9lNq6BEabZoX917FY76fbYD
GPrafjbgoBgFPNABR9+JIowLJbioa/HoqEv/Nr+ay+AOB8C0TN5oVpS/jE37o6C+8Ws8iDfduIpo
CdkNdnx/JqeOaEEG4fc886Ir/o5buPBWtG8OgAx/mPjiH7mrA3HM+KnUxi7JsSJm48BTxNi5cNkA
rC28GwpKbySQf7KhwUwL9gN1Zkqsw9aPkYGuU23pE/23yo7WXUGxJNyE6VV8GpjsurX4tBwAsNfJ
OybaRsH3szGcCwKl7raz9z6PxVH9YVJuSc33DtUCmNqFGbxMNiA55L2wG3KSQbj0Iia26AwQzkDr
wDqYMgQqo4qJ+topMMTjno63mr4wzyMT9JcsW/rnyvhVVz9pXVa3/E0jz6huCX7vkzFMdlMxSLga
xBIHy5RRwsGhp0lUYrIsXuOWMe7C/PT5GmGxJUw/Fu1jD4ABGPlDd+o+nJ/9D9QmkqrwXn4ya0Sp
RfKc/6u2NwMPmp45M7aShfWMdYpnlopWcescpvO4EiexBf5M25iY5wtBX68VZFhzi6hMQyt7hClf
XiIA14tR25gf6p4hYrStEIgczXNJqvCC2wvm/0v6mu3jbTgs6/e2WJOvFT6UWCYBXy94Uty42/IC
RFTdDp/dp3vhrFSCpXiYzuE5++k9BDfNGXGm+e7to6fq1HEWkK37NMByzH5pxCBaiyzFQbgcYzIr
F1G1GX467ragTeExlYHJyYmOx2SIhLHsQHIvzWFUsenRnFsMpRUcJmaxoeWoxz5IteMwvwBq7dyJ
BqNhPVbgL3naombXjvNiPm5em9/m9Ei6soSw+RBIzhEPp4byUh6dOxPEiPE2DZpdL+LwWqvaKrCQ
VRouEM+Q+0xT1ubKVSt97eh8XvRih60obAysA5Y6CN2OFZMpNXBhixp0TwFcz3KSa+SFJLW7/N88
DKGKKdQNDgKLpGXVI8G6NFdNAsVdhxJB/QgOeWvnm0iPGVEpDvFspGTXklSSVCrFKM+izukjfWzi
5hUkeLgu27q/1zDERiJLgS9TYVc9BtwNja0VgAtQtHp1X9eGu8p9900PTR5cCiaZ0QBDRxM5qFId
7wgS9z5FVj3ovtgYeLmeCES3StNcKrGjbaKgqZYduVoblIWozTIehXmZNwhVEa0ZJPt4sSs7o0zW
BuhCat0jQuK5XiQThRS3P4ZxelV8CC+dqvmEXRmvNuF7UCyKQ9wm4T4bqWSaSnxXoJVwC+fo8HCC
TnaEobHSIJUwfmSE3Of+NY38HyZW0EOjo0jKB6bPMfc/Ot4b9CyzXEJ38j25Vsyvb5tCTVeIUiiJ
6wIFMqiVhYe6mdqiuQ967zEUTojAAW0VCda1E0DrG15sgOF7+JP0yRr71o/f0rZCve5pnyb9dIxU
7rDuxjjeqkC/ZQEkbs2UlAgmK0TqecvJLRSA+k0FSnm4m4KryDLrRbQvtUIkxaA2rxlJXfCRV1Hs
P5TWL00pkKUG6VMXEk3fl8lATc37VWbOUatxVCmKT+UEcj6Jb9q6HEwAtK4i9VrPSuN2u2YwENSp
4a8Jq6tGaHvlBohI+y7c+dTyynZ6LFHH79pYqRHggDkO7J4OQ9A/j/KX6TqzU9hJugdhcBhSNIyT
t7aJCDQ1j+STGI1+Heo7taA8TXLmdiJAe5mQIYin6NhOz2hCnzvAmTbP0A5FNWlu+XPTMBmb3wuu
/Jfq7hMNFnoBra+mnhY5A1P+1L1JbbVcVKP60KjmSzYkO2LqUAMqOMXUkqfOOHlP3JVD4ioC/gfO
T4x4zzlMpFAwIS4yhqhG3jxmpYJ3xTQYa/feezWstMjHXMjQGLL20ckZMBeCDoK5yD3z1Uu1l6ql
4piYNLAasmYSpHZ5126CgimDHtJCiaUCOkpBvlci2N+hSCcaZmRGB+9tm2sRk5kam2vpXL3ReVLi
nmmTA3PSUV/RTbzHA08aN/O3o0c9iOR5K0JxpLcZjZ7OApP0CCYN0JvBLSVVmS2D+shXIZJDJKPj
uiTqY+dGJaSNjBSeDksc3uWHdjDDrWNsO+alMW71paaoV4RIgM+8ZqlED6DC3ywT+EutOcnabZq9
nhrJ1qgLnos6NHKjo26hBAYG7JKKXkQHkVvk2hhLb1H5cB0N+m1BW9y4XnZFL/2olaMsk4GtHWuY
LRq5Vj1+iVLtH4VJVHykY6Sc7V56TdvClxo/5O666gS7YqQEayubQsuvBh8tZ6ee7SqTIS3eHljL
Sfsc5ynjESiGC+7h4uSVTyA4AX1n8avTeLSvYn+84MiDPOw+EN1xmqRvTjeTjZuRTZMzlx66UF9b
ijKucLzpNwV9QEXNu43tRagFHbSD3oR5NRnuYzJsENl5b2XKzDUPxSNKvEXU8V0ZnlEtxgHOm5mU
l4IyA3qaT+RzyAPb50Lmk9Uj2SV2GseEPNJYU80BxSNoMf1HODCQLZpX1T4GWnGhr7ErHATBblN/
egONe1Gv1LpkgJ+d89GgNiOC8/IuJxNZlOU9NtDLUFTbrrfptDVqvxdV9VGkB29U34KAMBqq8soC
pBNAOBCZzG/S10TZ1And3wq+XIrkmvIo+K2AKc74+maPHir3koF9HSK67qiTGop+aggbWFSKnKvi
xIhcYIJJHOEUkTBEwuqMkrbvkKN5z737oCKZOm1HHqyokOt62jc2bqoYL3teAauK1fRu6JrXrkBa
XQoMNYGOUt5mTCSy7porpGB07XoMjRtcKkekEzc9CSZ8Gy0mq5ipJJp4V3GGTVqH9hLFao3uV692
fgKi1mFOnCHFZhyVOivk4Y/50LOroKxW9d0xDYNHFSNvnUPjry1tiyY2pbXaU/3t9G3N3Qz0eUK5
ozMu2qQ/kYptbyMzwcuRIpHLpjcc6UctmJR9rGpX4TIGxQz+2A+QKFq7uR8MKrh+71xbztPlaHKD
170tKBtA2m3KvIlea2Ayreoca1v7xSYpjZUfFWiAlW1UUOgzUkIjIy3bG2lx7NzoXuHvf4oonid5
8pI4SciTOGS0yINMywxyAMnb3psdNEtPkcEXghJybHCfqsxoAwkTBFENtLHxMYFESpuj1WbeMUEq
UgPINj5izZsE32IXQ6O2IRTylXirkATojUFfZzlSAMJfxdTQHolV8MgbGsicyYsERau2E7m7h3rf
rl0F5nPYJgnFcZuQMPzSKDaA3GMSmPR6Wat8/7YPbDlkXqYhYiHTS7kdzUYABTHjVeXCcG1FDl8f
X1Dc67+AR1DGTetl/9ApqoUXDpnwGDN1qNEk62FEZzdcT6SSjm5zDxGWumZDrk7r7lInogZRWdde
8MgtJizpg3dJ+IiWke+cChs/RSGd2DStsBHdE7XKFVNbzzombHxK4jXx1ce+CsetZVs06rxnRyXe
W++GjUVQ+jLyarHvAvvFBFe7rGNlZQHbpkmTOQvNdDZ83f0m1/QXHJQW0jpqAq6sWVt6ejcpCvCW
6b5K6EBwY7fMtVZwGQuzf3ABWSwDV/toRVsRIFtDVRklz64oN53f3AX1nvijd1uPyCFDrBuI8Vec
B6HEWLgLn08oN02Zy0xfTWHEFpmhvsThh9WYq9opfzolTggQzd4irH2xaoYaQvAGA1m51LsMYaqu
PfpqG5y6lomCiToi99tumcbRfYL/bkODpsUGhyqopJWdgF5aTJso9b3VQEdj7KlrBI1z1gGvYL4h
qkOFQNd6V9+vc2ARMI6jrLvpjI2Cz26hE5+AWyMzD7XozcO89sfmkObjngg0dKvJe0RnaK0ZpXXo
3fCfF/M+txq9daQGPwLppp4XZccVwA0LXHnBqM3XdGD+iA9rO/tp5Xj+vcTTV52qEF8p5cRW2FHh
CwMmpRoT2diFbTt0yhpRFTXNlJmbVAV3QZDvTapOlgQME1/0e9GOxVURhoMZD391HY+opXULiKAe
GsAa5SLL0J80r542OAfl7wUybzwnVrmPJTFq1iwLKTi2SnKAHUu9E71LVcywslvV7/Vt11rJKS1h
RM/d7v8jS/0nkaCOouyfhAGrt+bttxLw8iYIkLx8vldvdfIvdCn9601/0aVQ+6Hy42rFUaAiFuDn
/SZMaar5D9VyLBvhmoaZm0jHvzWCpD2qhs7tDqaQBFPx0l8aQfW/0QRqqCL+VZWhuqalWpqJWhm5
hMV/7V91CymYJXX0w+6UIdiXdp0SinQmaQPEUIjDvPa9+O/3zReY50a4y//3H1OZobLJg7ytaBQZ
AuCl/P15aVNFmt/ZmegIO4conkLsKz+9+ilg89QDrOeQWoUyAsVRXz2E/VPu5voe3bpDthRvdzXt
lXCBPT+rWMRcjlxg1TMESgcbWUG9wnxrWyVbY3wZLMZ2ht1i3AoH6hjdtO2J7yPr+KVoCf6oBCnK
ivHYUDcWddneAvOBgZC7AZOrfDzwqDyncffkZtU+TSv77MUU4XBHWoeiJ9jFqJRN6FNNKnJ1rVV0
CtQxUFeBeHI8+63vSzI06KWuUH0vC4jQABVwGyS68ipsOn6CWEHpDEQcbXxojU0GJFEZ/J5FawBi
NQdEXGqQnz3FZSqVm+BDwGPfqLnfbZqIio0N4tMcYxCEWm2t6o0TI6uOEwA1TZE96XGwqwkK3ptK
B5w4ZCDSZ/eJSoZD2xLw7SdEs1ngMlymWYWRPgV8UWvHBQfpk1QmDb1DhkVM21HGLCzFonOWXcij
RodEUFIWDSkB8IQI9t6mc7k1mjHVg8kKThgMnrxAeHBbXXJgqofMtj+awANar1KRGSOMtn2e3lZh
GW653U0i69eV4T13sXaPL8bamGaxrR1xnQqXMB60hKZCMi4USjTmLawKr6IApXT1fkiUsxsbe6NM
QMd6xs8uKnGlDZwHkWb+AKierPy+APtoP6kYLSjuqfbCBCKKHhFPUOgwRiVyUHEIw8s0HPbqqU4H
lwQSOghJ4QHBLcluZwJBQ5yAzLdOuloy6W+RTe1KOl409WcuHTCx9aZIR0wqvTERJplRumVc6Zsx
uSAXmvTStBQhGumuKaTPJpOOG1d6byJMONhg7IPAluMYAh1nY+zbqCeFs3fzdWDnT1nuFLtWZ2TQ
dl2/KVJlb2P5IbGFECM8QDpmILwu7iKgJKxLn5BhwdgwSOlgzipQCOEmQoofLFvpMBK2in5TDy8i
QIugpcpOs+N2yX81XGml855W4j0s2xXIo27Rmc5djJlJla6mEBaKdDnZ0u+kmG+Z9D85NQazTgcY
1Fv7epw+4m7w10ZzNaV3SsFENUg3lYatSsdelWCzUrFbTdiuwqGsdlYCK4J0xzdXerNqTFoKZi2i
EK1lK/1bJIpYaxoEivcOXuRe3l9xEZkeX5q5dLrs7EkvWCNNYdIdpkifWCYdY40f/bITccftcT15
QbzNpbuMtFb8cXBF+lCnhLo2W+NBx45WSV8ao8/lDL34WqCfYrD2HAncbDG2triyr0lDxyGmBoV4
ZkIl2Lrqwda3sXTFOUm37U0M2JpNkVI656oAdgnWqqUTD7T5pb8ua88xdrtGtD9jri5TmTbcAAxM
eUoOxw6TntA181gi5ZqiZ9Cp1MOaWuIgcPaNWPxS6fWLwFwiEmOMihRSugFjbIH8LR/wcU1k4cNl
mJ2DaPXakkFOQwcvDWitBUAqHIHQ00keR4W5f+DgRMQ9dw4c991h8n6qLLr2eBbxAktXuXuXRy54
Xqme6bE4WtLraBk3hL6Q99XZ0zpAgrVWpDPSlB7JSLolfWyTdLULFRclwbWv5MUeREEfAOALpUDa
Z3GDMIIBL6nzLnI16cvUps8Cm6Yt/Zq1dG7qWDgLrJxMBKpxHZeVsSowvuIN9dNlKKxbBJytVjnL
qCKyTe+RgNbSKWpgGdUoFpXSQ+pKN2mFrbSV/tKp0HRUTDXGXD+KVrr0oRYYUjNQYtKfimgPPxDC
ekpCA4Pr0V6HFNRwQ0ILCAl5nMKG3hie1xHzq7y0BumGhSQ0rpP4Q8cm62OXrSaog5qNcbvNlc+y
7164IbEXj63Xaqc8zD8oat7wMDgRZkO5R/pyKcRevdmpm5886dyt+l+RdPJm0tJrhxBl/J5HZfNr
9Mf2UMOJjpu62MG4WuXMVzeN3fyKB7zCigvURbqHI2zEGXZiDPAonKTDmFocZ7l0HSvYjyfpQ85C
C88jzuQai3KMflhIzzKZ2ny60sYs/cyGdDaPQ5ifQ1N77wf9rgLX1UgXdCj90J2/wcRWLzyM0pp0
TBMm1ZH/iYs6jsZb8PCPwP0UeCI4rS3qAsjJUIhIF7aNHXvs/XMD3bh2Cy7kfmUk1rDOm4GWlfj0
oqxeJUxoOunxVjF7e0RvrDOXZjSAlq2PIdzHGG5Kh3jgtL8IUKHPK83j0kWObJQYxydXust5ADkm
pS1HxXeeYEC3pBPdNTS6RXjTfelSRyp5x4/cltK/HkoneyQ97Rrm9kS63Ls2PKoF6IVSOuCpHlH/
07ccjJq4LJFbN3d9wSiDMONVV+CjF9JRr0pvfSld9hF2+1b67gsM+CVGfE868nu7eBFU0pnXZ788
hBZk/JXbRvr4mTFIZQQ6dunxh1nXH0fKm2qF/9+UJIBEMgE0gpHQIJLKDTdsaXNjw6h8jCRJIJJM
ARIMdf7DCPG6W8aRdD8H5tZeFo4Lg9vxmmTtXeMOb37jDzAQ4RYQ6/kZMH2BZgDLj9AoAAd6HEfb
oXbaI2MFm9KcSV+yIlEKJnazogadL1NMbRrMhn2Fyc5X7OSkqIKukXszNkhoJvAKBInQU7MVbdXK
oHITLTHUMyx5A+DKhggj4Nc0cpMaHrtZrNRRqi8M6sp8fjE95PKzbblhGEaOnjRyLNyd5IpRBQ8v
pUWduStLFFuGEm8bR+TnJiwWmsacvbVVTqABkUhniE9nNJIT3knuRTu1jz4yvsly0kfGV6LfOwCj
Nn2KIsUd/PHUO5WxcS1UDJaicxkp+nosyaLsMVkviwAoRoy0KuX3ev1kor6iqqeqmb6qe4DejYkv
3BrUq1IbSGRLauiVrVHYi8M7KlfJyVIKfZODbViYNv3pGGzOmO7LCRFQGficnhkdwTr5mGL1va6c
ez8c0mVh0gVIWqwgIQxDICrWoYrR7Iw839eWNT4qBISgO0LgUvnGgzf1xSrPRxx+GmDW7sMcvLXS
hOBx2omia8qiQizJMwzrSZQfM6P9qcPzvPGcaC2I+NnahfIghFtcUXJFUDvdUionsirbBJ57LvOI
+rjGg3wKEBgbFGL5uoP2VFPLs2O1XJa1Q1+1jJRjijoGZoG4ITqXxFoH0dXYh2JZTYzpqb11D8pg
3eRVdUmo6O00w4SkQ9IcloalrvpEv4W09hu/iS5xDi1zyol+daSx0lZEt1TBr2D2K9G+hYxsDDs0
EAFjdgIaWpzUOOg2XVJ+ql5SHuvYKCmssdbq/Y1hqdpeVwaGjQ51xQHeEqMFy1gGef+s0JDc9gn2
e6u1LqHDhU39fjfGY7vveWxSSkgpa6nUEhikXwYIEtIsyrDdIXaRmWOx03N4oErgn0etBQDaFdam
x0cVm6O/40FxqmqnOaawana1P13HGOEHKEf6PyqeZqdBFjKU06HpnLu0I2zZo3K59+NSfRLSJaWZ
y0Ebm3WiB1BdY2c90tGE8Wsc22KIQea7Z7QZXavlpzqf1NuBHExDG8NTa9ivTURyr0rC4I5a4UNZ
T+5RFOW95RUyZt3Z6eKuVt0JHv8UrctJlJTahb/2gOJvKfcjs4YUuemhckGcJZprVskys9hkcEP0
FBBZoxMMXqFs7ER/6fUsJ8fyFPjogyeXwekM6RLSJzz14e/FH/vcJP0ZBYw4ZnpX4XY8FknLQzmg
SC/yvJd20Erk3M8QtA4HW3qX1TRDUPy93QnCkmxdzh907OadGMs1Hcxf8RfQ62/SVy6CEZUEIUlB
abxFjdEikJMsrxn15XlCrkqK1dd2U74FhTGtqcWVBw2koQy+SMHgWigE/sZwza/KMFqlC9pda8Kn
PHIjRwOCzs0ZBH7zmbQFlA4G2rzaCUpisGKeQxlVNFPhvhc9gNGvfaOiXEuT8JC2lsaUAIfJN5Vr
/kEqN3YmIM4Xy2ve9fULqhLhThcqq2/uHCQzzGLz7/ne6ZnRLtfVcTsnMQF+EAfGWv4oGRDiUHnB
tA+0kwDEhZVQVujIzPhrdc6JKpNoIM1RuZmxc0w8CLdr6sHeDtQPElkZ81pqllWoABkyOiTBmqzZ
ZZnKfKOUhbnct2jZtaSNhRof/bxQZDKSfUpKi55PMjFi9FUPPz+oeq+EyjavDcKYtHWECIqn9hew
7htdV6gWKZXm4Ly03MHXc14WffrikBftlFN9npZk96q7GSQYSpBgkkmr77w9MwUZn0w7A2XZIO36
TWnh2ZdrZkXUAQYM0Ac9CH+5mNfSOTgEsF4nDwV22zQiPESSgjBj5ua1iO4OJ+iQjUR7pMlyPtsC
xjpAYuRfP+PmCMBCR+VQm0YoIEVVEN5azxpAiIh0G8aw22Zk5LyYYW+o5MtDX/uHXgVAMO+aJgS8
uFyZA2ePltIhDJrjqOaotpnMN29mZkEqtNF+QE1vNt7YXMs5dyGWZ2as5iHD2XlVLsaQeM3EI3W7
lZRCL1A4F2ZK4bw9L+bNSSGm1aoyLzu1gml4RE32oE7tiUmcT0UX/bjClGEd+uIlDGWLtJJ/wfwH
zX/LcNfmWnIoZ2zd72gtBykBkD/0BHqWbW2quKUkAjgSBlBFMFh3rhlzK9HvLLNHmtCOhNfEhOIx
D2CRcKGsqjzGRydTx+YF1/TvtdGW2WPf2/PL6rzT6zBveiNz5L/fZ6sJ3PV5u2l1Ub388dOm2hD7
Wv0cioG/rTQ5775WzdJLuYu3jE3kzriT+YNVxH3++8iuhoAJAAasn1zMB3YDz2GqNyP5spwSOoqj
wrLFbt5SPbU6zGt0N18oP4OclEdVCaW2tRqo2aKfiF4qlExqGWgiGgxnv95hybU/Nm2cxJ7NXaV3
maSiN/nrxxtGrawSEz3L/NnOHyv4f3xu8qOeF3Ni0PfmH4eEoMB2XcYdfaZXUGYiJC3XfHWtBJW9
cyh4Ms02iceRiNNBK0mSmnPxvpgzM8lyXqVzfo6c2N54w20+Wt3elfF1/nxz8uTp5c6rlHHLFaBq
1KP5VZm/TYJMOfm+Vyd5o4NNu3PAKW2JuOAmySOcZe4BHkzAwScSSWrQrFkXivrMo+83fGP+78+b
kTxiXpsXYVG+Tn1rrHUJ4JhRHMDUuft/b/v9SBZLq2y//py/uToZ98+hA79Lmbha6QBc/wm6Y9UV
mnpqUCBEkFjXI7U/eX/hAgrx1MjVQTHyJTXtZvndkfhuUGB/YwY641YafEW91u1n9sm8MHjqc28y
YaH0mnJBafTnSShPR+w7v89Ji/rbRuvN2386v+dVCAB0nHvbXc6bhQGkItU0ggz/vg7mMxtQ9EWz
FJDO3yf/fMz37yi1ghhsYDTLeR90Xq6nbGAEG5nw+ef/4PyW2i5sFNq2g2dA7ScyFELgfLGMlYnk
RR7KtT825xfg0jn/h234Iiz8h44MPRPsnX87Nf+tIfP/0j/bMV/v+N2N0XTvH4R50NVxHUM1yej4
qxujQWwwTVVTsdrpnu7JPs1vYIOj/cMwXQ5H22RRWZM+1t/NGIuXLNXjVcNwTKiX5n/TnDEcaVX9
TvuQ/x9N15DVEC7CH+oafzhmXaeDbtmqJtbV5lc1jODx0BZcuhZFArzQ6S3CuJtoTUyOQ4vyiuuR
lNE63muO023zCpNc2A/XIOymddsK9O6Wld8TNFBf2wiiiZsW9/MiaBsKpqmwtmEwFvdBWZjn1nJv
yUmJZcAws9g6UbvD18GKOx4YdSK2mKA1g4Qt0Pd1wVlKy1Ebnb8XTtHlxJ83tFLGSCGIoy/F6vvl
eW0+Zl4jokE5Ueb43p3p/lPliHZjykxdJCfaS+poFwyb8HCS4chzrX0dqyFbdYNlX9IgSQ+Jaoht
QMT7vaniGygdTOrOhCIlU/PqLHS/PJsNxmw/9x+/d83758X3PhItqZNb3mHer0R2ferbK7c7fBtp
WQxY5VgglhmO8yZnWrrzKvFv+7ESyhDeAk/5fPS8+NrOh4TX5h8ETndfQcXZOfPxAEHku7Js2GcW
cnpEYJBH87pGAQ+A1oTqT2nIFEdkNyS1hUknjslIyf/fVn38gUezUNI95RvkW1SS+/PXtF6uTX0O
9NWt6/goX51foJhGuIDVuBs1ltKepCpfo4kej991xMJ7gftSJIivPby+fgFgGFqV47XDhWrnSIgf
ucWaFuEfQ451dFEyPsESWzo9jyniFtGSG1WwmQ8jdvia56Zxx7O1/6e3l5SigVME4bZwWstZZYoW
HWC03n5tkhdnXhBoQJ/17Q79A9yghene2Lbuc4FQPgBbr6Du9zDSabl3Y8kF5Khj2MoC+d/72zAD
06kHzHs4dF600+TdmCkmrkj0v39GyMQEf88gyKWIoVjIRceI/zSJLl0rNGFIPPuXF+ZDvvdhPp8W
BG/la5CGzrE2UNxpdfk8b7WT2VSSdegc/9wOlZSX2rRxjmlKXTKjeLz6PjKrhB6urI6c6e+d8HDW
fgndtuPBeDcvqAtvKwauF5G1zV1baM2xyqJrKbz4o9Pqy4jf9w2CubZICy94HGuMvFHu6Dd6EU5b
2Ozi6Md9cXQiZMpW7rXHQC2U/jFsWr9iBCyUC7rFjHntqO2GboxuvxbMm09ZCpfze5dcU1wq/FYS
eAw9/jo26rzo9kMfhvD3e+UrIq79dUzUyDLWcxxqDW6+WIMwwR90Ny9Mne+5tUNz/b0v8idK4Ipx
Fu3Q3FXglE+qq3y9ySeYeu8gboaKopsnr52yEwlE8wahCxGGd7n/azUca/M0eoUrLaW/X+nly7Gu
AAI2Q0xEo6HBeKjV8OJShUT/b57jlvseI7Tw0sj9+MXZ77uoQrMROcbXce3k/35d1OqHIbTD2IXE
IjemeldX6XgHa0Wufy16nIhBPWKcKxO6PfKFyeHumPjVKZe7hkBk5DomL99vasLKWv7xQ/2vH5AH
3U2JjZ2vMcxuXfiek6q3Z39i62tX0tabuMePMG+mWp3deuidv4/93k/iS70RigLwk2v6ICZ0j5PZ
+ec+1r0lEnbx0wUkqqTTuyoDSxRUQ2d3TDnA+v1U+M8HWMBuCgpM/zQe+B/IDZr650PWI1RLJ/Oe
f5Zp6H8+ZHNi33JaZNan7TntruGDPQ1GpZ10y+ts8qEse1uK5lHRNUkNYSqyppGebwv5mbeushoJ
Dr4JWr4PrbPyvTpi6avki/O+MMBEhCg5pCQVSaNYvBfM5919Fsfv6UQwAZD3bTEFbwni64e0K4dr
MWZUHtiaF5g+U7sVvzeK6KSGU3TbhL3yYDXYhxHnt6f5yELAWUDZUO3nTZpni9rOPVAsbnaTpjAF
jGlUQA2q8fOUlrdBKOIP/NovRPRoj7kdGZssSpwN3eCTCMFtFn2s3kax6Wyr1IgOft1pZ1NgJbJ9
NXuEw4nmrB6S7ZjSGYpbPTnoPfXjsOvMO6VlgdIFvjiRx/txiOVml17EBHNHbs2HuYzwV2nBrx5r
x7z7OmzfahHVH3SKt7lbm9vBjhViBCPnEbPGjV0F3buPtHzB2UU1sawm0n4DsovEkL/7l97R2rUm
MMlNacHwp0nsy/9+0uj6v6pmkO1AetIsx7Rc9Dqup/0xMnNifRDMY4OP3sHYkXZVctcF2oQamTYe
1osljRnkI015a7tAJUa/btYGxo4HtRDNycmYjvdBPByNksBZQBL+kfuJcmQsiodD0Ngo884/fr8w
r8375uPmzT/2fb/3jxf+p4O/9zHCxAo6OPs00rN1EZnWmSapsgdzRVR3Z3a3tPNcWq2K+TICAfGM
3vxVEdpT1Ebwsw2FhkAhMKxTHybGwXJq49BXqku3V26HDBFg6Mu9X6vzXhvgxRZp5unrcHngvJ/G
wbBImNqe+pjkrFJXazBiorjxYiMFOGJ4L27e3Ixa7n9GClz4riz2SCLEUkPgekn1dlr3MVCruhNs
NmLSmcuyOqTlTVzYCfmfHDfvGgGeri0R85gDzc6jwXofEIScKNFiQcpBo6EANtZ+rGI/TFioRYNz
JmdUMAvNje7/E3Ze3Y3jWhr9RVyLESTn0bKyZMmWY71wVWrmnPnrZxPqW6ry7el5wSIOQEq2JBI4
YX9K/Oigbw9KzS4X0ibnmUqpbFKHCmzZlU3vlMqujcb3m8kcuvRoT6Sh8C9HkavXN7xKNMPJjJe4
KhbpIGA8zI0J+xe5S7hc2bxCuA3II2mr0ar75+G2Iq406DhmP53X6D7xMVEbX6ekrw7C9X/C1dYe
Bqe1Xm1ylX3DD5+1ye8v1C1A7LCUJxCW+aFwDX+hNYH2TdjmxvMd/c2eUotiFz9BqTVQLzxcvssJ
epz8LCyrvhAMLrfmCCQL1IjyVrUOqj699s31/Ah9JLc/idgpDjx9pns5kKz9LF6TpjDX/hkkrHqT
f4TAGBxHoef1PW7abU+Y74GlcXBBe+gcEhg5AuEJLlquuJvI7oAmzYOy6ZTqPFaaepS924wSyDBa
CZz16xpyBg4/73qNJqI6rtfBjiE5RtKGgzDW7noY5ZqzU4DmwNG/HQ7nqR+Vtd0ijFdarfLqdWAW
2MZBcQ4c5VVFGo+lKk8DOSqoKlEQRL8EcaY89Wm7tuZZaL+W17zN78P/+D/zf3jW6TN/7rf9JBl+
83bSJfHW0lyiE5/4dF4QDyFiD9nPWHcpk9e74q6PvPpbEQf7LiZ2dxc/aGFKsW7ndwc0rfQXp83N
XRMphyBx4FuHxqAiMZTkK/l0I5pCliwa7TtqHXIXNXjURSaJH4nJz/r3u+68G//09g3UL01UCzSH
m67ziew0JmnpToRjfig9oSg3y6kFzNi2OsY7YdF2m/W+cy8Mw3yPVHasXVeyoWDD/Fzm6RZUjflu
OAalC7kBEWLuem3+IzHq6mw4BD5syydBaD67yOwVCU0kms3XRliT8r2jGZI22H8JBzzAPqDIPaV7
JF3Lw2u/seu9PIqtsiBPrhhBnOUkEOVj1hE5zaPuFJDXU1sBeNLW4k2A3YgdC52uoYudfZjY9rWJ
hrqv7mS/J159PxU6Ae2UNCr59DM9fxk2jfNuUi20GvR82Lp5UV34Df2QEyp+3VASFOdpmhJ76+Wo
vtXgqT4StOLM0EUxog5mRUVucWQJQTpxVXWV1eiyq534vWuO1CdEhnJJbdM/ojISHOWRbIKC7aaD
mMHq00A4+enu3z9+8af2qcm312DPa6g8eQxbkAj7Z6aqZvij6g6R+NHVTiUeLCLvPkrsxyFVkdUK
xyfDbWhANFLvpAcra+7KgURplpEuxus0v+69LTpTQFf65M7V1C0xOJy3j7hgvce4Cty92qavXe54
j+bUe4+QoOO15VNz0SW5HS3UrKf2R5DJIM+QEyffh54krL08Q9qpsZqvKg2Zb1LoylVlT54hr5pq
ZN7frhKAilpE1Nes5byQCEjp1yvg7xbhwCY2KUGfD+dGHsnmmuUuWP/fycMWeWy1MqwNhRbZ6t8/
BU3/748Bx5epuYaJP4O04U83EeSrER8MLf1HUtQUN3tlfEqr5IkU32RnF34Mt4amG7X4FIUG1OvC
KVbSJufKo1n2ddlrLtK08+TbwFCiqNkF4/sn+whE/KHoL5/M8fzquh+hlDcGSNnRkzNkUyN5S9jY
gK38621dj4wuXtZtA3zpz4FaySD+NJTffhrIaj8++uxvbvbbiymAwtH+UfZyUNpDClZ2gVMBQL1F
o5vYxRMu+58PZbjak1jrz4fTbW5g5CUcl34Obd+sst+gOXVPdgWpMYgWHIWaoGc3H6Gai1jtcAR7
fQkH/2LMQrtlDi+HEo18ZQXNSIFFHjgHOQLXFtGzuTvin1o1PXi4OCJO5SpB/1Lr2tvk1v4THqgB
XA8YFluZ1I8kdSGCdLF2mHwney4SfS/tbKaRCWqcYpMGofahi6dR76p3gZdqW2jA2uSsf7iqlpXT
/b9/cXXJt/3z6eciFKQ6wtJ5hnA/+/P+EeXE9/pOT3/g9OATFt4wkdWM8F/cV6sG7Phe9vJID9T7
QEelB48rSJF5ym8jfbQZvKS8mppRpcbG1OGjaK6J5OWvyYgLu9c5dRGnB9L94IR77ZpMofZOj9t1
qA0NBWQ9YBLhsP4B+uTamYvoFCb47/UOAUoKPjIH2sbcFJOoVilM6Htpk/PihvRtVYh2LW3oqe5T
nsdbp8qsfab11l4e3RppE0GQrbhFo9w6z7P1MiFTaj6Uzafzfhu2qGfdKC6b2dAzP1//02n/dKmy
5pE4ksL8D+/MbRp7l/A/2k/qoByo71IO8igM69cutpT1J/swT7vZZrnJO5iH89IEP/Lt/E/zepCF
VPoJ6/7TQJ6XHumy81VrP2vnRDiy8G5GeUXkRrSNix8taC1zP/Pb97ioAJC5e7+OYTMqDXY56Axx
WN2RLWtd593OwPtGqRM5EDfT7TR5zQCom3fBu6seHN7LUlWa/rXRrQ9jdn3HAyAt/AxfRYfICk6E
cu3huTwPSB9X5M9/QcZzuk/Gih1GW9qHoCbHTTE98eHiqJHbfpGQ1KYEanIZ9D7e2CVJbFkUQFUp
vZPuTZvCsYtXpa79U5E0H6mXl2Ar4+LQlqhOyG4bBggDx5W+uM5NW31dUYK+jOfJfYW+zSENgeAF
WdufjSGqtqMqpjV1AeGlz3FpZ3Zi/1CBoDgDUIhSIyShhEB6y8nZUmoISiY25id6Oz0V1GpQlF+B
BJxtVlQDgAgpZptPkCac/fBr5txzH3XzJzng+cajS3njUc7oBuQzelxc6CMS5xVUTN93aK0S9ZR3
vMEaOhR88AKR9cRWnjulbOTo7c54G4h5tlg6fumbqZcXud1Qb690s8nZ2q/Lo2iylc9tf5qoVmvc
GBGB+Ql/7c8lbKNmEdOAcnAz3R7//7QakPNui4NPl7udy78g+fvVTK0P/p/FgjFDT/+45VogWC1o
r7am2qzdP91yFQ3kBJWIxncfbXVRkdRzV4Rxt4nJAYRQOPfdMAjOdUlC6RBBELsandIpjsNULe1m
jJ27IDCCOWtMQFXDNyJPaWJytqucXEn2zhGOezQLM1bk94YiopO0yUYkrljXoVpQqMyANTd2pfvr
jrwUmGn//pQx/muLRdbKXNklVN2xiCzOe5jfMbBVUlduFNffzcrf6nOyYFJ4cHXK6OcAmlSFgFEX
h+uh7741hWLveDao333Fe855br1qgaEuvcFy97Vr10eW9OZ9WuX6PYUhwd5uNXGnowF9RKTYfaau
eRUGqvOekWCz6WxTLAc7cN8bs/1aeLU4J7mfPPqu/4Fb//Hf/9Y5Bvrp03Xg1oO7ZTmoaoDt//xb
NTd29EFXs+8iGhC6iAbx5CEAOMWBOMueqjr6OsNzAb9mJJU/Ffmjr/HRytEUteAddQHVnefaJlXO
UbCIvcnbD2Pp7eVRYfSnTp1wRM12Ip6ChNX5UDbWWFNDPKq73rc8ghLC25VKV+2buFHXHRk4pyAc
WGTghXh2gpIKFrcw79oqCxZB7Si8rhX6B1/Q4ElV9vJI2iZTj7at7a1vpts0Obcl4R2FhvlcpZqv
FYbIl49h+cKy01rZTpitpqhUXpsRvcLE9MjJmrumob0pimudZE/VyXmemld3UA0AQNMjK9Bo8+8f
k/Y5jGyrlssXkgWRympe1z47Kz1FU6EAWMq3ULGKdZspX4yky5AlovGsISFAE515m9TQs/tXj+Sr
b9pRwGmwouyxav30RFnEwlVKSESN54tz6KBz0YUjUeWvVq94J3ktbb6gY8KrUs3q4fYaVshn6rCm
lNeTdiWsXnwNyfpYn0DbUzQdl56LrIAFOydqplXiCf0pidIAkfiu/9o3VJEnufmXk/TrLBFwZ3qK
pXzL9S9jNDWrTsu8vRqDSOoqRIJMkT/cwkGk7PNWDQ09719hI9SmnlzXMg4yRDS6VNYkWvmPJ4Vt
g7bJfAIywwZhP0JPijO0x/lVmiDRSKUe499fwVLKc2hRFl3MRBtEJcknDKuHMFabJ2niRwGMIyDh
Tna1zs3JaUz8Ib8v0Sw5mF71M4uhu/dG6D4OhnPp+VW9V6IGCk2RNr+qVryXAbnenRtdhjRIAHY7
FOXN9i4dQhKInWSbedTLRHGCRrqClL05JivR9Mrx1gSq+LtbNQOCyB0+9kugdwbiy/9pdM809klr
uUAK/drcJhb8m9kmp8xidPugDrR1rOIrqKK8fdO/VzaCoGpTjse0VAlcz11FKYYVMGSxElVovFUs
Ce76LgOudz0n90vzSfMDsQ76ADaUQfFRwp/xvQZbrxbqF0S772BZwLeq2vwiRtwbapR9IZEeIkio
mDu7b8YXkh82KTGXLwbRl6VixOk2b8PwPZorOuf5aaBRfR0VJktKumhHzyd/ZOQnzhSR9pqd83/6
3TRNl/jv35+E/OqowJ6fgS6Vvdco1G/PBcvvi4pi/fybU7OHMwpHnLS5KSfwWE2qRitp69uiIpio
IkTu8Jy4zQucot97iXcoewPeHc4fihEHbe2PLTWQfr+MOn36GrkAQXrV8Q9m7o07Y8y2vqJX58wS
PJAysbWDsD5LU2NG7rqzYK/cbHLAmgQ/4KQ7eh5nlhWslCrNtZWlIlPJcpa0C8IF/V4LHPCdHXkk
suv7BWU5ohr7/fVQWoWodW/x2wR5WKBEDe4EauZ8oWZurrPns92qol7Ni1FGMKG3mIpXXEhxJp89
BkqEC1h9InOvgeNtN5QC2cgZ13lwkI3HxMNYZICXQ0g/N5s8cubR/9NmxD3gQPF8myWnEiOD/Kp2
4C6KWiUE2aLTp5Qq0MSEAppWePrWmrdn3rx5E0Wzqj2NFJXZBE4lPynpdG/MPWmquyxByZSU3FD3
gBLaPY99NqIkRI4fJcKyG9M3qNUsxPgRhMEeod/y2Utik7CfUcIkYhofDJWAKMA+9JlnPHWV+STt
ZMNQEzva/lZ2dfZ0EfpiVuTckcB050Z5vI8sIDvdGATPzdx0GgF4t7lcLQHVXH4yFKi7VdYJBbli
H1gNnN624iOgUUw+myToo90EHeJSB75KyQh8FTkaTB3ZDepYbBUWDvdj5IcPpKmQsgyegWKuuH3S
JyBlbNG9b33ZIHRnej+FKN+IaVdvfQ3VkdKK8KEMIEoJX0Qrqg5b6AhVzNZQHtoZu8RroxCHhz1M
30DKcl1EpCriwwaWMssQEIVyN77ZUOBV+EDcHCXdyNgO1cgl4QN/XMvAj0oh8ZYEGHg7sf/GIiKB
GuwmRy9wpgsu3Idsdl34XmYtqd4c7s3JQelrmOxzYDbugWzCreyVRW6f5ZGj5gtXzcWDk4REJRxk
4aiwp1BtvvE64QhZSw8/5H3Xyjy0uuWA7AO7QRGl0Pef7s+hZTz17UBpXRQWPKOomgjcvH+0IaXD
W9PDl8Ql0NvEafBh5uKHHavF94Fy9M5JgZy7/SO10BQTxnRE03kPsnFKONWRJ5aq3VnGdUChEvMh
z7T3cDIIZssBpXX1h6IkVzVz1YM3TjROqh1k12mSGU8596ta1JvSLs7XebPpOir7/DzU6ylyHl+x
s7wUGZWnsAJSpQURdTgUv1xko7HQJ+3rSeREoKhQScARxhWaN0zwqYA8Flr3InstRfeXsoq+WQm1
MRBWslXhWN5JNm4ZASsnDWV5s7UiVk695678tBaHm92O7XnX2v3klZSTrpbsObmXz5WLlraSRjlZ
zbpoS6nUQ2znzZZEkOR9NNxNgyjqJcepfG7b6Js0R5TXrOO0aVeyS2EZKaLczE4iQ8bMbZR7aW8c
m1x3JAigIDvJezwEwG3jsF85Gtj1s8i1L7lC9RFAHfOQDaN7LrKU5DAS+L96MWF40nf8R3KfSFuY
wTPjQKm3OUIAHTyl2csm1gW1Y7f+oEzZAvlu/76b56Ry2I+Kdh8LvdlrhZ1s20RXlmWkZGfqj9JF
XSnhD0hWNkWi34nxDgvTC9tTTrovkdWWZxhMpdchHR7lzFBHUBxU34uljSN6xB7gqUD9dC3fMYEz
i+Js9xPk70SzwVnNh+YQG/Aw58PBDNcF8p5b1XSgRHffW5tPpnZFt7V9AUk6RSNbJH246dg0vgDQ
a5Y9T5AVy9bqJR8d/pEB+gpy1IUhg/qapd7LUVCI8RbQiwmblcl1yi3N1AblTnaDTqWgoGOdIrsZ
H5idmAIJ1FklIuuCn65LdhYVSFQ+eThrHMf+EnnUzYSak12mulaWlqd5/Da6fKc4lKIhkANeXUti
+6Eci2DZu7mOnmkDJcIuxq91o+7bCr2QWDe3xET8Z1EHznkC3kaIJKoXuRJ/eKJOj7oSBc+5GqLB
05o+xU9mBmwoGfe5xRNmTA+y0Yj3XY9kt9VsRJ3m5jZF8cSw1CzERqfGH1cg0pYwyAhwzQ2e72Zv
BhGhrsYRBLRSB22Gymw3Bg6Dk2xyNw23XdZ8vZnk0aQAHzbDHBxEmjZghozxS6q7JxJxqGFHemQv
7f5sj1TlpMTjZegqY9+TsnNf+bG3CMYgh5qm5w/ySLWr/AHi1t+j49yVNjnqIqJ56L1qejfroFjo
o2o9GGKoj2CuKNwvoBl3lbKYCpF+jIhCrGo97bZWUeoX8Jtf9YkVMOmim8Btqod8jKoHeaTj77tn
ky0W+Mr4nBSHYTnizOyD2rcqbsfYbgPy5LEGrmnYY7aWA9J2vYKlhxebJdra1OuDy2OMDN3wRH4d
MWvUyq7dEZHoa9fDVX8nlOLQV4O3o8R83DdFX+IRsuPzVHQ9HmiVt852+U60Q3uuGzu6j7XQwt0S
AeR2rBKfJKXZ1Z9dpRI9TArceulXz8n5Epep8azqefjRGeawSDMyis0mARlbNuYepF69d9sxXCeO
WjySrmEsplLgAA+DfM0vNzl1rvmahZm6NeaeNIWZn5wSu42oKo6qVWYRCuffwnAaxCWKEfM/tiqP
TiGCJ62HuNIINC9IaW4/gjQhnUy0z1rYQeRSExgVadl9NHaCVHcbDkdKCKZLo5tHN3XaD0oCZwkX
neSR+XTyd0B+ZNFjSS2vDNzjoHAo0SFuLxs7yNzrkRyAcEEs/zbHTLzgPrPKpaa05kU3o1WXdM1b
wu+T0sbUX3hm0LxFRl+s+kBB02Ae5aPUECTo7YMcVWHnZ0aKaGVTeuesJK8vGtVjrnrw/pLcOxOW
jY65IH4996RJNln2MQ7COCEP7aE14RbbOHHPakxJTamn+daTKj6pZd41aQXOfu4m+vC1GXvrQfYy
D7qmWkZPsucoS98eWuoqRYjUeXlvFEIc6rEXhzlGB9R3PpR92YT9AO6sqpPlbaIc+NRtbVBZHgJi
n+z/NPefrtmUxEDRyglYh8ALaHU/3IBggMaCYyVeAkRzFqEZwdqP30aKsH40HT8r0wj9O5xppzJM
lI/atVC0Nwz/qZ+/rV2vjvsxKfC85zDqtFGNN96An3vQsnRvUQ19X3EX+eJbEawupXiW9jAI/7Zn
WnKyWCc96d3XJg2DczngdiuKofrWWOUDPA7/1fJqFusZe7B6dMbXCv+DnKCIZL77m8MpHCPtIKa2
4Pfh198ygAgDuWlfUkVAaY+cfKdRwvwkhii6XttBIt3X0+Iy+LWxNWFGrGq+4x8TLEJ5behB3gKW
ZEEw0rQfCoOk6mx+V31ibgJKVik1JWakROSCy4Rw2cj8b5kqLo9uA5/mferKyWUYxOhXDP797VLy
6NP1bq9BIW9JZh4qTCFFaysrH4dNXY7Nh1OtQKHGX2phkAKb8DFFmhN/wcmz6BDuwRdqTORwlOVS
TktBzrs4UZ49tJl2mQF8LWzGaj/0drUP1bje37rdbIsdpWWBMx/K/nXir1NutgLiI/j7yrv/p8lB
U4WbykIWXkMXI4wNvgW6qz23dfQ9KKzsaM69anTgYPTWtGkUD60oyDBGcJc3KFtIhxL/HuveEsiA
3VxOzhDuy1AEVyeT4+J5i+rw7epBup1w7UeKv6/nyepUqPf8pIOdApiVCB/ygCgm/X002xQzKv8y
jWJBEoR7ANPMtmRuZPfW5D6J743282b5NGsyB2sxNUlPmhuSOFVeP8VzbtxILhHpfE2LIARdrVFM
FpcQHVyqE54FTEbyrpSPqMedXxqTuwjzRDsqWqzeK5S0fSQlRbaxJ36Mg/1qwAd+zXxhLc2q1vdR
aqvHNiwBFSYjSZFFqux0GzKu7WkhIglCOQmz+7sZTPT8enYtiMQkaCfOA43SNye1XcnOGJmUuttj
1a9w2u1qQJRZAyjd8NX4p9agmO0mf3Vh8DNUHaJbChhP0tunY0AwDrxKn64npy+eSE1E/YQH9Ldk
QHhwPok1EtxnV7yrNRhKN7PGUwsjemuATdZAjwceRA5KjptvJRKNc8ZziNYqMOUSzZQ5q0+jLGfM
J/j4Cvhz3cz0b82knIIm9l60JjTXlkplNDH06sV0vKc6E8WXwbZeJjXNn2ADZU+q7bBQKI1kLbty
QKnqTUpNxoM0KXZK9J5AYGO8sVsm70Erfmhx/ValHsUudt2sDNcfqIuNpxNbwwG4ypB9N/O9M8Xl
j7QrCVK7WvyYeEq55a3Xa5eA+XPQRDBn5yn1KNZGo/UflHIIJAJs7zC5unPoedwB2pyaD6tLN/J1
cYjPMFEIFYVViWWdef3DIKa/m5z0rn0KRuFmd50hwpkUkeFfsm2itO4/k29zxp5wAQgKhFRj6zH0
1GgdDWXwylJPvS+GIN1cu07tLJKAP0J2J20GnnnJhPo6k63YUNFGU909zjS6cx1uCWjrKEfDxnvH
IW0/cCsNX9kGPxSD3Z6vFyLQDmI3fpInaoa48/omfWzHYXF9bqeEsPpY0e7kQ1va2j4ialqJ480k
7ZRHQ3s7dI3wt2z4ouaJOshgTbrmV63pSB8tx6SE4zl9J3F42rRqTZFqyQ+lzI3ytR2Rv4Q87/4Y
CTLrI6ABfnv1Q4sn+UuYWWDgprJ9Qk6QjaBCqq3w+mzv4rxYF1rWgGDmxqGScHqPLKN3Lzy0VMKS
XOvCtaIn2bhtslXJWXq49sIaP62AHjYl8XWCo1jT2oig/toN0mOtvlOseDjKxtMbNLbk4ei+d1O0
mmrfe809O9j3NUVlZgyBO9RHd6VndrDS567be/aCr5e7laOIeP0oMtN5kKdaCRA6FXcZjo/iyUis
6yThFPqhMIBhy3NyXySbLM38pdr4S89kaTL1ZnXo89HVVmNhl0sKpDWk+tBfZ1cY1tA8cqrS5FDu
5tqdnG/IjyAdC7D9SaovahZCJ611ul1kpI+yl1t+c/rTruo9rFZp05MEQXvmGoFeX6eRs/rbNaRd
moZw7A+4ql5QMkQ+iM0QUSxIFy0xdFtPw7dhSq72VB30pcjzauvO9j/nS3tX5flzRUm+Igxv33Yt
WeTzEeweZa8n1OooMc7yYVSmTV5O3Jh+LTotk+DG1Jd7aXLQpT7Lr2zl7RoifNuyKJWK8Er/dlsj
/tOST2+sn0WtBayL/lhP3ua2ca/he4Z9UYt3nCb9Bx7wbuNZkbu0524Q9if8oyyEkkg/+jWhHmk3
YpcvdjXxbFNF9tyxzq/Yb/i68aIE4IrMwqS6JFWVD4iJXyqvsx4B/MUPoVuxEZjtwmEhx9a8wKHl
dks97wQIAxeOgWfj6P5VtwHnPAFFNDYbmejKekM5ezpCXHOhh6z9KCK1Wk29PoA1x5bas9ZC1NZL
reyWJKPo52qorEuU2OiKuVW55t9rXXCaq/tSGChsFYp5kVN+nTCQzslWOSJF01XT5wGB30m3w0d9
7sFqjhd5ipatAnO2ru0d9DTcdlkzeA+pnXqUGaXnwYJjQZ7DLkuSZg97+I71A/zEOR1PNvq88Yot
G6IYLERpiuYNWjA3AqfWgozPmAANITxlgk85oQPq3mcIXOwMbzheu9J/CEvtGBZC38kezDJuqA5K
LsQJ1yyCvItsSOl8MwZRUlbgepcp1qYli3dk3OYu4A/3QGniFzNuUJLzi2LF6mo8y7l56CKYNbXK
9WpGOPud7ciilrRULobe6Zfp+9CrolooYw4kxwy73dD01sqtXPRUo9eM/Jy/VOBh0Miadz8o/Hs7
Ez9EiPSGHqVsr0O07aBXiAdVi+pHGMPVowYYRJoysNfXGc3Q2A9yUE6bT3I8UEHOiMCvTKGjHNg5
2CIPoOtp4UWt1HzDggY9Cn1O9JDD15mlNk1gkA0Albcz5STL93/EfYsEA261p6o2HlPTHN8nla0+
7qNuJbvUC3xJuHmd63C6ztIafGpOQ9p5yEZxbljT8GWcOhKHf9kyPwu2REhLyhgbE+5oMt11qEtF
Q8SytK/DvTeIYC+7soFMlRFWSvK7Mi9YCksjxMcgWMnDmBwcmD3z6fLMBlCYWmyaWqDPHHT1kw9X
imo4u/tBahQHevdNheKzYPtcnxqv7Xe+xuPJ6wWphZ3yhdBE90OP9J0Xw01PVHWX+mnrr9vOIoQe
Eu2HqhpQuWqyoOra6Wz0ar/Uq8x46ahgSBNLPYODMl4GevHck2M9FTdyTJ1nzmNFFWvXsf8+T45p
cw70r/OQJSWbPIiDRR0XSJEOGRG10Wu3ZJn3ax4DxSU3XOTf5nQmAfbRxCcYiWbZpiGir+RFAdBM
9bMyVTnahmW+1MiH+VKyNism41vrzx85QERiuWH8QJqpvpADmgGEQGPHVPX8aKo6MHah1fAFLW0e
hfO1k6ifZYHD10DDbaL3Wr7Rmlg5kMQUs+g1rV1UptauTrq/jwaRw1Trg42Rp3PizzzlNiqPbqeB
VwSFkHnRA8t1FHMM8e7b+rgu4hgVaXQ13wfALEFmpl95TDVLHUD4TnB7fubfdBbc+ICKetBIoql7
9qqA5LS4VUG+zHSuKB7wnNfZQo52ak09Iu4II7OReigdeO6tET9ZlNc+UyePI1g1J4SH/3Ol2iZf
PZ+7zL+jPA35RC9uD6nrgtrqImVRyG5t8+HPTecIpCTl4XXibIyV6FXjm7SW9ltTIq9Cth2l9kX1
ym2//quafQ5UNvxgyQvYFPjLcyFsnwTatjjUQ6juzRAph0IZUBi0h8fOThH0SgA7WSQKSJNsrAGE
elC3J9nDgz08XkflCUHFCqEDYHe7RuVy+4YLt7tdIzSdce8G1as0pdxKHrSiJ0loLgUmQd3ed3O5
cDM3t26q+G+h2oRrX1YUywHy+mHwmHP1sOzLBi3YmGKlciEv8Pmqv/Wj0H8qddOhIB2NB40cunvN
VtRXUycNQzRat/b8RnvttLIk9WawduWkJdtxdq77OplKQRbmqyRDLSOwQfhBSdfuA5ElL1FW6lsR
oMgw9mry0llxcACOj46G7AZUKelu/iJ7pUL2rltWzWKaEWxVBIxNHt0aJXQIkch+RCzLuc6swYrs
o2aWGilabSmU9hk1JBC6foOwZR2B+IHItpDdSFjJPtMzC32SdHjJA1AMnmlSDzpPtgfFOXRDAmtL
WP0LYsjWEaTE92zuZbg7HqJofJVjTZkYJzcszvLE2PeM8+gHezmWmKH1WNrKSo7lRQFH0oc0MF/F
RYjm0mQ/5RBiLTEyMTieYWMCb95kdmo+y3nZCI6wwiMqX9tG9pUwu3MftDWMhlZkL1BgtjGw+TPV
AvkLNNI3NXfrBznmRKQB69EQH+QgP3Nwsm4V7eSoYkPnM1lRb2Q37/ATZMOAODGAI1EVzj7zivBY
/NmMI9z8XjtI89RWAFtRafp7WqThhwXhAM8x1AFazqeqkcKcqZmmDTpTj3935YlyXJ4NflldeQFU
RDwy7q4QvbpjOYDPiUc2KT1WYhyM1oFkSjD9vvEMl49qNvYlYjR310lOSCa1OuFc7BGgvjXT4Kvo
jZrJjgy/rTb35KC0xyP+byrE3WoN5Su4k8ZMo4r97jYJ/3m4rKt2XtAof3UF2W2EfMnU7bX4Ph9E
cpBN4JMY3l1zH2XrtE16HUqRYg1H9D9+myMPFSVKDzb/7NwehxP6ON1CD/0CZlNUv4YlT/fBtXz8
MXQrvXyagHeDy6EHde5+MrrxwuqFrUZ+iP0SVENV5sjeECAPJ8WY71jIPJYxGmthimqpGwHMZKmT
oVaT56vY5Du3QHgaTRaVuNm1r1XuKUid6ZCauvkorwPikeeLcZ7m6+VR2DxYo0fKOS8hTRRcTTsQ
Tn9J09UORXSdB2a9kG9C2jonp6y389tl0Gn5SnN7k1UT98h48uuTjzQMeEAD9GtVn6q5kXYFBEWg
qcZRTjWRe7JmJaGr7TZNnvVrrrSjDlIeNJ3vfVuE4xcPWWP4per7ENrNZmhdxEup7ZN23xPTu1NN
zcZSy3blmjBvWagEB7OM+kVTlggtpl33NNpp/xRom8BpzEdpYYWib/BzIkU8uZCIowwdaMVBA17x
7e7JJInvrLH/v46SEETxUQh5VZ4cpPHPjlTiewHy6rUdyu2QpfqjASKcwkJB4Qo3Ci0NnZfgqzTW
odNeKiSt5QnZgLsiF81ejgnW+ydXGd/kmI+79qjrNbzxJtSfnM5CA7f6oXt59xyVvrgUYlUrqM4t
uNyL4nrK0ZzHRFLbaCPnzUZO7RxjWgMrqblZMJpOnnv4dR19rOV1opj1ah9SOlxrOsxMdkblvFsq
MuOiRb1xlD1fbfAFNUO/VHI2S27oVQ/zfDmYz/PV2vo8H/9tv5SDnjFVD/Zo/i9n57HkuK6s6ydi
BB1opvK2VCpfPWG0pfeeT38/Qr1aa/fd5wzOoBlEAqCkaokEMn9zsdMA0FKCEc/kDM7BKkS8KPrC
fOIhZT4hVyDQbXLzfVMF4ilDqfcyFuFOdsphgTaYq9onHX+fJfrnHLLaVc7RC6PFvgxJ6vukQaue
EBWPznKOp+QOJnS8sDm/5l8vLJt+FJ3iKny1rE67VKLC2ikOvDfkUn65lTH9DIyXXDESmNcwjzVH
nxDcxHlxmAzARzxmNmUlpmOceyTWFDZBOQjJa2iPqJXbjnjzCsTbUJRG2zZ9rudD5fdwThQQMlme
pM+uw0JCD8VJtuQIu0TE23XNZi9nuV0anbBP+Wabtsi5bM6WOS5bkFp2v4cNXCx0JNofsLLT96nd
XUBEDJhgy2Pouf5ZUz/liFsI6mX8INslVSaQcepRm0Mybk1sTrKoHFZq3uK4atRsQRAH/kTqrlqV
qjYeMCH03vvqxUn1Avkz3LH6DpchEcYlOcgEUkw81dxCFXVZukXxlM8H02vURTAFxV7GDE0j4cs2
CCO4JwiA+ZNHEhZ0R46u+twnRxUIPUDMKM+i74yLMR9EJrplL5poI2O1FhsXxCSMix3YVzYu+uEe
KpH8fgi1q16zLsCnmemFUSX84NMlv2goNT8mKxZ4kHFQHJdUlzzNOwzFFrnpY8rJ7mh5H1QP7e/h
1HsFK9B/moHfYhKu93vEP79z3/iJNRTFzmGaTvg8hvyC8+4Zwq9NOV/1vmaWvdV0Q/klOnej+Gr5
bbQsY5E2qXgeg9hdT4ptnSKj1g4hekozrNq/IrlwiIQPTkusjKG2P4MkdfCzFcNWm5sKxTtUksS7
Y3j2Puo0f53HFNnzAEmKZPKMnUgU4931s1cohuJRH7LoZaK6KsMIk0dHJcgGvMMY5RvYBqVdav6v
k4wizpZiQn97IDldaME3KxD6qmgag1/D6F/QMl3QKD7YV36aKqiazhTiqSy9kwxXGryEscJprw2T
8iOLLYTvht6iwDyEb1RibrMHXSeNaKftY+Kkh4FizCepGBQ8wAltkmL0P40xePR6MHkKt9ELaXzM
o+Y4ajfaih/GnNz0g88S5f4IefUg0ywWGlO0CvLBY+tiamvwlicVF5Dnjh3judP0cKnM1e2qJwU0
dkZ0Bjkbv/B4Ocoyd4WQ4GZyGrGVxXH4bcueKs9bA+r9OBY4PMlhBuwfeG9VdjFR8riOo/iQly3z
OMWE1AfKNL8KNl2tV37WCXpUttXgUjxHu8njX9iT+6xr7qgT3mxziX0qFHxJQQfs6/Gb6NQIVwhj
fI7iwNgV1CbzbaA7uJXDeTpNgjpC3DbuVm0CE1pD0zUPTQeFYYj6I8lVTeObJ2N5eG58zKXnljC7
bsN6ON4r1qgcqyJHR6tP3ZewHJWLcJOTbMWGOb3Mmidzl9P17THPU/wMhwg2ERS9U15Rpw9b+Iue
Zqp8u/LgI3Xc70UnlB9YTy0pVoQBwo35xumr8Ts6IwlyFL14QzsmnAFGWEqqQ7fuw6F6npRhREqr
RHJibnYwkx9dNViNmtaQ3jZAa2YQFtaB4XkPhe6AWgNaxY38KRx6Gn1a4s+OyIHsU4JiQBu/hKRJ
Z1DHjIi1H7E7xjjLK9GG16WoFRvNsujYX0xlal6KVtVuIDB9KH9l6piiH0BRzWaBu5LgMA0rsoxN
/7tWofRvmALM24BUc5WTcq3rr/yKh3USQCfn1vpL97Ay6xxEadFywC2hNkbuwDE2Gto/RlTQNwBk
yjYDOc1nk5pyPsjgv/r/dXqfbzRt93u+DMrpt+4Ka2ncWvSr05I3Goq4+2qrwEJsNGEX8YNToi0B
UDu4hK4SfNX9TF+Unem+VCWMb5Aw6oX0uLZ14caiwFbVRwVJxoWhWsmhSoV3RXKq2wZuwIp5aLyr
jPVtpiz5LhubbjZ5gcHA9zBBfycrpnLbAnn+GCvrq5OX8WMFheE5S41twA2C3WqLxfVkgUTmvmfh
pkaSCBRDe/L0unfOYwGMwQ36lRgpQGZgP54aQBI7NdDzHbgb5Sno+Q0VrJtejRj/Fc2oU2prXvU+
zYaouiXis5ibCtLfpZOHr0j+ADHt7CcZbrLB3cdFGqw81grvPOM9QPlGt5O9jit+QcvF6GTulCHZ
bHJsdGH8vw5DP+3cPnbWZt9qn2TEzm3niWc90/wzjjQv8eBgZal20Qxy4MV1Ldq0OZLv+twEY1ft
Ki/DnW5uQkxQDopHJRyBq/DVwILtQQvI6yviM8uDd1WM4qWuM0Tq3TRf1/wBXgxvRtLaVbDsakW8
OBQnHswiek362l3oTT9slMo4tQgfP3czwjNDoAaAbxQfxxkDipqUv58SNQY9QK8cFzXhsmIBeJWt
ftTRg0iBXDqlewUkXBzA2VmPAVAAvrf18F3D+sLpsvSLZ0bBmrU9yxvdUR/aQuhLOaJAVU7Jo+8N
Watl7VCP9yZQHXZl66sJ+8+vdYu2ujI9WGV48qo6+7AjLQAtFrcHgb3dR286y57H0GtrW91DXwTU
EPhDfHSJ8NasRPWtUY3VIvDJjyD65S8mDYhLjmdhUvI1D3VobrZpKA8RyE40fXnM8PsXLzgcYARZ
FsXVTIJolxqKcnZRUb0d1KR8Emhy7O/xBuRlYg7Nfsx6HQbCMHwqU35pwTj/8lL8ZSw1+Z6FZPSs
CrATrMt407XsE9VB7Y/WxAuremo9NYXuISvr+d9sPAciXYy/DN87jGRjvtQ6FuPq6LsnIfA/UmIc
l1Xo1W+hkUUHpHmQ+Z6bVWBZWzArVOnmph6jyBGkntiAT6veKNzmK1uznd0491o6CSPLLEnuzL0s
huAtN/xPKCQn3iYwr3lZxFd5paKFg5DX/QswnfFlNHBbmufohp7tvCK3Lu0wfAXQ1f7ynL2pYqNK
MRh34lgrXi3oNGu8WLNzqpHcF0GabUfyvFcVuORyDET+NXaqHRy95ldain1PouVLFPjVMgur6Rrr
IaRuJUVqvAjGs6nGOQIfrf5qzKVaB7LqTzxlWP81v7gF/EitWH1rEjxIQUfnfOPgxCeQb7cDyg2P
wgUBjP7+RtT8HYHxdwclewE0qoX70m6qI2o1NTmt0Y4okZhxdZQH2XVvYgAJqMpBt+xfc7LZE1cr
XWXH4yN/qOZDDeZkpVV9t0JzMn8gvwSETXZrtYOd15+ekD0dK3bGyF5YLa8uO4lm2OcOz+LbQeQ+
q6O+2WA6BF517uhLD2BGVuufCGZ5+1Y2qyhyUCEEsDoPUcVkIo/pdRRftPBIRbzCOnE+HX1tPp2y
eouP2cOtp+y88Nh1Xhls5Om/xgdYhZBgubpmvQnJjrxPqpGdqSkCKZubYePXO8Pg5qB5nf+utrqx
Imky7WQvT+pyMeVtf5a9FNVR7lLUZzGW5fN8yaHRlDd5ybCdmoVsykv2VL9WsumzvLldUjZRh9gK
s7R3/AbVQ92QrfKhYyFShrPxPSbPetubDqKvBux65tH3g5x3b8qze4wFyw6z5jMVHhMxgdcGr7DH
weicx9a3nUcHLldi5dPpHjeHQV+kCZgJOYL9rfOYzKjEhkwsFap/puoVfxrd6vqFHDcc8OHTz9yf
420ftM65ms80J/p9JmNslX73/jXuv/UCSnBu18sT/+yh5hrHun1oBviEKBHBkHVcjAuX8tQ0J1Yd
8vQ2QI6lmKcvAqfD6GeeKg+43zJfnv5rEuUS+1BoolmNgZ1CFFCqXdgB1MUYy3+cUt+Hs6GxrKyA
6ZSZS/HxT8cY2/4D9PmlHHaPuzEas9wvgNuTqnYWsrsx9TOo4v54H6dEeniow/FjEMLeN7gBbOxa
HQ567A6HTuBGvZDtyUnGQ4hpn7m+95tFRr8cKoO38be2bvo6uEBAoLMnRaReMgcfYj+3qjXOFc0h
CMP+WdeaDxn3KlxoxnGodaj5LPMS3fevaa0pj5mDghpf9mZV1ZYye5wa9Y7So4pa3YDo7FQ21hGU
5W20nMLi0r3ExYtsUPtjVi+UjUuJ6yxj8mAkYIuB8HJXURGg75x6Tp7OLNlFX2cmSZ7Y5ZeVKYeu
j6Gm+uOrZ6TNtVD18poU8ZtZFOMHmgmoE27KoFBfm9fKs7vX2usMzvW4614l1vn3uWUgPIlH3QWa
trOMrFzf9EaBI32HUBSQpZ+V0donPUyGl7ACoRmo7J7CyBteWOr6u5YV+Er2KnWenOvJ/SY7k9LQ
WCIdwSUk7TKcqo1m+Bdj7EA0mqV7loe0pciNQ87YbDvFjRa39r1fntllu1PNRD+0bay2W8y1vFWR
kV11o6I7io5cxcLzlPYo2/YclGd/xZxEh0pPZpKFmIGEiG6C93GM8ITDi39pnf73QeBtsxyiqdz8
1QFhAJ2r0lEX9w7ye/4lNbPozPdl+VdcXtML8ucRrY69bA2WjvGbRyJ55gZJts+k9flemDlcrX9o
PzIu2KRBRbsTiRizx5zncA/dzhzYQ/fLyZi85p+xMvTX1fXAP2pWWe/MYYoV2MyIdQiv3bm4Ehcw
EdqRMl2f5/vOiedT2vIsQykVV+3wpAd44sS2Zzwg4WU+mPrkoyE0rrROKR6s0UOIWAszbRUpUQbo
fu41WT/0nbuoJ74oYJX5dNUYvo86X6PM7NK1bGaeyFeIt5R7cMPRu6FFP/UZ2iQ7Y/HEr8R+ZYz3
SIHxsdSU8B0so3uwOuQM5SAfv0NuV6UOuoHr87NOluAh66McPATeuaIcfXUsi3oa3wkZrlNRIUtr
hbc3peN4pyhfbtCHIvssYyt+lJAG1ij1lQgMHkw2ZxiEDINB/yuSa59R3MWPgIXrG17if77O7XVq
8XG/Rj9AFoOufGizEUwBiebgWKneaGGSpAANmw8wG5tVNiXcJ7Kiha6otNEphbB6kmeNDE4T1gGx
3gTs3OZBsj+s9eb3+NsoOSFOqagjdQY096+LyO7bpMgO4lN7yNkRHWcnedyT3RcSvLhwm4Oo8Krm
NOwzH4YVZyM/SG4akBpA+9kdGDuIjnwPQpzEBX6Ox5DsyCLPHgb3R4MF/GpOIxYLWXSUlcj/XpSU
XQACcJWaD4oRbLC0zQ6mOyCQAkG11Gc0acX+/CbDdmv/6a7VXukf/jSHEE3qhdRm09A/qldJjI1q
KeLjoEWNv70ruTXGeHuBSFBlefjTvF0BBaMBuZy0h9Q59Vft0xLCuMpDZel4UpoBcPuAu1cX1Mo+
tKuU/7vWuGZ1Yl7j0ocxouAodI+53INXdWxTeJ0vJTtyu/IWo06F8R5TVevDjafmKK8k49xXVzX4
cWhEzDS0PHpU7Or2ejJUOWZGebZ9knMiG8Jt1+h7rBwGyPvFcDIa7led53asULEtyhDsaHnhPuKo
VoJi1zxg9PyVUkTDwZ8nFnKQPPV8Co9a5NTr+2qs+s+12l+Ls/u4+4Ltfx9Sx3WzANDVboaOjc8E
vsFv/eriAWdGbXg+WP2jP4rh0PKYFwDTiJW5/UYG1tzLlh1X1SUztPJiu+WPQZSgqv+E5IhRN3Ct
QdF3NwqkiOOuUM6orIYLDKHH92SCTjm0XvM09Km1TgrFO7tNp+1MrU4OOgLOJ4w3/a2RN9WjYop+
FaVh+jpNJZvmDkPfpB26o9KqSIxRIHGAaXLw0yE9FeVRy0L3pHs+nW1n/u6UI3R9jE4mbiAqG2M1
EdFjPhcWozCyH3CwX8uWPCjcBQ6J0fzoRj+OgKGG/bZw8f6FYWytaisxD7UP2dwPA2VrjpPz0ikV
m9ZMPzYCTCEl7Uc3fLCFiJF/5IAbXnxtkO5NHbu5yNYt7rsH9oLKiQLENHPt6i+eFYqDHKEmSXJ1
EF9eULoWO9P2VR+nUhNIQl0F2/vV1RQhUPz8+vU9ltcJDrMGfr/yMvKCbdmOW8rqfKL5TYn5MGRx
sy+CIF/c3oKrGqwNLO3FrKcRmy6UKc5B023v77m1jOwxJ336n5+uH0YEZFJA8/PblsPRYb99unvo
zye8v4PIdCiJRL61u71kxnYDoArLh/trRraNAk9GBe7+ql2oeGuocL8/obxgFWa/P+HtrxUGDlK/
86e7XVsXPusdPp0cLa8vP2GNcNr9TfbzJ0yb2//f7c/SF5DA4+H3p5OzVVscFN8BFTX/IeTsPM2+
RHolDvfL25QdF0OlRCtgeOUzuKOZ76oW58JqnSdKZc815uqfkG/Q2Ms8AJaaV77nGjbdOAY+5Lpr
rt0JK4HGzi/cmMRzppORCyact8swpuqZmPpJ0YyvslMeSsAYhnDH2/iqgzTfkADdyHpoHwXtySni
H/fxrkb+kGc+C05HXbWGwlqvnGXa02FY1ZGjPeFWoz8hiXVyhkY5R3NrLO3+EET8aWWnHGZ5SNaz
2g7QwWSI1wTIUThIHs/XkAe9KYZ12tnFv2JeXG9cy64vt1cZo5qcv6cv5MvIWY0Z4gqCI+tBNgdt
rB8AN99actbQIGdUWiVypH/eb6D3oA8051GGIgQfdohJ5Mv7+0Uz/FeuJrBR50lJEwVnW69v71SG
0HYnDzrEAdU+PpCMGZ+x37W3Pwlg/2KrRikwfuPL4J4NL8seakWDwDr64UWeiSSFOtVXxU42bZGg
5F7qIBBCs4lWf412Y3XYV7Ad7xeQI+SBV/Cy8fcr3MNWXESQ8f95hXtHUra/XyWHhIJ+POshtUMj
WQ1SvBgVUtssOjY61kVQ6v14z3IeMevJHY5UnR3K7VX54LpYJQxq0FwN0AUr6jnWixJgTN8Z2fAh
6h4T2sEYv2FQdq6czvvlzg7eWTCwJuyoKrM08xeJowOfUoPvtqn9bGxf+QhS10GPrM1edXg9qxR9
1SvUJbamhqE+8Ha1rRV09tFWOmfvZk61HxS+uUZuSxsWVl6a950f13gCqlVgLiWPGkv+xujSvewZ
DHdmHGXUkhd6l46nW9Q23MXAg2ANoiLjv6Dhfzlbhth8rzRFSzatxvJkWWZzOVu7ZnFtPpXoD23D
utiHlYa1p+76F9UFDwK+GPdZq0twu02b81Rb6lOk1q8y7vixsYqmCss2IGpvOt4XOIYpn+BZtY2r
exaFZKYP/TnXW0R3ezPY89PQ1jLMDvHYl4P6El3FFDjQwKwEOyrMHa1wwzKRJCQV3+TYD2ZyrOui
gaM8n046qhWO0A695ufkF4NV6HTFehqz9NXFcHTXDpgjOLaVvBYKtgpWDr5DNrsWylWUq79ka1Ia
B4V09yxnovkinlBJX6KNzLN4PjjZDmRJ8yIbfVxsUW5vrnJuGk2vph+qD7LFJ0GJ2Auikxya9IAA
W1L1e9IHykvK/nPPT6FQF2ZRh+TqORiDhpWwnRnrKQx/x6YUPhcK1zVAYUHaTw6MBv2f7nmg1U7F
wRtz8MZ/4oWYEw0dnrXuNL3FuK3gol0m750y6sj/8+SXTaMg52lEpn/wAWm9swZ4U0UZPUJXn95a
sZKDtMxNLkbR8T3mCo4ewWeyNFYC85TEEZTzFQ+UwNyL7y+yQvbknGXvRP0bHJL/OoKuugqjeaia
JH03NSc8Tk1YkY5nUt5N+cYCY7GRk0ShKqB8QzYPOKwcUe/3Nn4MDVMeIunL44b48CSzZY8MGmAJ
yY4iBTP5VfUckdYa41a/trFRobYcxuucv/BGdvaj412oM95aMlS1vb/MkpGf0DzdpaR91BoMoo2h
oACJEOqr0voR2wSuRCLY3UeQC0Aw/9JE/Q1lB2A/GNqtYtMuHmOzFFvLm2bO3IDsocIj222t+rnR
Z89ckhFfaxv6lDaX0bUWsyigS98trywWcZqrr0VgUWoxdZ1EtunuehSi9q4yzXiSIlyjJZu/1glb
M76U/Xfya6vblcos3hd9Z36NTZgKFsTw57Yh69UkYXo21JzKHU6bu1C1vUtgG/nK0eL0PbSUH6lt
i5/JcL1dB9Orq4LVymcr+gbwVadcXVQfVt404dI0JK8TtlYvGGEWL12NE1RsZ08yFNXmtIC1AbJ6
7ixbTGlz0ulr2cu9MT51Zg9EdO4t0FN+aY73a1GPm7NacXOS/babpuvW5kumfGZu272MXboqEXB+
b4WjAb8IjYVsGoWwN1bQlkh3N/U7OzGsnOIB+sQ82MCwksJH96x5afUEteoWHqw0OGb5jI6eRyU5
vznoI8N2VFtx7JUGr1ih9OdZn2Kl1kG/NK1pOMuYPABFGM7JfJiixlph6cSQeQamfBhAyR7Z1lUk
Wu/dMiZ7kYMDPZVZR7VOoiU2p95Dbfn2ucntYTkak/OVFNzBH7zprZgwcMi9utzCyQw/fHPCWyJx
vioQmleZPmGw02nRY0b5Blqvbn/NovFdw3zCp7KxCLysB9fYh4/3g91455qFzhEyY+ksYseN95Ni
BQs5JAnt34P9ENVlU83OsQW1aWGRqluUoqn5/cs2u4sN1uv9MhTZ+FgjaHaYeqA8kh3Qjcn3akJZ
STIHGlpAegLUnGAVjG74XbXa8EGyA+a+Zh75f5gnr2KKYe9oVXhRJ6gCSk0h3hOx+xSI3n1yauAj
joU8H5FRJemDTE6zkn0yZjnNZnCb6SJbiYjjXd2jXBZgApctLa9+RKZ3OEfzxXJPdzYTLlKhLqyn
AI8VJDRTNiZGYz3p+eRcExuYC30yUltCWXvw2VdJXqPaGMXR2oAActZAZTtVhYN6FFdvWo6VtjyT
MWhW7fM4FEswFOEXt/9lWHn1YRdWtrchuK1l2PPDo2u3JsVe7lZYxyBlgMvzl2hSv0PZ765B3OYP
ozHaCzm+zgykIjDSfnANNb16uvlTxoVbeKwDSgvZGn5nrlOeZJx7a4N2ZtruI5H6HxF+6DKu9Eqy
TZBg28om7078eXd97wzrfH4XKMwcy9b+/e46llLLXvc2NVIqUdnnP0tbu5CRzT+mKBcrKx7Us9e4
5RHf8mzT92H8OnVAFMjT5D9hgy/jZjAvraGnq9Y0PKQufUxA5rP7IW2VcWt18cnFA/lfcTnWVM03
H9PJ164zj1pi6R/eUKJDlsXBudRa6PEYma/11LPfBz25eKGj/YiM/AlUXPpu+HysvsqVY2RM/Rl1
CpijZlB/gpXf+yyjf2he8QVrLvNVrZRs4xQk342wUR96fwpn0UzvS6z4azkUOSQcndyifslhf286
s/UPKlT2C+pRw1LXRn7Eo9khPj56oNom094bkbtjgzEbUjfD+5RVDZawY/JFFOG3Iq29b2QSHnIE
On6W+rRWue0HC7c7I3qSR4vWQv4GxsgC6sfGzNPqpxuoj5iptd+MLvw5dYHYKZbbb1ScR549wHt5
8YxcRP7cVSUb0NHTNjLWTWZ1gTi2y/I+v41ArtBfuolJGgOHuTEPn4Isci9FKEAxz2cw8etVm+Th
unGQE1kHKIzxP+AeK52iNI9X9o2ijJ9uvY0HLylymnAd24gXUe5uuc4/U24x/qq3KfL6gZZr62gI
m03idMoiUhLl4jm9jqc9QLnYz6uvXfQG/tj+llStt0RsXDvzH2adTYSWl9Xc0Y7fU3jIXyOrj9Z+
xT7AGoGoFGqPvFoc2d8ms4CR0QYfRR93m9CJ1L1SCPXJifBXliOGznox4GC+hpnp79AHdQDvWdVr
m2rPcgCSRFieRyWQs7qutroS6vwJqBcBxQReV3/YYLJ3SpIWmwojGLuNgzcU//V9Yrr92hlU8cUa
21VoZ+O7Vw3mztHxDZHxSv3WDGHy2WLntm2BH201N7S+JGkqvhgOGYUhUe1t2fbJ55h8k30xHOcN
22pjh2XL9D4a9UrGNcFGNapTnZzXELyRUN7JlyC/Y69CJdwaVqIsKxFgdcZe4ijPirl5j8kOM6j+
vyG96ZrwKVpz9dfcAaT9AR17HC2R+JOHKgKnXIaF8a9Ylvb5hTcRbakU4EX0Z3Ayd+BP4KCzLX78
FdcbKLeB35z/int+np1bEP9dbI3LGtbysu/790zU1bWcU/YOGj7HPyFY7/UVc5pbiCpbRRIJVqzC
tjYwR21V4Kh39XNhrBtzQPCkc91NYZjF2WWnt4MVOxzVhv9PyuLe3rfc4pjmQberUfk8Cw9FnSYu
qGAouPjFaCE/BlGNJoBX+c+p1qEQG7EYjXT1ARhAfqksQ91YWuctskx4bKxvfwt13KGRwM7UsrKL
jMkzL3HFAWbQg2wZbuQjZZQG5bmmIBUmfXa5xaIqxUIwVZNVMI7qM2Rw/9BMFQBWzxxL9nrBEgB0
f5W9ImnKlR1iDyqbRuz0p2LMv+VVqj7XZtU+ILZ4SnxPeWv0KKSiK+KdbJqm1i+yIvJuvWE/bU03
9p6onvovjd6u5ChnYv1SmazjVdiKAL/QmhnFRJ2w96JTUJnNW2hWy3g0kGO2yRROZteuZbNt4h9w
48dHJ+3ia8beUzQJIFHXNNaFVTboXjIpxa0qp2KyU3P8XW1L1E+VQxbYTMJzO6vSxo0Izx0Pf9kn
D37fVOtWD6q1ZWlTAhC6fTSFpW59ECT7LPTSizxoZhmv1NLC0M7Is1ssbKYUtpIf4AJqAWecB8uY
PIPBWe3UlgLnPeYpgbdC7UVbgDwspnWXDNRGZg2e1G3TQwSpaZvQfmQecnZd23KDcl9d3fB+hcmB
B4bzMyq9X3o7qG9ppUzAkurg0uS1s0MRPkRr0TIfeg3+bmEU5ZsWFSH1jbL7CZZXGIb7y6iil+gl
q1STJ9Ro3Q5NaqNQ16XXMs6xNP3PeDd3/hUjt4HNSrtIRPCrFH6tP7jgmaFkYMJuAiw455OBrXsU
/UTgfETVZRyP8ux+sIWWbrW4hUWNvZs7HwLWIbAe59PIqF46nQrx3ehNxnUFnr6M3Qb/GSd774OH
SivXiWp6OwU22haz1RG0kRW+65qioB2oin1U++F7EKdfQ8utLzy4w3dzroIn9Zvv2biYN+mznDKV
tX6gZNgv5aCEHSzIL9geZGF5pow8NqYeZpEYbOPVikxtlcZjfUk0PdlpapmCXzCsUxklySaoBu3J
hiS27KGTfPaT/USSfQbys/yiaLXwYLKHHsuQwDSqJXTH5smseYKkpaaeNLRqD5mj+LupVKdLEWTj
asTI9K3v2SUXH9xz0pMpCkoAUd0vSHCp8Qp4a3LyZyqV20KFxKubtjwAyYtAOLQTHo3xPz3yGnK4
HHObI9u6gmJr332OtZleg1n6Whv6/DRk5UWGojkEAkGco77ZypA89KbeXsgVLOSce1ye6bMm9i3G
iNvQP9dHGmx7u6CakqdL4/riBFl+kuPVKVQ2nphqgFiGuxUkto5TGZWHJu9dUvBtcHZqw9iAb4sf
0cV3Vmxcxme86RsKxkY5P3OxJncMf+W08M7M2NSOKLYgYpDOaiFa1cQbGYy0zClvp46PQrNHNm08
qqMOBE1jP537bf3c9QlIcNMjWZ2q6VZte4QRh8Lcj2lV7rM5MxmhyLiZ3Cp5LBSZytb9F1PN06Wl
1uUHPsIBOqGkFjuESWFzZiyVx603b6IWAAvXXV8iNebl9tZ2xoWYAR9dqYQHNuD4vc1NO2i9BXwJ
5RQlaff2Z1hrgy50BhgzeWD8HubVlodpGcNcribj8mrWPAxcy7+HsQqxwAlMySlummqrJA7F/XjU
n0PLqq4Bd3CrCUS59HRIAR2KBIfKTfRn28r0Xe4LmPzzYAdzm+cMas881CzSfKmBddvJoZraJIdW
Aa4tm6bdYHjplvqutykJIRukPqcByprCFfFb4bPraSfd+mgiFsP892tf4wkpiaDRfihZx5orQWib
XMXCIc0VLfxqyzYD01XwNOs6TsurotTmsm6hmldRh0ZTm5I6pAjwFRL5OQ9a8haRs/Or3PlFfe7V
G6Lys0hFsbSV0nwyQMltGnRUz1YUG/t2TI0dFgzdg7wiUj8ZolweqtndEHytclanPLvm3PHtimUK
eme+otm5xXKcRQpNYFF7ucf5b7ugv2JUxMpDkJLansQugKQY5eaQ4bAzpusU/SFUuhWjSK9hU+Sv
ZVu+5r2hP4xel73yLnPAjYKMzNw5KTlSd45RHWSv3dYR+p2i28leqh4l6k6ehT8nc0nDik1Nrnuo
2wcwNCX4dyP5dEL1JGbXFctme+J77kdmWrPcaNg+uFENMLPTPLbnDYSwuOwWtWE3P6eN5yvFzypJ
BgAiSGKpRf8JtcM9eUr1+9C09bhO8sRY/NXxV9OqanZbkCNlfApztENcLATTyXRPQUMaGvF1Nq2R
YIdfhsMPVmQIMg/9L5QP3zAUDz7cFJ1geEX9JUoGsavh5cB1cYpLSkF4hcy2tf1/rJ3Xkts607Wv
iFXM4VQ5S5PtfcKyvW3mnHn1/0PINued2n5Dff8JCmg0QI1Gooju1WuZ+uAs+XnjbZ+ahgKDo6nY
8Mj1GvLiwpihioqw9BCRmTZcfr/GYBHonn7qqsp9dr1u+qKoNcKMDJPWKddlYyB5MTmjEmBuR02H
bmMa+o0DjzNiyPetrNxpLr7UvIilI6fiRwiPltbkatZNt+TRJ9jEnCeoi/TGaJXHHDwzTeq1tybh
9lOtODf0/gJIco/yQwDpgLHKo6H7LufKU0qW8YvbmtVCtUznFQWzYYnmbvIkN3Kwhnj66CQWPIH+
AGdrOGb7HiQOzCeKlC3rsj3wqGGDZ2dWsfR4Kxl2vMoiN31KpmYgs0Cm4UFYZNc7Oda4l5k6+77p
nFUlM0Z0uymflk03WQER6uSVmC8HIsJZC19x1bjnkLj8stB7e5H68nNkUX1lQsmwHUg/bUw3LZeC
WUgQB4VTAWyd5ZN0PLBWeazQV4nVV0vnz7Mj9SpGMiF0kNfPaKpWNwXO4UOZpeXKSy3j89Bmf1uJ
kTzkTiVdoIcm6W10fI/QeZiikQ9kk6uvid/8bfCefebHpUH7ElhAqDXBEsbmG2rz3SWjiGkd2DZI
YsdCMlPpqn3pUW7twjc5oBaEwJA8nvi2/KWM3CDRAUHxrm69jemAsITvLfjb4R+jlZKyi5RQ2hEA
/DqUEJsnOgTkBXzoP2tZYIhM1dx60wfd3SJ1km7NIm8efDM/x+6gIkOmcfQvk29yDbMLQWf/ZoXF
Qyf54b7vA/MIiTeMkFNjxFcv/5IVfu0tvI560Sxof3TqRtbkbR8Uzic/c7t1rcnl0eYAcfV4icuw
4SFLg8Fhg+q2fi3Hxlt2xCKpFipCmKIdP1rUTWRR9ilfNaUZvyiTxCrkKXCKWnnOJ2rYZLL95sO1
+9W2A5hVOgrO+EEJt2YJM4orG92bYwLXKnW//eYZw7b0ChJ3jfbcprpDlZ704JnprtYhWxgsSEeG
SF3WNSLTXeLb2whO8mPWV/3OtKWDO2bpWhmc4xhX7UIm6EEgpuk3baCZm8xtPvlWWqPwbgeLKh2C
r/Ay3WyjsL7nfHmgckYDFhr0jSPV9QHq14NDffMFh0nMnAqFSzqAS4+AgfSeHz6IBoIy5ShFsNJP
pkiSoBVLbGNNbkc5d9agnOUu/9Tb+a0wU6LxWflM+Xh8hdhZfskk5RWWQuuihnl1Hozy1oVAefIk
DI+B8z2Um/QkQzrhhP2w9ywYUID3Z/pJurgNlYq+mXzuQGVswaZDzTQNpcG8TpGtR1Ntu0tj1hSu
S4DadCkMVqXc+EfVac5K3dhw1k+IwwmY6Dv0eET4O8p9MFID9AXCLhqKscDTCxcxdvzqLx76U1i0
h5ceNaVrEYcvtZJVFwKtfJPGjgxfV7Wvsp2GC4oskm0ZtH/bZEIekAnWzn1vUdqo+8GSp43sRO9B
TEIa3z20vQVceYy+EtbHo1OMYe8EUb64jwPV6hdDpcaA6tJ2nfd28VpoYbNGBjPfiqGpmfz8OAr8
st5I/ZuTD8uupgyUKJuWHu9di1Pr0dWp9FtOoIpj5OmPpIKlpd8hu+g7h7QabsUQGlc7AdXa1Wvd
0f7mXFcs5LD+2ulGexvrhLRTBs1nGXweS76HoaQuhyasfnT6U2dbsPxEvnMqSDMtYKFqV31E8UwT
IkUeSI27QxqPgBNf51sCk+ctnXqkoW+JGhcUcWISk21GoVTXca8UQ1nVk4uklF8jUD0ZSmfPZSS3
/AZBCyWGVuCN58EmWMbv3DOYz+4xabIlZRDmc57JySIAJkDivH+vJjdOwzjS+NX1zS//JCYnPMSE
w8/DXhu4+m/NOgum7CGIfxRubh/6Au5Hu0HfhqqbZBfoVFhRn0llcgk3GUfuYaPlWnEd7dKi2FJu
iOF4N6cusl3Go/oxtcnL+Xz9d/yGkJzLoFKA8HC8Qsqcrd0gkB+bMbJQGerk5zx+KEseQCe53oe2
DcNdq6MIH3pOfR2CKfnixOVn1U3PcsE3PYp71NaBMxHl0pamheS61hj6rnFHeQdWGiXzTI3XimEV
e8VkN8Dd009GV5CZ5rmUguW1KpfmdztPnpQBmaAqk2Vka6R1Z4T5D055F5974Wev5RV2fpRB0RQ0
u3KoLzZfpW2k2t22N+zhJlu2t4IDWn2TSVCqZhL+SM0zmSyg43yZb2ZfW58tH57TolWqRxJMzaaI
6wysSwk2mjAWz1zVLav0ZplWVvS1yPqln5Xxd9kvEUFIg/jFBBq4aaE+OY6jBkuLAZbXdzqFnP5w
VmvdfrYdR+GWvSHKVXwJfIPyTlsuDq7eWeAJu++KF3GjtC2g+EZlAoRvwiNUxOGayM1wSRwzX7SG
8TVUcu+ZUsRhp0CcuoX01HnhjA5VZOp9g8YCAGGaDI9DoneU/ZTypkzb5g1e1IPwCMx6pGqN+Jza
Vdm26audbHnxHk4Ic6+Qfzjxv4xI/dXmFeoJZxVA5L9ueoLugxoMp5Sw76IPHPfZ0HXCQWV/mLAn
nQZDcNGDFuzr+BwA1KOipqzXpYFMtcd7uTJR/Nzz4yK9NuHoL+zWJv09zVaNjeKMoT/L8sRF6mY8
FNX8kJZAKjS97fZNQ/R6tJX0sxNb3zuQprfCCfVbpvl/I9aeUgDtLHJw1Evq+GBYcGRzj4jUsO3b
KH301ClynTXVNxPyrCRolO+ccr4XcmC9FFA/rRUl+mwPZb4i7+nckqkBswyTKrmjnWtKqgS/R6Ws
xhLMku+Wzk04Oo4JND8kiT3bcqk3if5yY5l2EW4xcaWbfd/7vllsIq7TXPu2I9gsef7azvL0LHkV
AgRjDPFTq8UnUBd/WQAmz4FmrDO/eoKCOliqo3oaK+eoJ8RxLcdWzjmi7stx8JWVUdf9zokrdY8O
yXDNpybYpQMhF1AGwS73nGClm436Zg7w6Zd9/4NiuNHvOLFDa/VSEm9fVLWTrTsIkrhdxt54IIOw
9HXJQCgq13byAIgtLkyFWI1n7dxISpd85Pm+KvEn31GhgbERgdHkfDiNFKsuE410dGhq/aozIiL0
8mBRUtc07SKqmyfIgpKdsM0NVWG/XCpb7dad1WkLnkbOOqmCN7vqCMNYevA6sVGu2sTQbpHjOxuf
4mw3MbZkpMYTBUbpzjNQvOnUAsafoD53pZY8wajAczUqe2Cv9H4vbEoC9AV2WeCgkn3jKGB9V1TC
UOMkR2Y/ehpPyahNfJElaTj4ejYewGPz7rhkMAKK+k8N2CMeBKNPUkXaoaMId91CwLxLit5+kBE0
lS215dCD0jx1r8RKA844ftAsYy8JTmCG030wErCwgXmsCmtUV5rvuJC7dI8e0XDHMEnhj6FknmsQ
ii71ag9S5mUPPEtP1c7IRowmT00e6N0XEyEAxA19HvLiunxB5YsgeqQ/8/kxwegsYXhPb3YzKSk3
LxbFyDcin8m9KchLrwoYwtbD5CUmwqJyL3X+TQyQdpXXJEyjlWWV4w2GKWehKXVPlkUbb3ebbJhb
NbZ18K+4iAlOC/rVACI5WfIujJaygYB7LTXlqXes4tQ08c9eDNUCDN3QMEJ6DUhZ+Ny73In4XMVy
u4n5JTyXBoLHkmzk20RxXKoqafgYOPumtojfp+PZKE1+AJLwoS6kiK8/t0WeYC00cGHoRtiEEpLS
sB6ErbYzAo0VtKWhrXJMqlySdER1Qf1tRzlNV1kxXBrogG4yzAZLzfW9B59XvSU0F5Mt7GDN98ab
DZjoxJeu6pQVvII6P9OufnRyNdnWof659dvo7Ld/EwQvL3Ez5BvHdmGLCVAgqlxIN0UPTmVockR3
bmrr0hf9QOgU+ZHelE2EJiz4qqX4swsryl8G8hYLQ5fqV+73yrIOXe+psEuU2sLSvZoyH4oggrQn
iI5mgxqx2hj8tExD0XSQelAF6WR9thBTak/cOu1WUherN616DAQ5k2zGyPPwBt+5m2TCcXuqwkhf
jBSVcOpVp1AfAm6CYEk0ha/wWOCbzUbxZO1O4FTWDfKrvQq/0EThJPw6dK3gizZPUQaPQB568aqx
FP1QB9TrO4C5nhXfrB45Ti/kPsmeYX5cA5OUHqYHdbeplDctdopTmQTufWjkSbIMhy7cQOCCxkra
9tIauVZpGwPTfaz07BulE2DE0q478F0LFh2Zqgcji8DLOfG4NRwXwFUpvfpoWz12Q7LUm7J69oah
fM4S+5ZDJnzJPal8drTOWLbD0HCHZWjbirslRRGu3Nq9GFnendt8cC8p8vLwc4ZvXhKW+0D2cwo3
vOjNjIhNEocMdmI2oo4ajDypMjHrSghXpZH0JNu6/Mjvx06Ye6tNT7GfgWzioAlAcvQhbyCDaWhV
vKIewnwx4ggCbxXucCqqzJekIvYN0Exe2dPQGGRlm2f8vEuRZbwkVCkBCVXitVirOq23heG7Wd/X
NiCH+bXXYPjFmSe8apONrgdPGltFbR9A2k79lxiqiFSuYeaXN8I57cCk69CO3mdlL0oJ3fj59r62
790VhD/yVjhrFFOsSt9277OxWTUrizL7nXCWgw7QUzulYcV1R19a6nUdbcGN7gzLaa+tN1ibJBjz
kx0dMyJ0z6h9tYrcPU+VNM9J2b+Sn3POGcwCOxgeYNfX+u7a1PGeknbnaGkSbCzCVitfipHKrLup
1broooNUcOVcDaAuTfUj2ZGD3aGvLfzTMohXnJ8DBNtRN7HSjke8gDyxHMbI1pG7SJT+W5ob7Zc8
91WE0TXjSl16uAvgjapJh90aI3ppZKTCTCdVD8TU22Xo9N5bSeh4o8FzsBGzSoXsR13EqItMs5kO
pK/K2psX2Npr86UqEm+n+hmk5R1huzAxy1UlFeUW5DK/W7Y3DgcHmQpjHRrWr248dXUlKdTlO4d3
XT1R8k00VXt5xiPitt6ryZ9H0fKwkqABetX4tD24MUJE00gyOv0aesOjGIVjml0K0HliBMbKOGko
9CyCiTF9LCF5svsevvNpVwQ6tc3ErrUKTUm7Dq78s9GlvSVRcjibeeDPD7ELmHJymu2xDueiPwTm
8sNE5oXyonCTYTs7CxfiEZx1TLjmf1/ObTkwGqWivCBMsKG+e/hsj6a7GmunOw1KKp9llXBXowIc
DDkj+wNkE8GkKCSaYpIVEr1YMyYeDIRhRwtFIWFTfvfibEoyt8jTfpgQzmIW1l5EP6adxTI0fz14
FCCyWI+AqO+7VsSWgT2RlGoWIJlX0TCmh6wKfjbUBqYHIt/pQfTmidlvnvjg91+4zNsDN4PwXuw/
rxPD2We+0n/h8mGree0fX+Ufrza/gtnlw/aVJ/16+X+80rzN7PJhm9nlf3s//rjNv7+SWCbeD6Ud
0Hf0g0dhml/GPPzjJf7oMk98eMv/963mP+PDVv/0Sj+4/NPVPtj+P77SP27171+p7fklT4dahmjv
wKNdMH0NRfNvxu+mospnVUqO8L7qPm70KHs/vi94t+wfryCMYqv7Lv/Jf77q/KrlDhWa9Tzzfqf/
tN9/uj6HGY7enR7ydD5f8b7rx/fhvfX/et37Fd//JeLq9TDejKJrN/NfO7+qD7Z5+PGF/nGJmHj3
0uctxEw8/cs/2MTEf2H7L1z+961sp4Q6t9S+DJIRHBupnRgSAZsd49+NmImGoTio2k2YhUX0KrFg
9jXdMjyK6ZIE0t6JkWXTOu8x0xp96VUGtVW1IT1kQQyBWt0/cwqGyHYaxTmVhC34lmlerBkD3TyQ
ff8h5oXdhSdqM5YwYgmbaKoetgxTBwRWQ7Z/gi76CqlHfC1sKd53toPgc0edr21G9waGyvicpzCQ
Tl5aFKEkJ2YDSwLO5smnu01Mq5H+vQVAReSsgVpGbJX7PXXOuSqv744urJKryghseJIN6kuyEYkd
TvbgMBFT3fgRWq42fDcG9fNdcdUJGpC3D6numYZDYBXXQomLq6I02tbTC6DrYnWrVcPOLUA2vFtt
9Q7A5LT5DLkgO4qFlZkjS2TUD/NeYmu/0yqCmt7xvl+QFM0pTGNoeX9dUrilfdefVR4s7m76yBHN
UneOXPYUMaMX5E0K9XexeuiRKVF/J1zfyNRfjUO3Nfi/HQHleie/mrTsXYNFwiiWz9MFOBFHcvRD
0jWgKuy8oOg0hekjs/Z5Yfn3gaMEDmiYyZ4Dx4XgiuDVfYUwzsska4yWJD3q9bs1d89qKNddnKTH
jwtHZfD3TSg9fNhLDI3MPBPpNvZKZaBVHyO0NsqddwmaxLuIHmAvD93W0tu6QGbJazM7Twi/zhmj
80hl6eQ6r7xvpLWPth3FxE0D/SCakdDZAWVk/SB6CKYN+0RKFmIy+e0mhq6ueykFJ6zIKI5GbFZa
tI4MvAy1MR/isaZQL60kKRdhbRGTW4Op1ZZi4j47uYteN8qEvFXvJHxnDzJO5kbKofQAr/HTd56N
FP8JkSGVgO2/TGpjpu+gSfwy203whCp8WmlGlseVt2JmvpiDhiGoug4Kk+lV/35d92FKqR6lhvZa
vAjD8lTekTKBYct2D6IxsgzF+ns7W7vIxJpRE0K0cPJNQLYgfD2gfDfGnfRuA73ICRjEXSzdN7wv
erdh2cP1KsHQsFJhRj/qUxOGeXMUQ9Gbmw826vSgjeUgtpwn/qcN5mX3a6i9s8mgtks5+JT9KeGI
iAKymtx82U9voZFyugoRlBATxNsiNKgRqZ20KuGltQ+UAiBOKcZgT38aLcN/RmhB3gg76DHnMK+Y
fUshbCm2EWtnnw/D3OupxnDq/ShHn6UmJZORGzC56WH0FABQ29sWQQOZT9hb0Wo74UEBl8OZ2/Fv
1gRjTzOq63IzLoFUWVD4T3CSdoKTNAOgnnzMTVKPU1cY62lG9GYfsaTqN1aPfNPsKsz/NAwERGXe
KZbHi9vWw8PoGDe9TrrnggP3IdfVcj2UcfrF0w1SSgCsCJ0NkLxNKSg5cj8VBsDVqIB+LaxrdyHV
w16AjQUKWTR1ZbtLw3CS9WwTsOWUqrp1An5rKSbu8GTXccOtZvPRfwd69uo22sO8+PXu2FDFXQUw
5iJw5R6cwnEOnFz1dCG6ooGL3QBCUKFpf7eWVEH3hWpstNkTslMXGc7Jh7wRMrFTI5bbRR0AsCQs
kJtVD2NoCqG6PHo1sjlBdSlzeJ9FTzT5kFBtm+qgOtzq50T0uxd7gBxgcta3wlnWNOSgIx9O1Nqq
rn0av4auY0E+HAM5leIB3ZBftpBU1lVM+FPvT/akT1/j33tE7TNhy/xUO3l0hvs/OjeltaocQp+Q
ev00icmx6EbwJJWS7yGhPcmjPXQL4VN1IKjJe6IMnzoR9YHTXklbV8FWdOPG+G4HarZ9ZxOXCn/k
8IKfRF8iZNr3WgLRne4ckqnpTQVGynkseugEo0tiVruPdql1Dv9k6w3fPUiIPqHpPvncdxVWMRZr
RNMOlJ4sxUxRDPKOrHJrmMpN1/38tSbe7MsA2c3Y11+IetRmk796XiqjoN6B65ezVwUJ+avRmU9i
RZjb8bnMeWjMdaK1ZsONRqfk+uinvnsUvaTL/xo829yIUTcU7tGrgCTz4/7LJfzdm20dMFPUcFzU
J6bZeeK+WOwjdvxwuZpqnVVaJxMn/r+sm51/rg1kVCisYCP7QbYtRt17kOQSFvrCiT8Rvfts9Lry
A3Ftx9BJ/dpe+BRbUf3ZaSNSOmHrP/qhzT3TCKWjWZvx8cM+DaRfR78r4bvhQ3xS5Mrad1JO/Ana
gUWNeM4pQF5iODewAm7aEOglWASzfAsjyVnHsHUtLALlJEyTaA3vWHNqpoZk3ftmtgkXRVbWUWlL
+9kuFsxD4SZsaa6ZuzFy0Gr7ly2NfHx/hXm9FpKOqJPk5hoGhVAx4g4WrORbMYzlPLk4SXwBYBvl
yyZFzcLzUdvytRqerx4FLkUL+gWkWh2J839pMvR60Xs14PZeiKmwU+CxFt3cS1CBLQirvTO6RWau
tS4E5eZUzSZQImUqOfCfRNPoEEigdf8gRl4BAc7s0U1uHR6BNf7y4KkJ/KOCvLdSpNWKtKN3LgVJ
UlHHPLa7Wb8WRqgz/fMgCJHiyUkY/+wzr5l9qol2SUyEoebtZLB6MAjl2gtcIZGr5C9thRLdr8Gv
mUIqpE1KdRTFMNN9T/OydQiVw1LcBue7YjbAjOtPE7Ptfh+dJvTBJZA+3VZFM281T8zL5q1m5wzB
JuK1Scp9vR6fqPXvFzYZ98MYoRejJpZHrpWSothym2JZwVXiN+pjP01CjGEvGwVktvDtJdM4BtWk
d5tpbUFaJTjapRpcxWyQ8x9JE2jMxdAiM3/Rvf6IcJD8VA7rlvqYCiQdkIVJ7tzOtJXbmP4+Reji
lFiwcHEmyqOV6EIsPlQLOwPZSRlquamHtK8WhSb/dL3Pz0tFrwsmDoaBs4oYEmWnmqkHhBdJ2aNN
tfHFrTXleSDpudQiS9+DmlKe/dKyYbv3XBSnc6jCZL1bmlP21UDydW9oxbdilG2Oq5MNTKMHCKwp
9+OUhxWN7in6Pqjrb2LUTDlb4RtQuvOPvtOe83LRE/sqmVTuYemKj33UFdSv8zyl8D5c9RLAjLC1
CtWateM627HIpEtOne56qFvU5novX/ZVohxG0cQVAKdskhNcCMO7qWk+g+vj4CXtz55weeetRcGn
NJPLHeid8qDKEEv+VhsUkoNimAXZkbSIfxSmWqgSVgmpM1NOJwr+X/qEwrk0qZyTehXoMZKF71b0
Sn40TMs73jcQM/MuYwrd9er3yxjaikT56MVLI8i/k0rNn8hAFU+SFP9Frr896dNIkY1+B2QSKavJ
Iy/U4ikLmhXU5+NN+CvFiBBxT4mUmJQMs3pQa0L303KxyHVjBcARWt/3C9hxck5Sg9p+Lc+XHaGS
hRk52VE4gyIY9+pApZC4PgoR8n6wSUtCXG212ltTldrZkoDHiqHlQao81lTliGHhWNVC1iPrnHqS
/PZzTdsq2llK4Bl3C0d7m9fwEBveVBW1Px9Oy8CKvyZgcK7Z1JDCVK6+mhjrflIvnW1iItEzdBIi
VH7EUDTCxdeDpx504mE2iR41o71JcGbeh9yhfXBTKH9/X+7uqVJr7vYOWNfpJYimt3QY1FN/27lS
fTQ4e+awDaj1Ue3Lndl5w85W6hp6WkyxampUrYix6ArrfY1YblYkEYHiFtXaH8E/N3X2DwsymZrP
KJB2SsMRQjRx67mgrqZxJUvq3Ui5y8/p2fGDbZxWNGbj/FwspnUtVrcKuPyPWxuxYydoe/7Ltjml
LzttgL8RXpB4FaE480lpnI5fWh2RTtPLPin2C6TI1itEZ+W5CpEMtPo4/ZS6Q762PcrLOWJD9FzK
CyuTlZUzIfORgk6PxoTcFD1hGwGiAyueZkST/e6JITRpTDtGDC1PN/3wZt1e5pn5BC91c1P8pL2p
iuGuug7Fm9lmyoV3rnJ3K0wdRZewzE6Urtpg93thFE0IMcTWBNAx8Vw3t7kxn8LazW6gMy2OigZF
nFlVOgDuuWARmvI5MUCzUWK6CqHX3OVkq1+bineoCg0khyclZup/qa52m/qoT8OuBsFKhbB7ErOm
7X/pBme4iKUgYK9JqRY3MWfr+bbRzfhRzAVSvQCBEz8rjuK8dMgPw/DimNJzAFPeDcBmdcxcEKnT
KIHa4N5rnBgRAqWt9mKiN7zy5pR2s4NJi+eRyXmeaHxpLyt6g+AFbsIXHJu3aTyAKbOv2B0RuSLy
/fvq+5xfAseQNGUteZ67cTofHoLYy66ikQ2kocYaAV0xRND450SVV1DTyLK3mZ3TaRbJiW7lRznU
c793iXolu3q+6qy7Jkcg6PeEWGF0RO1CyYKMSZc2Jkzbe65j7lMF1ZiJl1KepPaQ5UIrWNBazuN5
GuFCCC/FeKjrYlfpFC/70bjNyP/D8uS1N1dT+bxNPS06h2gAXskp/7SEbtZNUR/+QcJhmmjzuqSC
ATAp0eK1K8XU6YcOPIEQ0O47p7Zuw9RQlYsKcEl0LFYC6+YnhnUzFNfa1n1kLWabrkjKiQqnozCJ
pcIXGptFnao+GEV2E5OK5wX3y8y2+TJOS8VxCzfN0fGtdk9hNsXpcT6+mTxyrxK9IR45DW3YqCjb
1x/6VqqeIt3aerI6gjVpvWMMwnQZiKFuReu48aqdmA2K/kvoTql60DkvBZ9e4QW3CsT3HAgRrWDr
olLSDbQcwVYMx7AARan4zlkMlRLEp5S+pZrfXPiliu+L0GeBeRimhrXwyjVDWpQleH4xTC0IO1UE
t/WCj62ZZygtQAe0r3Ir3XLT1Z5INnAnh0jg78CEfhtC/K9wBPZLC6nv6wdfHZ4AtFjwTWNU3nl8
XFG866xqedSO7dSInmgCpKiOVuG7BRzozEjArRatFtUQbjKMyupRc+rwrYtqJ3zO06Z+y+Xmu9IE
G9sqioe8k9VnytKBR5YVT4qBrz33oD1WntG5WzEb6Jz3US3RAGDgPKD8fYxcYFLR5FwSQ7xRAn4Q
k2J9WHyLbU5DwuLn4WevlGC4nrylHGL/EWJ52TDkVcxX7VE0FF/Jhv/YGW3+SDHnSCxJhuxydKN4
acccV1Ndhxj1t3/dZlvNN4yLaqnf3QRBsr5T4muXcafkcRJ2fNCI12ZqxESfpube65OX2ix+maYF
aWrn59IMl3f/xvQOoT+eG0FROpHPi97c1P9gGxLjP/nNy8KQz38m1f1Kj70IrLQL486gUzE81Zyq
la/CGEQjem1OnmQhxh+mwYIGOz9wT8J+30Es+eA329755HB1bPg+fFfkQuUhgwu/u9K8RPQ+vppU
JzbU81i3+KOj2HHeW/hpvmSsC+4qMHWjEbDsbFil+dRG+caYuKXFGGqTAPAwgMbZ1vUaGkbvxtPC
RhjFmrkpbSs85HknPQAcNJ7aKv0mZUZ3EiNCruqGs5mxavncPCEcsguirD+lja2gkkOlxmCGKvqm
qXoVNtG0qQHJpa1mazHMpRHsbtGOe2K2fP6b0n8FDR1QoaY0aAVm6UZ3huYcRZVDnUrgHaSJ+ZVN
CVwDEPLH0gOD7vlX0TNUfm0ypYEd+V8nUBkjeuwab8JujkkIDcXkosQ/qo5EktgjyWwfcohe5TYn
mSjIUht631j4lgMJA/dbjDDJManj7Gj14UOgG8k2/G0S9sIs/XzxsdtT0Y6VN/q+Wsy/c/q9m7D9
ecvcdX7tXufeFpCTvVY6Jz1XcdBCtEClQU6NySIwW/97CsyTIqIf/Gc+aXBjvY1KVq9cxY6vWQaT
IOR+6m4wC+Vq8oy2MtsmX1K675B8qMeTrwPP3pQ+pURWZfWrd0bRFY3mAVBva80FrgVmG2y3Op7m
6QGK+2bRuLxN6CZ/mScC6GHRWEPzUk6yR35tuR1DRypGVEroxyobP4uRaLpcnz40XblWqyF7FDY5
gAimHG2+3JhcRLNJ1QZrMadPJuhP1O0oac1ytiVJbS+GFrD6vFEffXUVtMvvu1IOdqBMLlyIPYQt
deCWdeM+3AgbD0fBslCDegfPyDXLByQ+kFl6bB2zP8ObeQ6nEWXyxeMAC/8G0rRxJYaiIYb/HaB8
SHQSt7gynKtLxlssEqaaaustzAbtsoQYmjrhfgBJ5iLN2OfqNQYdr+djcKmnkbCrvqkfeXY4iJEt
jzooRXUothaSWwthvDeVrF5dFakwrYFpTtj8TtYu+hAuqqQM16YjFZcgN8jOQs27iy1Fu/B32wCe
LeWlNUmgyK3u/z3kyjKBDIVi7lY/pHqQffELCldtWKkgO5KkdTQW1kmHoeTgVLK+tQiK3FrqIVdQ
sMhvRhZ8JcNV/rDCLYoa3ob7TLm1qJ67NY5qLrPCw2Y2jbPIeDY/NbVzELOmFMF4Hw98xNEaNXcy
WMh9jMTNSlNL80TZ/HcoFXwKKBQkvSfT3Mw2E472XSY31JvjIexSP+QtXNa/llG7+X/Z7p+uKmzT
K+Tcpa49kPLllL6sp6aZMq+iodhoFQL4Pc0m4eGpg7JpVJl/6OQrbGK9GFII+gje3diL0bwvVTIp
XCDbjHKpQwOsfJJZTp6LNqZY1PoLKnvnWpFhG6q02GWqHFzSrqb619DMB6JBKE85LuRK6JAukMUw
/uqN5qmL+ARLfbU0OnKcnPKPd37Vd1Srojs4ibouC51SmYlZVdUMGtGbGuEyTuyszRS1Dsbkx6jm
w5U7GjTXvd9+pVjlUFBW+eZBbrSlvrzdFYEbImMjfzX4jO1S24J+J7Oy154CpK1jj8NaDKu+btcI
NaVbMXTHLlzJhhbuxdBRJ/IrhC6OA7fKVw8mK8qNoN4qZFk6o/8MrjmFfq2QbfWlV9Kfw3KKt4qh
EzkuVGTtz1kxTG65vh48+Xs7jg7Mr6aM6lCsg/Wt0wh0dMcJxlRQLOGPWSVSK5/FSDSJn0xEFur3
sNPSZN1be9Uk0E/YQKMcRtbuvelhncKYoiMJRKGZmNDVVL/P8lXTKVGavOPSUNe52sE9+3vaKQwt
X4kd79tSWbsYUlda10jFLNu4zQ5GlKATiFzsagR//lU2IGFQnb+ksTPWo+IHh6a00yct0r4i4pls
c88Dp9N42Vk0ttvXp86+isFQFUWzmic1yVOWRonEUt8U3Q5Cw1c3LSgmdEp14aiWdKknwRCyAd41
jWFbMhTtnT0vUk9fdDbkk0HdEDfATayCgbbdjy1Kl6Qvws+NCkeladhf6u7/EXZe3W0jwbb+RVgL
ObySFJMoKsuSX7AckWMDjfDr74emx7TnzD1nHnrQ1YE0RXao2rV3xEaX1fDES/Iy+qGTcEZUwRdo
gr4YtWyfbWvKjhyVjBsonocvGcfj3Aq+2HjqiNTWOlhY03iyZ/+HGsc9gO2btJPHkYxH4hG9zb6b
OBdKMn18tg3X+ExGKdqdQEQO6uqoioKrUOzVbFPLbVIVSUPap941CISXng/TcD17d3XgbtQl1E8X
ubYyWhthp9+LLNXvKxF+tElkHFRNFaoxzcLVQG7c3dVumaZ96mtrbpCq1EXw5s7WfOeGybSSOqKC
MyRzN4E5+jtVLTTnVZrVGjVWNDEW2hrbSGM+NTM+qadsjguxUo9R5GdidW3S/Y5LS2uADGfIHx1/
PSL7t7I7N4DNcR5P6VJEeGHKTWsN717l9jvVgPpWiPRJUn1y7ZKMw7qNBX/rAfSQeowX2p10EbVY
NpzTpViYfC71S6eekJuB1heEWAtmWqGiBXxuBtfP2ENjFF5qDVcxeq6zue8W7R4BXJ5dPbX2XWGa
r7oMf7VCfZcepwFlOM4J/opcuujr7GW7NrXtnzDsH0Ta4+SDpIHrY3hwhVc9KEd+bjbzSo/K+FZV
IyOObxodajI/817FOKOPlM2f3dCvt3k34nwMvPZ9sVeNOX0mZRZaVr7ChHfWDQipY6WPybvtZ5AZ
B+Kln2CBLBL5Q5n9Yoh3tTWunGLvckc7wtwNU/PyZP9dnbRxWOQLab48XrrHwK3sho3zOuZf81x6
G8gLlKvrnFHgPXrkQeza0htOWlQNCN4jZeUMxn2PlrmNmC821Zrp43BSRdWWL9oYebtMpG54p2xQ
g4ChMet2pUYAMklwTy+zNuWc7Q3iPzXir2h9k5NU58M2+53MxR/Qm1eq1UnSj0ro/X7uDJOshmVE
EndEgmo3IUvvd0eVBQaljwvA7AvX2CyD2lJyoKk5hLQdQYyd1mbutobPDLZr09A3UdT9rGtc+Vre
oBNI3guZFf+IvfNvRfa9H341KAH4i21hyPhXg196JL9ep1G9lUr8RTj+7/n/a5qr7SIf/3tE6cCs
wm+Xd5Ms7yZZ5KFV7+t7dWLzKbJLa2VootngY6geUBgrH7zlCXwBCUzuvbKoYo5RkWsH1/uja5B3
E/eh/WXI7xnGZipYxsL+Ro1UU9u+Ls8TvixlsgsZo3jh2LiRkzjdzqkTBSuDffWu9ocbQ1XVuKLO
K8KZur3VI9LGSfOT/SkBEXp9Z+rVyff1WPBnubs2BF0vbwVOx8vbsPVFBEzbIOTsPRa4nfoAR6np
NP5jLgL7DtzLUbXpi6kaPIg6rInT0VJVDV3dDzetEQQbM+UcvuYGF64E7YsatHfpwx/13oW856Rm
YVXoH1GzubaD/esOsLrceX6295PeOXdOlbO/FoRADaED0YHZ4JzOtnNWT37UWoeo654v/dSQaMi/
l2E57wv+s3B8M8LjJ7HvhJWs3GVW1e861YILnby6Ol5e0oArIyErazMs0cZB9hEpeHW9V1W0zhEC
dkhFUlW/gOqj7Z8RDPBv0ZfwLsW/qqpB2WSQJtt6ilOYB8H+WemQr9C3aR/RmGsfk5SYl12bZHwN
U8vHTEGeyZ821ZldsNvkA2wdqqr6qbFdytnDxsF8Gfuv+YSIu10tyMU2UD2/tSv5qwh673bg0EAK
PExLJFP907BIljcIIUDH6aSiardwl8M5Ac1gYzTRRs3wx6OaVvVWLSEMIvzQkEaadcSjEN9EErMu
0ITv0uBEyjROtsFBLb0eCn1zqZOF6p8uvaYggsHCjb/+0eKoQdUyHtZzrt/kCXIMzzmv2G2o3c5k
FXK+onCyWkOGmagfhD6mcczGOjkl5LnCPm8d0yLfRvg496lHWtVcN86RmK27j+zhSbMGsqxhRV5Z
s+y2XKCmzxleBPJPp3czghOBb0i3bXN5sZduO1/sQ2H+YVf9Z+Akl/523mt3qCpCyTJCnzQ0zbld
1HXzjOtxV0/JcV60dwcPaQEDAb2tWMR2LS4ue35R8Ua1RlCznkI3Y4Naxjbl5D7oWrLvl75IH/hH
PwrfoDCdH4UrrZVoYe2BC24FY7f1xTJ65DEimUBnbpPiagpzladBdpZJnT+juHTfwCb+Acyq3LqR
0CBYC+qPgExm/Ec1yX5otBPwRzWxuCNFs72DuhoBoQYRoMFvL6bIjSEoIpLf3hmthi+tAJ6tOqs+
qkFVVVF75LGHEYo8Ubxwvlw7qidtoXSuhm/X6ZVZTXK1DXHyufc+8rGat60lImPbzC5JixrXtQ1C
pM2adVRwjFqanDRrTmNvsYoXQZpvcSAVq/8xCixVerQCa3OZRM136WRn8pOhWe0+tdLkfC3cChT1
MK2vFuiRkjM8lmglzInzgksyOijbtYt6ErU/r0PD0DbXBmPyGYbXNNo5siDvcHmxi1E9Vi3IDtib
NlZu//kuLA9XXF/3X/w2G45ROMljoHu/CmVTVdVwrf7RJW20fPVH/fc02hza6xBZrbVqvQ7+/87l
LS+sdXW8R7P5ALXHvEtGL161C4VWB7M/VAB+vam1wLot4wDqLUW1lUEadZcR31lPToKzN2wnHZVL
xugVf5RpNm9VF+gHEpiVEGCKotrZj7nncXpstY9hMA5kzsHGrccjwa+Fu3yxN3Pzw8pg6kjS2DzX
nX0Ucb8dNHlMhVN9jQtfsEta2muS2s1mFNrw4OpOsvPg1rj1kZ5Y9/lUI21nQn7fdV8K4aWvVq15
DxWJxCV0b68h8ZiXKjqqJlVA/QCkWRfoBtKbc8WjEPYKzd1vDVrBLxnitihXaGtVcxAzevFGfmR+
1m8mztobz1q5WpI9R3Evn7OxSDd+EXa7vHDls15V6R0r4JtqVMUYhZ99TosnVYOOw9sJm9zNVMct
tGYyf5ks8OJfk80i73c4gu+mviPgN1ecYRYSHwlDNpiTpQrzyY3Xmbsmhw0oSbSBTfgfJR4ljGPk
AmJnB3zptaER9RdkXjwolvECaEVMlGnMHhTSCpThfdMV2YMCYS1tYqmptihN74We66up49ThOV1N
uDDTV2D16yevsqsnztIkS5RzuVNV1WBV5AmnqXdWJuHI9mR23sul/zIo0ha51IhLTz7JNF8Pdvc1
DaL+VnUhkuHfd7O7vg4w9G6ts0iehGGvMo9DcFYn0oEqOA8PQaHdp22kcVkC+HlGskyei0EQ/9dz
klZCqDx3lkfOAhpF7S4MDYsPMRTrxokJkS2baW5mcBunyP4sNVWoxmrpce32v9smiQrfKEjuzbSb
yvVhJ+RO7UM3cjOlhX87jnFzj0ZJs0altfj2f/comGP8e47eaNAksapo32R59ywm7T3kPZ6qpdaW
fbyfh9FYa5otnq1q7J6z/N208+xJWRw0RlAydIatakumwDvbIzxJkege89QE1tzYZ+6mKHMXUn4d
2LJjR0vfOy+wtiKwkkOV6e65ZzFwBz+8bdnmWtJ1eRznQLvxawCQqL770GHOiC3Nnfk6Qb10qZrS
NV97GXp/VK+tqvN/jS3x/e3hvC1mszupItBhPmDTraBy/MemnvQexgtcwSFRkHIBeE4Fsro6zJKb
i7Ff0KRp7+0L15qPcw07tiJl71FAYk/yXqQxa/tJ9kD1SzP50BtrDeln/BXgJHCwxH81vRSJxBoM
TiYhdrWSszNo5jmDQYbkJn4mpyKqby6Nbtp5BzfSP8WkNBDqCd8qwRIRuHO/kwjYbKpgtl6a2Ba3
hD/kSlVNyMEfEpEh0tNq/dqyPhlm3T+rthaChUxr4rOqGfVUr/3znLCUP8CB499OmZatAQAgLzK5
051sZmuN3FL81bO8LScl55PsalhFTBiy3EmL3+pFEGzpoEZmizBJO8LopEZytE6+zo2zLSfP+TQM
Q72T2U0cQf09gxhuvycNOodTZ2hvrhy+tk6b3auabr6JvtNfgdT1jwTX7vK8Qvm7D4lkmnm0VlWz
HIodUGD3Bpzee0F+/KFp3XIGZa/N+xrUtZnjGtKXwolHOKd+P40FTBlcBoatalCFUefupZ8H4cct
pGHr6/hcEERB/qgXMECE8dYrUdEa/Z6bcTtl56DXTVbM3HiCqXlYZ7Xw+dDnaCW81oaOyxrXtR9V
t27fNP7lsQjr6tbwHVzQXg0jo/att2DnxuFWITU0AgOf2KUqa0AWp++GZzNcNMMLO/2Wh+Ea12P/
s0jlgw0Z1cc88YOxraZ+6IKs3svBxUdoFObZSht9ExsE7OHs/qIGTf6hhoXoh+cMxSrWy/a1lAit
t14oV22EAjjxQQmjKL85Mdntvsvc/gWfxKI1BrZdtbZVHBHksb+pRq+Kgmc+GNWkCuTO39DvDu5U
zXKFv7b8AcTZMjXUxf85l2pstNn/e64EwRPbMoI7exms5krNlygv7I1yu0mnz1E3Srpf/ro/6nLU
/HXRwzgklrN1Z8L9McMHs4crwnnJjdTbNrLMbrrlrC3TFupbjRVYLlV9tOYzXmvivtQ0ozafx+xR
DVSTeU59QMFjYM+jHYGghmytIrhVc+nW+N+vFL3WUcLWY0XhpYjMzgE6GmfJtpeiX6mWQDa/mlX1
0kcvhHEA53G4Dk5rbhYR/EErY7JYRlswbremi7YZMFZigTnr62IKF9pzPTamBFkmHi+9iwRwrWak
xxmKPN03Phw9Bmbc9eF2iKrpszXDPfWPuW9g2lVm3ftP81+91STl4tP7q7cyx2n6PajgNh51X+65
OTm7DDb6F3uKvkm3nb5BEvKkQUD0ZpupQ3KVo5O52XL96ed5pXpAs7gdZEA2ZxjXANr7T1ZqjGuL
CPwdp0mYV3Wtq+5UvQc3Piy8UMHwjaM1sl2V/bOM6jO6Mv7HYLaoHTV4tT38qbsWnp2jJ3rtJGVg
3szVIF4gNh/glRPjt6q1loXH/oljaAfr8Kovg/lFAmyBn0QH47V8ak4L3OM/7Gio3XV2rb9EPlyw
g+P86p8gFHXtf7Uv/eXSP/Tor+ZXH+jf/a+vGzHPv/qr9/N3//+YX73/dnn/3lTdjARQXqzA+RFb
/fCthwV6znL0YfwVmXQJhP9OucdlYH5DP/37mNreEZJbyYHTcfawB6Xb0A+nz/C1QcXWap88E87j
ZrEjXjx9hpFnbf+2lyTaXexL/9m35R7vSbcqEFy5FXbWtqu80NzbZrA8BDykuVEtqlAN16p6aoXF
kH81V2l/7ONx3F/tkzE4eMpi/RlZZ3iZisz8qKV49Ymq/oRvt9A8+Mb6ediPaNSsR2hYtnkdtFD7
UaCn1Z5UVT2pQhsIl0d2J2BCYUvSSNGq5+5OFVkddHfJUqhq6IzOGoqXbnO1tXaPH1vVI21Ot5Yd
zSs1Tg1RDVMNqyw5nS30/p7+IWcLqbc2eq18JznJwTMu9imF4mTMXeQ0dRRJuBvYZzlA/5LlxbHx
elTUc9Bcu6BEuBvudu2Eo5e8OY9U5Nla+O/K+XlMuN4EFdctb3pGHWR+9tEuIKVUIr642Ei7mRB2
5cCRuKT5ueYDyW3TczcGUOACy4D5OGibdTT6ZBTk5lm1usmSZwVK7Maw4vm5h4hruQ1zmOzWlm4F
72k8fTLgJfyZZw8eTIbRynXBR8xLniC0+jd9zrnFrIAdSL3/bJLhNuxQnovPUEAtV0xrQMoXJq5x
r3sxyAADYje9qY+qNuIauVdPzb2QzXh51thjN46Z85mNAIHI4SdrqIhIPW/ITLxry3qsdq2cODJD
qLcmODneOaRtlXBBwfRjya+hqNZjPdnw3dbaTaQXyTEzhvlJOCmUsxDL7UfdCW78LhZbf0Qx1tCi
8a3LFsLHrowPZtqPb5OfGisugCU6DLTOTcaOggCeXSQjKiUNO8bvAhHIX1XuR+lRCxr46OECOpMG
JV+F1685ixA1SQ2WjSxCE2epkmcP6Z0sN+lo8U+yvIVdswJLjAv+xq2F+V5ri4a4yIJ7Am7trQ26
BG0oTZIvGcdbJu9WTUd2ROn75qMqONzfW7oBlWEEd9nFDu2ArdUPAuT2Y5WTmJKYM7Tb/wyxk2bA
bxi/X00zJJ173cKhfZ2GOCnCNuyMl6ECYsp1PvflxggRQm4B49xls2l9goq/ifTuU+WY0dmHzHOl
zHpmoqBhu+8GrJbE+/0tEuzgpjIcihvNXODKenloszbQNn3ackeqSns7S6O497OovBQFUicIQ0OB
7QJFOVcgK3e6hQ6bI/rpvoikS/aN4X2Gonlb21H1oxq696o1xjfb04cbzUzFCYW34VR1VbMZzL57
kU0RbgiRJ3thJPMb/gVgNFFL8sVgTG+x33/WwJqQJkhNjxzON8XwbJed/aKDneLPO7+VKPM8xHPw
pDo1y1eGnAdj5SUwLZtlv9P0Mds2Nvx95L6Mr5YMThr77hfXhwfTGgHnJAmqk6Rkwks3Dt2XZiKF
rvJy/3GEWex2MMABTCC1vzQ436zAqz/BvJ/vIy9KdqJzuo8lZKQ6oNILB+5UymMrTfPZTJq3Hr/r
LsIXsG8X4tcuMIyXBXG0zVovOSL6SxIkZFZrxL7Mr6P2szG16TuAUlY/8sWf4sBL9ladWHtfhPpj
F8HtDfHY/B38EARa2rc28nNwN8J8iDxkq4X0kJwF6lBWIr0NFgZpVYTTrJ/A/hTbaYFWXG2XJx+S
ab/jC3VpcZaOscFH7Fk2Ru/3PHw2LkKoyKs1dTkeo9nDtfjvR1VXhWnb41EnjeR/dtI7TSfsHA3j
0UkbZgHAGIMRgipBB2RmJYY8R23iPNbtKB/S4EtqW8iq50VcnqIpfFJtXtA5j3Et9X1bgkkdSClI
15kT2zeycg1iWEs9gmV2zdJcQftG98CG47H2d0UDy99Um8Z+bglJk8zucQ42iPiIGfw3ApayfxAi
AfavD2dVg/C2f6hdHw9zmZk3yqaKhU8BrQLjjJAJUylbF5rvhaF1x0sP590soiMeihkuUUnuVgXW
Au2YBf/YmN4j0fv0PtcDRGZi/7GwGu+xLJzuiKZ2slLVyBvNe9QUceFJf/4ijOE4miBdtCCb951m
21sOHfoHAEToT7WDGLVHPE/ycfSa7Og7ZrCKwuinXWfLkW/RsHae3YazSUfcbDXCoPxqZmm+EWEj
eP0cIQBQgnee4MDieaSs60Xr3/axLojYVvI+XOQKoIidnvselOBka8V7FCHb7HkQ1bku7ALkeT/W
oci+ouIXrWRhI+wxQKmW+cJEDCIFmuHJ4gW6WLSw+tR77HH83Uwj8EPSxo1t1wiyMQAe7N3StG4l
h95DJPkYfX1ZI3S329vzkN2R/s1S5I7ZPVKLbIvcAh6nRcykier5GXkzHfcIgmyj5ztwr4zGO/oJ
GRmH/Kg9iGy72Gu+2/p0qMuFhD90yBjuZyQOinhaudLwXmcXedykb7lURy0Z0ma2CUTUvoNAQhnC
qiAftrz2vc5X3IWi90l3qxNUIvla9co9cr6t3Ed2ZBkE5cvGz0toUU0hz44IW37TbosUaqO9+XFA
UmSAd6Iy5bMTaWt9OsXOWeZ1gmbNWB5NJJS+WXX53dGd9EM3gC8mqY+urOESd83zGaCsC9VFEbVn
JddjQtrvuX5TWyt9EPLeX9LIVCatyrgFiymhw5dP/pKOq0xDFsHOkkvzGPh5/TyTu3hEZFqumjaT
+xFM3BZ5JP0+65IE/grjrGogZQGmLAXMhd0ug5+YHTKy05vGGsyVVhfuE3Qs5moa3fCz7Jt7VCD8
aMVW6y6EtrzqXVJmZI40ZbItrYqdcrAyDXBUjqarmXokZnTeHW4qa95EJFxxTuxPl2ojQ3PbORAy
+YSl+TOk6dbPDF0/6plAZwua0VVuhs2dKooleNPyyY8XY1buYa+xT6pRL2zYR/CR3TQOYh65Dyqk
s6P0nFvF1tWgvp/AgfEzruyHVAbWQ1zJ5kyCIayu/5jE8tTBMBmOk3d7tY+ZZq9dIeutkWQRPNEI
du4v07Eigt2ZnMtUamIkR/uTaIefhpjh1h/j6kdxFoPf/dAyp1/ZfjM9++0c8C+1hyM322AzdNVX
TgAuKhqEkKVexkTCSLFT1WvDpUrwKgtEefcv+2j3+iaFV3ujul2LqsKFYZcPymL7Re1vxsno16Yd
lDdjeNTNSD6pIvb5aENT6gdVhancgPEXJp5RyCeNb+ETNJflLvJ91OWXUcoGmybZ60YaHFW/oSPx
JZvD7WXA0q0y43Ir5nDaqFFDa8unttXfkCStTso0+mjNSpGe1SCwexVqI/G+JkJxNgYccZOBcqXV
DjhjoeVn9TQ/tKiItrZrRUfcysaTMUPvqnqMnviKd0t/FrrfHlpHDNuwQytYr9KDqGrHQuTFDM9N
R75/HzgnWEmgcEVLYOPYC0kV0oQbaGDbA35L/91lc0lqz36LEyM9DWDQ1nXo+u9WLFgK9Tblll05
b06I/Enhx+uuAjFvGH52EIVlnMCnJbs0TYf7quvqG9hG9Se89e7aFiJ9a5rEgF+mgJfenT5rCEJ8
EzI91Jllsbf50y4J55C8Eoo+ZnEOysnkdoM33g0h1s+nj9DJ/XU3B/Ntk0nvNcndm7iescO/sjNm
eFOd0ho/ShOvtITWNcQTgQq5RQhkGT5VwMLieqzv+3puH8N4+KKG177pbgoHWnaT6HWWFHc4m61D
EAA17+tRni3PK29i1HZfnMZwSGEtky/CRT1aXXna4ZDIwf0JycGr42bVR1JVzVoXhvlUjlO0VTMO
XD0uM3rwtp61YkB8anSrl2YcHaD9RvLFieWdmZlcopixBFXx3SDiNX1btGcsM/Y/3MTi7zG41skq
Yvs5HoBhDLn3MVhAWTTYBw42LNLPepRzi4SgYK71EkGv8oKii0q7v2Xl6NcKRQeqtV9P5dfQbxIE
qEJ/3RqtuY8CqoPMIUsaBlST8deAoe7sXaIhEa5ax4wbWgwke61arYakdo/UQrT9nFstMP0NnMXR
1zy+YfM3vja90SHaVegnJxH5/aTZ5ZKqNr4sCLO6Mg+tcKdX7vr1MTLT+EYBy/62J4tdAdH+ttec
F/7LrvprY90SkSycvZ6n0bYIjBgJeit9jaWl7foM/gMvTLPXwdTqo2sifqlaKyPXuHdM7EhLaxCY
qKmP+d1sLEGcTnxVcA9bk/lxGKApuKI/lI14J+H43+gPbbTzo7IpgIhqEA5xAQE41LMgOg5QaLvz
Z4swspaaH43Pyi5MF8mT+qND8fqtXQj0cQLCcLZ0zX842bavQDUqT4E99fZZPZnLE4T+96M250dl
utqr0u12w+9RqoGA+K+hYef8McqM5+/tLOy9aRjpfV9k3qYi3Wfj1LCsK5sqIlIb9mYdoGpFEs+9
aGXPAZfcP/K87LWcM8m/8PcQ1MF2QdP7t5d+aq4wJGmyWxJX/jBqeuhuvBm8Q++IRNtIu2r3LUS3
qzwQMYKbyytkvIKaW81zGb28gl1Lb1OEBn4nqw8e3dkg084Y2++B9aOu0vGrU5fWmo+huCe07Bxj
BMK2JnK797GROWikCe9GKwJuloYs31xdkp3TmP1+XKql00K9nPntUbVC5iCBMsXDadKT8s3pi89B
OrhncrrLNzvlKs+v6tjFfG30nFcVs15/gOGD3ii203OqBcUzmUP3yu74VQVCg6ThGUWlD2+oN1Pg
lm/Ivtu39ZD8Gh4WUIwlsKifLTf/z+ERoJYPd64uwyFht28jLzDXXmGBxrCScJ0FeHsya+Iu4Pfp
J9G/B5AavXat0B6inEB64aefeiv2j7h4OjRt6uzTyK11q3sCtBR/k1WguWJnTiEKc1Ybn8cOdfYR
fui9mJBI0qJJbrq4dt7mxP1Z56hTNPkjqckcsZckDPI1VqlbnX3LHk9KaVfp8S4mvu/IcTj/SPT+
NrUNmoVDkYZAWNv+0ObNUwo7tb4jJ6D7o4p2TH9AKuqp6fXqHGctGYZhUGws24YBcSmKov+cQ5dy
mGSDcODUpcW9AeP4OvW8fquqqp++NBSTSRCxtcrLBO3YbgIrB4UnrellDPEipJZ4R4GwIUI+ORvQ
SItDAcJtOLnzu5FN7c3p8lXmZN27bbn6MRx9ba1GRZHZrwsHmWjVqr9P0Pu942hJTkWOkho53h2n
97TYTCKsjyLR3Q1uzXgrc3ZwOAakSx4jNzDPvjxWEHULALkn8EN4SSTR/ywWxcFaaHI2nL39VTe0
7O9wlK3xPqavfpeBzEIr9UchQOqF7vcUGAJuY29+tkpkaMfRjm5th3w2qCKSG80j595pK/SKZtzN
RNPhR3S+DqzChAYjqC2RTdiNYe0dyN12zyIJmk0w5eZ7azr36oXsJN5n5EIiDcdGWuszUIMqTO/V
kyua75oWewQC/7I3bRcgYI+6eIHrcz9qXDil7siTdMVwUk99mf568gZHu9UToOJ0uJr/1RV19OHS
2suFV8WtcUxmhM2yPi72AVJWl7DZwB/orjHTd9VYL3CRKllNuZ+/qOCXp9lfOCqVd6oJ/YByY6Jv
sVONHEHyy1xNEmjHYiScHGdm9ICInbNBqAloU0I2u7KFyxN+9xtNNwkXo1J4sTehKfaS6O1K9bgO
yBOopQJvbEBp/jNJUvBW/ASSn+VllF2NyqRvb4IMOXLV8MfsvKB9n6R6/chVon8VpX+XTBIkyFLz
jeJV05PgrGqeqL6HxcLJMRXy1UPRHa3Jej45S7UGz7xqbH8AOsFIHdKatRkF8tiLWb5mMp7WBTp5
BzUWjzfSkqk979XYUWfBnobY3l3egwHDSChRTVBjfYJc297S861qHbLQAfq46Os1SHC2hYuEohzq
t9BN97Nuep9dW3M3OeAHkofi+oX8wYeLHVaOTcZ9/qSPZffk2+YXZVfzJJOAnTPo5ge3JPdadrP/
eextg9W2a+/jJAvOrum4uCEMOAS7YtyIEVnJxo+HB7IwhwdtSc9v2SZnPQBy9tvumE68IXDpcEKj
h2qIHAOxihIGlsUU1boWQOw63ZeIldwqW2Fn6YoV09k0hy4F/G1wir9pAnM6ZAQ2X4ZqfuzaAZ2g
Dl/g5An54nokI6IQcBqW2sUUw2bSwjmrain5amiZ58Otqk5hWt5EeTxtwwwMot/37rZUmTt6HPar
enlEPH5rtzJejjDY+iW7xwDXW2+6NAaEs+BwjTnbFcF8LGtP++hYUp2CEzlX6z0ko3y7QER+dEWw
R0StemWTELcwxC4Ku9jhCPo2oXqjG8/OUFbxZnqIm8a4TThm31rkyfg9HnKTRXvlDGP7VGplsI+n
dNyNaT69FOb4Dde/+y11WUfgS/hU1Xa+9UFeHHGmJw9Q4EIn42buN798cvWx/9qZSPx6oZufAwNQ
gBCgXjWvsG/hRhCrkHMPyxxVVYTZYN8ujhng/ovxj8dAWa2+KbbEh+F8XNo7x8jWwXLV5Hi/RpAg
POG/tv3N4OnJJtE0b9MXnXdGwbvnzpPya4nrZi8tywNfQ0PkCACj0hlJUmSx3isjES3/0uzEMckm
gStXI0xdm96A70S33PkJ7VxntwhLIeE1dQWr8fgDcZcWmYZ0fooCLpyQrJxVTQ0geqhvxuWqqmt1
X3Cw7ddNLtoH1SVkDzvMleGuLNiAn5yliEzIN6IyCw6qaskoP8f6noznB1Luceu3bw7sC9GKxPkn
nbf8EUdZhlxSUj3r5K7c6AUSAzWsLAcvnOMDt6XonAcJekj4Xp7jqNFW/PC7z7LJf81oEgP5Z0YB
b9YumEv9BqlQc28bGZwWbRu+Q8T8o3Wt9iEmkwC5x+BNmSdLx71SzMHOX3rVnrVzzMR44bY9I/pu
OvytsUv4cTcjWO4jylTivSw26v9JfhpG1+LKSzqdV9XkYufjn1XULbUVQSh3XUwzQkuD3Z5SjYTT
7bQ8ykUKSBXCaDy0Q+hTQ4DSrZTx2seCuXfn1IW+TkrcjkoZ2DCnfdkRqEr5Ta4cMJqvk5ebxIFm
8oCjKroZ2s5/69zlG1R9QlgsOEdD8vNSA7S5F5z2NrHdV5+mpuhYWsPyEIVasvHDUG61Bty1GaDU
VUh2qnCQO76y1XsJ6Um/OG5tUmA2WZ0h/wkR7aMTedkKabP5Sw+SlB2syB/NLMsJn0ZkK/6malRP
inDxwsp4aeGizSk33F77yXQo1olbWOsSbb6hL4eHaSnyxsePHtU/+gIOEFVTditKyCJtJs6i8C9f
ugV529zXzrvqdTV3Ewccx6yK/bWhqXFgpR4ARjWbej2hSwO8q1VmX+ohurFZGs65GNG56qfkqQTL
szZdUKhTC4BhiKvms2F0b4heJj9Ki2io2bPqBsau7I2aK6AdHU1fICqlOT+sKbbeg2aK8eAU44s5
ZOOmrBv7QUIBszVFKu56k4wS8/9xdh47civbmn6VizNuoukZvOjbg/S2srzRhJCl955P3x8jdXZJ
tQ+0gdYgEI5MVTJJRqz1m96cCZ19t3rHy3fB0C5F4ULRI2FGhqUP6rMcruGD4gzTf6/ZIG5LwsFI
8eQxNnH53dTa+OhowLgypSD2HuuYv2E0ydUOm0MLHu8VZp6cHhFn2cddHSyrus93PKWQXawjcxXM
D1xZNE1UBNd2bFVZtTBqmOT/+q///X//z9fhv/3v+S2hFD/P/itr09s8zJr6f/5lqv/6r+Lavf9G
09FYbQrkJIUwNV04js7418/3IaDD//mX9r/GAtUNQoDNlwaFFrBb+V0xVt1dr+RP0nzcyMCuZJNl
b6SVedSpz3IWq9aETRsrT1/LvhczN0MWVqe1eMfE34GAVXf9XBRR3B7+mmXNO/K/ulTfNlF/Vdtl
4UfDc4I+wuQRlpYtMKiQHsLnoEna+2wSkEaZ4ytefRNZJrvv2z9/Gbbzty/D0YSuu4bQdE0Yqvj9
y9AB100dW5IvU1U3G81s043JGmRPuCx5ivr8IsxI/ZyJlEB+a4XETYPoEriJspADhTCf0HD1HqC1
Rocudcd1PJTYuVXNAyaXWCNOSXDfNVGyvzaDOUQt49Qqgb9tq0QYnARJC9fvrxEZyx7RDY97LLHe
I9uypiuGc34/Vh71ftJfJnO8/Fw5473fG4BNIlEHZQ3IwLHIRv/owGjOr+3AwC6Rb2srR+15yvs8
hNiC6xGuPOJ9OInSzF5ibu7/06/V+HiBDENXNdPVVMPUIOSZv1+gofLSxu8d6/PgeWtjlsXW5oKN
VMsqjpqFVpEH1ODfnaUYglVFtuOXPjm7Jdl/jHPFhDw+Hy3bshYMqASrU0oscTJQimraDcGMhBWB
Hd9UQZJci27IIuTPZQcsWVVFV4FZsu1XLiBxvzvKY2T/dQoZ4SfkSXwEEmpNXeRWBj3BwLf0zz9k
edf+dlcbtmO4wrKFq+mmsD/8kK0ywqxSsYvPihllS4dF/jYvC6ziyEu/dRaCRMgUPedCtEfCA9BR
534RIXylFtZ0SSbFu/Ut81tf2CO2g7yOuGvrg6UP6ktUFgvZH3hGuGNzW2xkU8twfCMh98gmzDiZ
wVBdT1tqBc/XRk1vJitIN4mu9ehoJ+FGF77YZVnsvPSoVcQzxulDf+ovzaLNP/ljLNY9Pg/7BBmt
l1DNr3ixCOm5az/mtO1LQnhA4rY+zM/ol/gvN1QiaLnHsBL5wxxmXhVZaG5kUxmb/ALJaBezfSnQ
0dQh7AVdvo/avHjA75SAWVN/H0dFW//5aom/PXYMIs3ENS2ul6UTlfr9V12VNVrblhF87oIWY08t
f5ns2ruL0tK56fOqXzRW278NbUA6CEdvyGdCe0LyYIPDaf9mdUOyFa0ebi0zbdZ1QOLSIF141OZC
ECg9yqasyb7A0gm9YdAc6XF2y2MFhr7KbVNibXmL9hPuf0NqLfpSLU6eNvanAu3zp2a0LkEVTRc0
JvInV7e+E75qzrIVzHvOpgjqo2ymbdgvK9fp99V8ZOnz5vUnw9nK0RAY4NpIq3rju3p6CGYEAZCW
9tTN8HB7lgJul03d1ydAGCBnZI8ce59V9jqqsKJ49bMa4ZA26r95QJ7mcG2q24Q72areNyhM7uKo
Zm2cqKxIY5WpRtzNU+vG3zkeXJvaHZ2zgzLPhMlh7pzzyrypcuyqy3lAjsp+rbGdf7jw8sL+epvq
bDktTXUM1XQsTfv4vulRFu161zc+jbpfrXK7ACBlKf21iPnBQy53n/Mqsje8uaOzXQr7Lp3QUXTQ
y5It0hrJxepM0D2saGaPkG6de2a4yGrSpGOPMo0skP7IboTjk4ZvTIVnPhayAhERVs7DTcebZ//n
H7X58VGtW4bKz9lQITYZhqHZv/+oY9MqhaFF2idH814wV87PDU+ZX4qhR2wJ+oq2jCHmLFK0Qs8k
AfuVmXnubZnq+SZmtYYvBpJyVpZ7h1KE9kElI7rrkmk6e91QbQqcNm9hE/SL3hibYxFqhFbMot6B
oSPpm0xr4aXe3gSOcZC1Qo26ay37q/afRt/73ucRJ42Xf/6e/nbz65Zr60IzhWG5rMU+vtKaSEy5
YPn0KUrT71l2IdrinYcosm/COTUr062WnsYrBCys1XufrMWt0E8afinXA0okBxayGk0zJswox408
gZwsBxAmmBez3nEkBzH+RO51EEbLYAygzoseY/cZzSer6lDPyhtjgplS15NGgv+jk58F6q/XF0fS
0uc+B+Pj83UKSfxr05in+FDoF0gHjqj61dltVaePurDMg/SOwFgyu/VVq9lZaCKCp6cpCzk3T+Pr
3BT4plhYZdDufGXY9JFew94SrbZoh/IM8FF8CtQEt2EBtoIFr8Na0Xo1G9/9ZPdOswSICllc68Vt
laCtp88DaEewu8+D7EKi1L8Uk4eG2jyQjXhGNd6It6sV5Od2UOfVPgPRVLyY4Fv+fPkdeR/89gyw
WdO44JQcR4ApMT4uwFEgSzSkCT/ZA0DAsg7ZyyAWvY6U3nkuTa9fwQm2d8HcVHogearRZGc5yqsb
M0Y2+WNhWY8ZPDHZPdqkwnm5fUHczXluNdJ5IjfVpRx0dVT1PW4VinlU5HdB3z9iNlHeWKXlnC0/
1JctQplfQC0CkDfG16kuAHEggr/PQr94rJTqRU7olKxe2O3Y3KHeFR8Df0rWiTcon5twISfkeuau
CjcYj16Rudj+erz651Njj/SYu6P9yCrG2A2GgrmM5NGI1GYX5/dcX1QrtqoW1Xf4Zdd3oLl/9lWZ
Wd3JAub7r31y8vuxStTV13nvfXqE8AVrit/O9fH8pUOSN2sWOsmQB8dRbwIgvm+JgVtEXOKonNeK
89pHyADXzlvXQIlIOrVCfMOz35wSd1cYKE/AnkgTohePZg39sGVAmtaZfdtlAxKmCUwf1y33XUEc
F953wm1i+Lh/wt6MYENUY39k4dEHz27ePAidVKae188ueM/zZDbiAXSCse5dtHpCzCUfRr/qcC3C
xiKCibxk4QJgcGgvci6mzWRfKsWDhMRcXyO2WeVTspCj1yJvlqYbTXeJ1YuTNWjGVv+L9y7p6x/Y
7O+ceXxRpy3OmrfvXfKAD8d/aH44XQtBY1Vaur2Qx0rW/Pv5UhxkDmqBQ0XuNOuuz41bq9Aa4lV8
rDHXhrlPjqqFq19rf56XIwG7cVVCpt4MWbQlelFW/dx7Mlr812WLUIN2ciXgUbbFPFvWisEn18i8
mJDfZIBpnViLAYpToztZ5F4DN9UL0+WcHL32NZY57Z1sRn/N89q5UJsWuHKsX94PjZxWudGndtlH
o75GrOLJFO5456hTvdT6rt7KpiyGTGsXfSfSfdcU053s01LQXgoYdtmS/cXo4gFSjOf3LoyakUNu
o9vMsJpbK/vuaUT+6wSDCrMoxldcWr4TPvZvXUUz7wctuGlGZ3i1StsgOYoYB4L3v87qY540MGVu
xrQAZgkBBJdkIy1xI7/xUKq5d1VleKj9KF51RIC3fjcND3o5GqeZTiLcLisJA2DpQdoS4Adzu1wR
YIt5OWnxg847Apnl8c6bgWZYNbdrW+v1tWyObhzeZWO5lK3rjLHUlqavY8tczzt5H0F1dFqcamN4
pnEM9Y7VX5/tcP1ydpZp9/VeDsgi6UHxbFzLmKVJ+mohZ8uRxlHPQVKU95qLFmoJjuwcO0K78Vry
y2CCyi8JejIpKl0veZpm2wx5rJ2l5sUTTi53csKnUPedQ+DUSoi4EDBdtzHPgxDDJY/G4QKjKb0B
27m4ztBYyRyV2Dy9z5DT/CLDFMduAJqZqmCxXAlA0wFOs4M1zN9ZUh01PHyaIKWZ2I23z7LeWEO+
LRFKqyEnDl76xUAPoYzt4Ru+E+DEcEi77yYftYO0sXdepI48e4VznZJwz7m289UmRyDBsrdZlo57
3scpBOSXFuA+nksDek51/rNw5+Z7X5GaXMaZN7MBsOAuAkLzrzgvLSURNK0cZJRUcDVRmTuXQOW1
LAmg05jcO2mpn4qeb3kqegQ8EeH6NIkZga4pw02qwkc20YbXTTapAPmWRaOVn4CBk0wO3BxodNu+
wbSyk6z8NIHZ3Hr1VGxlM9EPxeCR7R/GcjeNZr2RB6PwtcyhLbz0CuD90ovHtewPMNRuIs16Kia1
OyS9aa3kabTKuVGTKn70sh4maIuMWGLZJuQPb3gzcaVclI70m5jGO3x5P8l+Da/7FXA9qVM9vMbD
MZin64Cedy7+S2s5q1Cti1nbRPABtJ0Nu1AQYOuHt9FqYHSWixj7nGUfC+vJVltnMTT19Nr4dYx5
Rzh+tiIfGmKlfzOibAcA0AdTo/zIobpEiz66lOzYgwVZi02fp9X32E/vlKEz7iY/zCDAWcNtBgpy
Cf7V28SxPks1Kq23G/UmZ603BPXai5JFhRzWxbWUzFsYGoSPiq90E2c+osfRmx6oLjusslLOXq8p
58FB1iXWy6Pseu+XNbX3ev4oFpwfBszAUNYTH7atMHUmgRBfRBKiwmAq3tOYGQkANVe5dfPCv2OH
IxYGiFwC6/TZfp/dWHpwR8T5FKlGfzQGzbyojW9dkH+PZ5WdteySRUreFNX9oT0QWTb3RsuSwVW1
4KmPwU+RyYxJCrbhE8Rr5xJ3Jc8rBm0vHh5843tehuFToerVChcFLCzcoTkPc1HoEWzdrNqpXtac
VeFQzDU5KKeVplEsLTgZa9n3YV6ZDLiY2Y9gsLVTpavTsXfTEj+EOnqcBrIaPrm07yEy6I3pfe+s
AFdxlEQIn/vT2gcAcD0IPka5iRJtYYF8Ozqz0J8GwaBDf8zodorZ3F6biASbp7GG7L9w1ib0iacm
Q4+6KrhNIiutnkp4H2t8XoKt8O3yKTNQJ+Op7iD+T1MvTXzhRI6G2dwMHcfZBUiDLmVTtF15YIEZ
XZsIZLlHaCakk+fJ6WSrZ73wvyX6oxdP6meQfV8jEDdvQ116C7+ynMek0utVLuzgDjJHvon6QT0P
SjnsomlUD8nIRUrsAsY89gxLW9XbWwhTIPf5t7e1sbmBY2Gt/GrU2GR33zQt6H9wayhVkvyIWNkt
YpSun0sMstdVAeLrh8j0dBXbCXeAGtnuqS/1Ha5Z3ACFaT9nZWYcCm8cb+dW2RR8U36QPQHqShaK
Zkxo0qnpk+ObINx8pTrIUVfLkNBCphiEI6N6N/SIFrnTRjZJAkTbnoDeehqz9Al5EXORtkp8cvM6
uOi69oOHYfcSBmm+K4BNr210xl783NUI+xUqJHtG3S446UGT3zcZTxDLR6dg7nZKszpCTpMP1O6l
Qb5wXQy1upWj/FgQLU6qhHQ7p+z7VUXW+dlEFeni9OYvnwvHI13LY4x22Oi4bYHXqu8xkMlBmpU4
sMR2eOOjnLUSVVq/oH77AtCc32fUL0lguF/E5JF3nw+ygBJvh8DC+XU+KBAk3g1cKl+mILkeZIt+
KapCfPH7FL6xE9X3/vxJqR78+klgGuqXrPJfbMVXvqdl98snQdLaTYq94FlqAfqZcysy4yKLKm02
/7DJm2Mducy9XJMsumPqpmoTOCOf/Pc4T5t5RaCowGOdKDDQcWvjo15l+nOqR2+TH9UXdJz058CI
ASTV1eNQsvTpR28lJ7EZx6US5Nz1kKAZD5FJklg2Z/zLFlEhgwvHKcSg9Cuo5sZOnhHFL5JmRdyd
5OgYRpcYR4FbjV35gehPeJPnXrYLEmSzWa3B47am8OS7Sb4IIraUeThAFkoHjE4S+1HO8IcXJHy6
BzkeoCLPZzc3shVqvIrSUU0Ooxs8i9q14b8b7MZVe+tVhjLjQsQJqhBo77lZK1m0i+MoIn1M003K
AbU019nJptnYEH2KRj8GYnzgQfysCzu7d+Iuu4/ZcgCs0XyCudwLSz/i5g2z9ChHSQC25z9fQc34
WzjLMQ3XVS1iNTagb+tDOCtyeJqUtejZ4Q3jlgDhZJAkmXgweilaJw3eqNG5tVTzaFcZPyr+VngT
OG7n9mjdetkXXRXRfVHl8X2JJ+lexFaz0IYInqCLNJyKzuS2VkNlPeZF96p2vJjb1Ggufi0gzxfT
PlH07nXq+mk3WaByArR+XksDIvVECOzGNjE8AO53PRy0b7MXNbdOP5+taCE8ucIuzz1q888jaDt5
eF1M+aEgWYWfCtPKSUvQ9k+rUwqY6EX8/EzXreOjcDNzKWf5FvpMGk/HozwHEheeA8ReEdGwHIgE
3uoIBt0WaGn7PN5u3rvc2SnUGNDgkX2y8HBW2JiIJV4PRZ1TO5ml/aLiiXjyscva5UaKfM9ce+/7
T7U/z3Mi9+f53L9qH84Sh661BQnXdL56V3eKt42CMFyyQZvmXdp0p6VBsrHaLl+99/laO626VjPW
8jA50Jl6uTRTp9u+9zmWQP9m1MuN1U/fgPWhdlZrFneer+4tgzDWZPUIj9ahuEfON1/aWdC+6Z31
CBwggA+lrOkAj66K8sYou/rTn3/f+sc0sGGwRyCtZkMqJGwrx39JA2c2m5xQb4I3dAfC+GA7u9rI
HsHrN99t0W6tsdY+qb6wloHuGJcSieR9FUz2Fu5mfsoRM17k4EAWJMz5kc+Fgkrzyo4B9simXjc3
f/4vGx+zJobjWo5BcNM2hClM60PgzNZUPwzISn2axmEVuVNNJpbCTAosPB2n2bFNjhe96v3sUwcH
x1bsiRZ6anZvTlYfYWqAHtRAzJNGAAufpv2bD/xykVqpeu6RgHlQxvRip2r/VlRcIB2HgF0arGDB
FX6mn8emIrQ5mNil5gkvedsVGi5YjMiaLOREI2t6bEjC/B8yoob48GDiDxeOjSam7ZhkRckz/h5n
hxSpJkk2q0nbPDCtpMxP5Gf82ZeVqjMXqe7nJ6+AQkgAe/+hXzbljPe5si+xcqT3EhPrpvkkH+a9
N9+PzV1w2IDUIyT+zP7eQKv2GFjuGzhQYiC1OaK37fjWRpg1o/MUiD3LASLkrewyvWLY8ySdkBpk
UJ6kV3HlqEVo7lAXGu7VouzhRt9aUc4plY7fpl+1kPDnA+RJFK8MFmmh+Ud5EggD402ME5ActOo2
XntFb8pECYbzUceSs+mO8VzIWlOb+QLVzHb9YSBLkd5dyIk2t8pS19AFrNrCQR0pnpaBEXaPTmKP
N3wh923aIdYyF+XwBgA+friO24RGWSTXJzmGdLKeZc0pT7AwsMsGaT4/0JDgNtRTopU/a7JPFvE8
+mGy7JOjdWM6e8tHbKCf/OKoui3BhzG5s7SiIC7+70IOTgL94k1ujsVRtt+H1QiFSpIGA0laF/tE
ZVI2xvzm1eZC9aZ9pLXpjZjfw2pt4TjeZJf++hoG87jBe69Fsngenc0ZUFTLyCS62UGepCtT9c5q
N3JMzgrTqdojojeyUJnf5f/pU7UOQ2PP/PmpUTqoSzFY2SFPpwlBRPy2EhSU3mo3ARSlFe4FHo64
yGavj8qb3hPFN+DTnrpBzy5p1nzGLtK4QSTYvJE12zPZASJ6bpeFyTZx8o2FHIjY56MKXpdr2Xwv
5BEVMn3vXSrJh0WrxbDem145m1qDto6eiU2g2spZ9r0Xge0HS78IkwPR4/iIJAuGTnNNFrXijflC
VslaJRuk7i5RGySnyM8QNBFFthZchlUVFdU6hTUNSRh5T4JcAzyG9odf5tCh+y57qJvZ5XjU1fW1
WbftnYsLhG6YXr60sorQS1l02AsxOXD79iaLphPBn+Tsk8NDxc4SC68xjZdh0O11a9XTVjZzvJ4W
5jTGlzKo/eeKFYvmJuZLMo0d/LPfjrK72xTMM8vNJiIuoNdfuJsPIxiaF8/Oq23es/3J86BAoCy8
lxMQ7hkXTuDZt0PodkeryFGEHNziS3Y9gSgUscpMGGjoROi37WhOC3mg5xV3REqap87zC8QC0AeM
M8CIodAPcoJVIjGqEHTpBPZ4xTJOPbN77F02rR6SO+ycq82Mqf48rNDBij+PMXwElszGzgt189ms
ta0cjkQMOM9mv5L2lb0WgTUcZqwYMH6UhJRAOZZSQGhQV5mDForE2fpFvA/qIoVm5TbHIfd/4m/1
oftGPqG4w9JmvKnKkvQUSKe32pzWWtgoF+iz4/2I/zZxLaXZxZk+3OuIZt215kmOyZ5Kc4pt0gT2
UjaJXdyZpmkfsMgK9nVoGJtY1fLXMas38ruwh7ZbBs1U36RJSQpvtKzr14uu5irL8uxNM7ipMVlQ
90MwlA8W/h3yyEyLUbQpLCCmtYuUhum7a3cYg09Ab68XQvfQTOoFkmsG0usXNSmzpV3Bc1U6FMwy
E6m6uoT2AFepdK+VUVYwhrhW/hoa1f+fOX//CM6T1W01LwveP0LxdesfXsv639/KGI0YKlgy0zFs
9+Nb2bL8xk3tdnjCyVtc4qS9oMZevmktdmcdlPutbGawsO1KJ2BWkRlc9i0hyLFfebmvdDFfj1Ms
M/SN4HwoEQjHf9cU03FZZYzRVtauo6X9D6lJWOe/b1vnlRVpSdvB7xAIkfFxz8PeoS4LzcRJrerR
UUNEUa0MbeeYaKvJ2nuf+x/65Dw3v2ACtxiVlKwUEgDJPiQ4feimkshj4nqHTi/2YzZFxhb/ZWcz
trx5rm3MBvCoTqC4D8lb1zbJyqgr51C66MNZ9UPkKAmrMjvbh0GY8nimGY3dN8y0tFuQ6QYcjvCb
nEUEIF0bAmMa2ay8RwdIy0vRsRjpalHZ2NRkJdJBYfGit6w/6qDBzmtuhkW+8g2vevTTybzj/mPN
NwN0RgcjjdzFQC1gpydiL9kGCHNcerK8J8cbNrI1xq17kbWqFSqiMdgjxQ5qojiRM1mx0zcEUbz9
+2R5PFGqjTofep0rj01a3saysxswkQ19A9KToXlbP1RL1ip98UII2AEJUCQH+ZdErntP5tIkeBt2
T12TEeHlL7KRn15CERwQUMkc661Iw89BNKVfwyl6M6vcZNk/ePxARbwz8fp6nCeEvCeeQqvkUde7
QObm5dK1KtdQ+hhzZbWxrZemwX/ifWFVaW3hLd+XUgjOIaEN2WE7tWa6EeFU7lmPi0fSxHeGERqf
C8uLEcDyjRvDCIobv6x5Cc0DbTDdFNxYT66a+XsnrLpN2fPAqaOvcpzUc7CeEhyGzUadpba9fm2w
/L9JEtYVveYWn3U3egG036HSpFsHErnKSvbzrS8j3B5fZ2m8bd869dYpXOU1QItATkiwA1nrvVEd
kMuNHrOQAM18QtU3q6UYJ3GGDGZc6qIjJTMPtB4JX4RJlDvdq73jlKblyk4t9zbqASwjM/dcV3mN
Gk3hP1nsDQpfG186xylOY2UihzFm44uL5OemCY0M4CujYYFOnoKTx40crYCwO2b2gmjGcFOhgs2W
hFlxOE3b0VfQtmjD6aWJ2nip4mZwlAc5rr9uUeJ5VOpeuXUyjAHlBwNj3jtu0K3kQXhoJavGE/Ye
hZr6XEVQ7adxAthRz7umMDKe3pvYfvxsloVXHQkt/dqUo2FFyEEe28xmGWHpE9JNyT26Jol/K/AO
od9ZP6u8+rrZbrT0DhqsPGX9tzF5hOJZayO2VTAh+zjzPOu1HOoKBjb6QUmQELKPSdB0ur1P8llp
yCtUbEKc6FiMnvUQT+L+2p+4NlG3aETUZvDuWE1/l/01S5JlWsPvBIOe3KZN0SyCGWqijKjvp4Ew
L/ZU9jcZLla5GqGS2LUAa9BaXDtZ4xyuVewHnINseyRjtrioIXnASxZtA/OcjaiS1SXOC9e+srTP
oToph1/ANXOfr92NNc4GPCxYvoJy66LwS9X7907khd+7vtxiPJkHiyL9kuL3Gi2K9sLO2MLnPI4g
KPvT93r0LnYl+i+YKXybqlx70ydzQOQFvaKBsPcC0V9UEz3HQSEqYQcBH8HlPaR6yKN1giDXXJWT
ZK02Gqw/hEiXsk+pcg5UAs6RynOQQQi3yLH9kMPvx4keJ5kAA+R156XDwkW1FupQ7K8VuzRv2OOq
kJM0bZ+5UXsGt4XqjxXUD0rAWllgpfoJ4Z+L54NWXCgrP+u685DBqAnzajj7cyGbvp9qx2AC+TMP
NiNK47aR5ouuGhwAaBQE+0BjF1gQuX7EQgRuks7pbxHE6Q5+UL9qs92OLNyZGNb66Rm/X+Uou+RU
O0Djy0O2bvU+1wkwktKsYJdElbXS9dG/6GkzYUZijxgNJea5idRujdVx9ojNiQ6VyvC/GAMQmJo1
9KKLi1WMSsPXfIhnQSXNfHJDtKzkmSpf+3mmfPbbM2xF39pKZZ0JbeVWGJzF3EhYhp7TfkrQ6enL
cFM7yixzzYiTmBG0EuzWliAhiZpEzY5KehrmWqSV6ckvqmaXYyh1rQV/9X0Yzf26X6swM0EHqAeX
2Cgg97ka2Kp6UCwK2ZSFZYjMXl8nIVRl6eimM1XEtrbMtSK87VBSS4SRvAD50Q/CbOuVbsNcg/6M
0EtAdMAyzPRWJAa2evMA8jbFqndbcSj9wH2uknaZ2OaA5D3E86zvxo1sgvvaYwxkPWLVEJEubvkY
xFRb7Pn4qll952HtfcKDN1ym+aw3oxjVJkvC7ITKIlhmVBS35eR3d5o7jcsggIyoJiQfjDnC5M+x
pqYPzb3Iqpf3LlkTZW+uwtmcSsW/QYtTccJgVrDpR0QV4SBrqc9N2SeLqWDlsoBCguOXQGsJAYi7
igDYUiMfhi5iATNWtqe5PdQ+KCbZ5i3+77afVi+mmiHhkqmvKvjhtFKzH2wQ0WDLrC+iAGgQxKZ9
D1bY3gSiCI+2k/rnVswJJ6Wpnto8g8yMUOP39kuSxPmPTAdDWlW6eFJ47AEcSJqz31f6IXfSeJuU
bXnPrhPGdlomXzr80+RRWldc/JGnFcA9b8mjdfvnyJ9u/R6tJEtouo6uEhZ2LctQ+Tn9HvMiRhl0
Qi28r1Y+s1knwz+mxPp8tfyh1379JY2n9auFU/nXCL/cZRyeRx2nI62GJaZYWojx4bDH2AIHp9Iz
WJHlN2FU1fvWXRlOEW7TIg/ug+w+iZtLbvjmQVUs/NZt2JZFXiTLsGtBwJiqv2bXZK5ydUTEZUhU
Hh2cDkIUkm2b9kUzFXPVjMjxELdrtvBgCScb1Z6oaoBKuXawZ/CNo+Kghj7oq66hlZIZr9F3kLPG
7ZQ/4S3kgvRBkFInv4kRiMhOquZp27RqnxR3wnfCJ4EJddLakU1Nl32N64cTPRD0QKRV7+uLNWKs
4nWw3kJEQY+K6pByR/BukWG7t0lBpq56D7sRESRLz9LyDYwSddN7ibGZrK+tqWf7jlDL2iE+vrTQ
pdsQAccquSpYe1vt3pvCZAe1CqzMBG4otnA3t0/C9bDEUUL+y3VOjie2kORMy8WghtNDjwZopGDG
NQa882FrQRHXY2cNjklZA7wrNqOBZlIc9KTu46ZcqejrIOSNNIDS65/jHAWmzs7KdeZ72UJRSryq
fb24j0ADAinQz2iS6uem4VmqhS0C2/iQp9FwAHDsHjGkQse2Lrs1OcPgIYabtEwGnZAjNj2AEMtq
j6zSCnkzkvlRs5+QJYZ7WyzsgYhBNLVfU7U0TsBnvviBsXUC1kx2mUfZwuvG8kA03G/89JQa5vMQ
2cbBb1RnFVuoMbJq8ZeR5jZYgdk1OZZHdnXpCW5meip5SI8BGn4tjIwq8oqHwCweLatJD1ZIqtoz
j4SvL6ic2K88e/eBwKsXG1kRZOfcsKOXSkm2mtP3eJSE9TInHXlnAqbrKnORBA7ohyLAzwdDJDXu
okXXdc25tQ8TMIj1LM62waPx3CZiOgc5ABXFIStucpkKD9NAFdOOjTOY1qEoo+c89fqzNxKUjaFA
C63ydu2o3wn2owseyWKPCh0an/rwoEVVeyML3UEIaygzHJWCCtAVhOajMdZA5QznVJCNvfQgUVaj
HaDG7OAqCNh22XsTNtpnvxTWM2yohQiCIzb33kFJlWE/ut1bCh3wbOoD2GiDy4iVMXrEBj6R7OgB
N4KfXHUVfFdvEvp2YCW7SnVnGSrGV7Uv13qo83oZh+GsZultU/N3Zy34WjiPsJ1Ho1nFWYuvbRqs
CVi428R38hWamCt78D/butH9w2NN+z1mwFMNKoBhaRZgcCgKwviQYiSy5uaxWaXfUtRSDgg62Ufw
IytMaiMcHxLENlCC9xYZZLAFwUMPW9UEv1RdYMxlieWfH7Ku9tvmX/5vMH1Ff891NVKfkjj4S0Zo
AHKud/y8v7msiSFVtxXuoPn3TgQzhWZsVpPpxgs7ggYuBvHDUOKvbdMMp7Z3p31uim2pOqygCWLt
WKkMB7wTgT81obPRghLR2gmpqrYLXkEk/T/uzqW3bS3L919FqElXAy2VSPEJdB0gkuW3HSd2kj5n
YtA2Q1GiSJkPvRoXuJOe9rzHPepBz+7wzs43uZ/k/jYlOiKl2I65u6I6qkIQHTubm2uvvd7rv9qX
yXJwyXwMhVKDqX8xztTgKAPmW+/nzjhzsL40I/+2q06GN372eI1MtfveZDZmXEqgH8Xtzhc/YIrU
UAMSRjNGQNKIcPcwszPIBcJB9mi0+4o3PRmPE7U30NvT3sJTYgaBmDS1iK+xYQT9ZGaeeTQiASo9
7o7njJoCBeyrnfqDI91Pf1XDJbhNk+hjZGn2qeoppzO/eQ3wyPDzCB7qKpZ9N45AIuossvYZVSLa
ceghzqJmMDzSb9X4bOj1Y1Flm2VfGTT+Hu6kJysO+osZ4HTx7Sg7V9tpSoWnDSJ0e3KWPmbpRTBm
1qPhRVkPMMRRd9S2fKIWyhXIzE2yCT5j0JLF8uvz569s6Vg4UfAj1emaappWRcdGwLCZj7oXPoRm
e341je0JsztutVmPLMN1MlAx0ifEeFXBnZPHaPBBt4Yv9Mco5QBUzoO6CdokYydtZlxUa+OBWgpN
O7bDBwrx1C/RggpDhmOY0yYtaqnZJAwxwOPguZNbKKtN9clXBgOYRwNsPAZBjJgPPRqdjqg7yfzp
gnZVtN3zZFK3rolIllLUwV3pkIOsJk6VppnMNQIAD0oU3DPVJj2n3CEAXWfsUdZJp3yezVVH8QWV
EUe4LN7JYKHM+8SAqReeRdahr6t3ADNnF3OGBdIav2ieBfS6Dhdh+2A2m6rnyxlj0Z7ftlKJ7UFa
kFfbdFJaqmKL5GFF2Cgj/C8KgcwHZmwz3nakO3Y2UxnvrdAkfes9noSmQU3JMv2sD/oEw08Aj+38
FlnzE3QdI0yZw4TWnswum9NJl3ClfZqYi6A7tMBmBsy5p8BW2I6WcuM/Ku3+YhAdg4/RPkgTj8EN
0wMMBP/SSMYH4McbJ3NvmRwQarSOZhbBsVka0Gc+Zl4awykEzGnw5bY5Dw/NGWiUA5K7Z4/UW/Yf
b2/pRPf86blpLEiAkHc9bDYZyZZFw6T7OFzchRrJwAEthL1Rc5H1F97cPIx0a4DjFk0PkuH0kfbB
hX3oZZ3DQaTHHzqzdEzva2D258wtObzVtCEq3Ma8070Z4bBlSoNY5/Eg1ry0dzvB0rOHDp10g+Tx
rqlp+sVjgEHWbDK+ULEYnPYYzJheOPQXBI9ub+gts09mmv81w1CizSc3NueLEyAIJ8eThAnopEDb
R6hY5RQMQR/QxPt2h7GGt0MGxE2ZKxKlgxNDJKc0/FOmf/lM2BpoJ8nMm/dnQLj0bEMPr21QaY/t
aebqQEmNsQJArlXoILuaJJh276nYwSFqU2h6ers4t9XJ6HjwOFOYbK75S8ILYU9/DHoLRr9edcwm
Y/UewfKate1B2CXU3/zgh/8SamT8QeJWxmfMG8OYCpUDb/YVsNXxdRJpxrE2TZa9lJhtW1euAPgV
Yx5ov4uWafKCpqp00KxYWaNt2yRebQM7VGkKztq3NvfSvH0wYn+A+TENuyOzaR+OKNk5VNp+RpZ2
Or00DH16qXkK882G3lkUgPaLbDmca9PrqRi4RKvfzZhDef6mqeIifav9yndHAJ0OH0UleW9qleZO
pa0G8fhxMnTnzMYC1Jypi7N29AE+iZjau5gdqyZzZCakTnoTwq2HgZJ0OzOKk3Mg5ckSXJLhAlj1
TnDYUYzkkBoFIn1+Ov4QtUO7314O1MOlcE/C0czn+INOXxvrTEGKBl9SRM4Lr7Ml70ySC7pNwYFi
qKZSNQs66my5HM1nI3fmZ+8pG1auFZty95gK494tmvJgkcXBVQq4DXUS056iLuhIUyyll+oI7GaH
Ia1JokS/za2MCtqR2aEIcji9Nmc3dmTdLbzF5MYj5/9SsYi9fQpWRyUT0+lYtoYgKXuMhuIn4wQE
arfpzQ6UJQhZs8j8lAZDTAXQ6A6NuTrvDpq30Qk9O6SHKIu9Bjzyygzs01Ax9JPcmZq2OxfNZE69
Xniizhh+EmX4Owpw412P6koznSUXHWVyMiRweKRYnsAFoLEGABz7NJ4t293ObXLEpIf7BZViv3ZG
FoUraXwxHN/GR8SGRzfjaUzYDGGaZvMvz59cpYItZ0RLw3mz2rpKratdqZdZjrMZntto6FpjNenb
I8NDg9/S9p1YHzr+ZHRmzBWjT6+Uu2gy9yObnzYXiX42nsd9upfAk5wNLjrzdnyujwcT4EqVfzGZ
Q3zVsZonDKCaNlPtM82+DPeiWeOA6kW/+5gE0x5BFSAGht7j5TK8/S1rZ8joW5wq+lw/3dLXcxZn
QMs+/67wz9Z5U/+D0aJaMKmhGBWZEM/GemJ5YegGut4+oJJ2dkk3sM3c1KlnnviYmQxDHh1QJxNe
2EvvWksHX28fl2pv1Fb1w0CzvYv8j8gmtAtAhtpNdCorabcaZtnoA5L39mRiJb8yUXN+3iTca6Xj
vt+ML5mPOe/TpWQBtDm41NjblfZoHfnw1rGteYwoDpoaA5/1zuUo/NU3T9DTAcPJgOUG1SC0O119
YtHu2u58ejSYHU+OvjPSlDNmzFLLn04ZXo+VMMqomwlpj5+YqEbiXse33nDQy8CA7yZeKJIfuFjL
j/o47C40owlG/TglIDiavG+GwN6nDKiksNN+ZCIx+K7U0rAxPWt+bi6CxwNSFO+pX4wu1flNmi79
Y1xOjzi9QVP3OJwwNHIa9CgEV3vLzidMQko8k5mbGdmZ/RgzmgHlA7Zrl6Ti6H2AGd1dUtDaHwJg
3x0LWGVDj5k8+RheYrPbZ5YR+WcksZggPtL0Y2VwOz9dWIuvcz9TyTqEyumtGNB3q4buIHt8PEuI
Y3bBgJ6fTwBdv31kzFgKVNMcyX6oY3XRIkfAow2GhgiFarqIwE2nZpdJAmfzaQxGzDD4bGgxI8rE
QEXVIuZGzRC9McpZMlgkF9r0Kwn69H2AMdRN8WiB7pkdiTnSnyn0P72NiRFHizsraHrnSHDGbnuA
tMaU1nWHC7AjiI23z3TxBx3SXQbuTc6928kdUCBuTB/4sRLpl+B0ah+1LJsfm4DjzYAZfK/6lFTO
9fF9mMUXmgHIcGp5VzPGplyBfddLlPFHgMCjr6aHajcuie2bX0JlaXQXpB7OwrZ6OdcV9XqhDI4W
1mR0NcPHBMJmkR4jlohvzwYzJkIM6KSlXu/Y8An9gzaHbTFh5PkQy+SMivfFhZcRqlpadnLlMc7m
BYve3PIqTEPROzrK0LQV6g0rcnjKoDG4Tstcg2kAvdFggRU3pi/LsjNkKBbQe8t6hCGTQ5XRvJPu
0FOsc4YkHwyYs3Vk+Mv78dzXj4IR+MFDHRzZ34h6mF3QaOyT0VBEqPCcUOfnDPyiGQRkI0Scd0Fv
RndkhDPA/G+NrtqhTdqbLawDxVuAxjyeLc7byW+jIDzuUPT5EYiAiHlQjJgGg0Q/HEbKV02fWad0
jRwBRd850efkgNR5Ovp1nEyDA1rH0CLZADeEZ83Gvn5IT4x6RPMAvaGeH53NwK4ZifFtYRJn19lQ
VXrL6c2YzNfJPJwP++3Q8sBUCt25RaWRMZ+mR94tCaWRYOHb2L+cDqeLCzEvJl1O4pUP85cSCFCS
gwLdR6D3UAyWVr7+chON+f8/i3/z9Dvlf/HLhX9PRjL6mj77W0dudOmM3aT6S6WVefp6dwdO6pS+
9MPUTxcfMjdefHSTLEif/+nqPcA6EgvlIEc30dYSr/qlAjRp90INN9/XzWLi/vVPzsPYDw/8JI39
+/RP6x+JSv+OQRX3hqp6Wit/n+fWCBxeO3tg8Y7VMjSVVgGFfhfxwSkOotBb/7hptVsG7lwHg5I2
FT6EkUB82qDn98jw/BsW1F5xzdPOS+R87g1WBBJUwBs20MdPMFRPa/0AFTS1ZXdsVcPnf3rLTSqY
egtaU46PC5t/MLv3iwrQQAQLalEBXqCyGfeBLvP8w4KbVLCtVgdD3CJMs6ICvPJTqHAfZWEqbizC
LNy8EUxteR0NKits3Ae7pfN+JmddeXm7xat3VN1qr15+/y6CThj4da9fESnfXl9rtyzboFB8xQDt
doUFTLNldSxLcMiKCiv5s0fiAGertlCECoqK24ax/vSWmxfBsls8xujopIhXn590ESrn+E0omoaI
59eVBjaYXvQQrWVihRWUtt7SNZPEwf7dBLreVrKpol5+RCXAA2g9Wu7Xig8HdpMHTK1lAKACPtya
BVaSZ69ugimSPrWYQNMQ+ZTDcxt23gRFgQy6jZ+vQZ/9UgYifv+al/+uLmgq7VYn/7Qrh693WqtL
YVJhIj4/6+W/KwCYxGDXlQAcviXibxiHOw/f0ltmp02qBN8q/+ydVUSiRGSaXsMFFUp+U4mdTgu8
JJu2wG8W8KYgwEImxte2FCi+n1TQ0VJ1iWC2VDBJCCpQXC4+VWWg2PgJgIdA8BUVfpI0qBzjN41I
UE4kFeuxgtnSyVGrmkC4LPGA3hJotm16G1Zvv3fKQG3rAjOv1uvjJXHEJBW49buYwFRaBuVRxLx/
lmPw3dMH5dKoewc0RZw+zvCG0N9kAttuWUSB8aPX1rO+d3eADPsrlWKFkt/EoWq1dOrgSC9Bz83X
t1S8R6ZuUgCy4o69Mwux1zXkVr07YLaAAsZBtFB74lOJl4AS3AJYFVmD5hGf1QP3yCykvsKuKwk6
mP4072oGxZD5p6IObARlW/CBuabS6u7tERU4J4F9WYsXOiqxM0u1SALv5AWr06LbDXlJEiz/7N2N
UE1D5KpqUQGxCEoFw22sFRHsim5EK+iKRdGHtnaW944KwMVqK1n9dnexo7RWyACFlVi9EbZwJURo
bc0rexc46WiGqCaoxQsd3hIDAXb/FiHc1BHYyMJrBnTa2DtfAVG1OpO3M4GwECirpIhtLRcrTGCq
OEwIDNI4OaH3SR5Sm1U7ZKK22lTFMHhMe5J3m6dvd9AK7Tap8vXP944H0I2duk4CwUNNoVGApoGd
VMBOIniKLUIp3Oqzb7xAe8CaQd9+FbAQmKNl27hKq5esaAXLaHU0ounAwKyotH8RlDbmbF15aLXA
xBVVzWVb2TTgATJuhBVW1Nk7nWiBll735cmYAClIUuJblHxTHJBUgzsMDVCdFRH2TihSwaXUpgKm
MqjSJp1Dq7esOAwmuQRL1xSTvFr+2b+LIGJ8NXlB67RA5zcU5N5OoSiMRPxq6hb3VhxQn17XdybB
yqQUMohr37AaVrZxoU0AHFAOK17ZOwXZMQyrtsNAygBwO71jrG9ERTiSXSPGRozB3t9AAvhlNW9E
BxcZDdAWseP8gwooSUcKM2xuhICjyz8rQbRPJqNd32vSWnm7BT1IO4Vj7i8Ix9HQV4mWvSMC9mKn
tu+I10TIiDlTu+OqDE0jyYYWEdNbxGfvqMC2VhZMDYMRs5hgBLXCaw1QuQ8YjJZGbJn2lxWr7F1I
SRxfXaGAvchwHnrzdkeUKL8QhfBEnNYm1f6ZTCSA6qpJTfgGeRvg2iSC3zdFo6216CLi4ql7aCvR
aVSXCbQWQr9DKm2dXK7cBBAzW5SyUpwg6tCJ1+yVTtBXe6ohCMg6ixRKR1nzeMVzFEZSB6BsKqlz
YdjeuztgdzSmltWVBU0V/0iM6kIiPEm8zWug2SQdNQZ56euk495JRIz99RV9OztQhEBXrBhdVrkG
BNMMIpaAhWFMis/e8YGoPqgdUkQY4IVqeEert6y4j2jeFjYI4nJtke6RMKD/Sa3tOFKZazOyjDr+
1ftXpAEJV/JtCr2O7bU3sW8ikSCC6BGsFVfXyDqSXkDgr3m94jIJLqD0AIW4rzFFEfOtSQQDtc85
C0ZYCX4U7aY8VHS1RZ8HhsE6v/mqq/CKX3oq6AdeKnjoi9J83002mgZe/IWiFn57gY1yftrl2Lyq
cYyMbeckkXilfyjaAVaPWpW1iO+/lKrXclNg44eFaZA/d/3P1y+8vZUnQ2L7R+Vq/R//+cZbEg3E
bKn7XuiTjdcs0WDVC7Lx0x8kwkpVld6x2O2x78ZOfD9Y9PP2jPVbiQaUv/6p54TOg7NZjC4KJL5t
469/Ku1y4y48t+pR7Lph4IQPxVKi40Gwd92FL9y5fx8V64hVQQUrvq76Tt6y32ugGdPGFXSK3Qbb
blz4jxkQduUq/baEJ30K/dR9aFynTuomxcbzfhDRA1CXPD0WiJ2g8W7s0nVTOlaVnlYkz3efwGae
ZP1zR9tzYv/uznVKpBGOtE2y/MX1d93iv9EFzt+/uBL5PfkfF0xvvJNdN/CXbkHLFXMU397O470o
SZ3Gxwpb6BK4rh80rp1g6jxEcbFNsWkxb/u77PZKbjvKuCdjJyixsigLrbvwcRQ+ZLFTuoJ4qPUX
voTAseNlpR0rz169V9LiClE9Li8r2tOfp8TPu3AaTaz1Nebm/l+2BN564ZxBjAYoaJmrFTyA5ym7
etazonIxibMSh4mEat1Vj5ylg/6I/UmxVr5fkZSpu/RJXBHrAkWk9qJJ7LhBsU6+V9HlUnvZ2Hks
VskXFX2EdRc9jeKHCglEcVHdZc+ymeOnxTr5bkWfU91lz907B3D5YqHVuhI47P24QgPho9fd7Ada
j0vqQRHZ2bqrXjvZg994Fzt3fkkyUjcuYXG6wMurirBQ3S2vLUCx50Z/7MdbhqBwu+s+5IubpI2u
E46KpQRzqLoEovzqMmC9tKpoY66738uoAdP9Q9KoOg2E4uqvzlghJ2xcZ3cPO9rR6ROUIZZvsvCu
cZKI/ZdEPkYFXX0COLAujd7dZY2LLClx5Hp1CTT614/96/7Hz/2D/9UQzOPGEKzK/yYgsxoJcIXC
WZptqRJ+Udps6u/+OgTxtzH4n3ySvwub/12c3ZVPVgLDQG8M0dyh7TrxXVZ29CUwzbvQy/ygbJ0r
EoSM2C3uRPkiEUKte4V6zgIxs+uaahKUUa9yhKIXv+6ODyJQNCo+m+hclrVu2PjoTgCq9u+LNYWm
MCScITGgamhJhhTEI3wgMpNN3M0Ni6bRuiQ5xkbzi2VyY0pUB9Rd9RSfrXJ+NOnXX/fCiVM4gzBV
sVa+ZYECXnfLF1GYJoTCnLLJKsN6uAKyJo1EFKIUxKM6ov62V0G8Mz9Nk1zkXbpTvyRBgDeU9ZTz
7L5iGoqUWV3C38Sc6IPzkG//JrpzvDKVRHlz7WcwuGlFnx58GSW7hCFAsvUftDqOz354z5bzN0oH
bmMlFfywGvyUQL1uzP1NBo3PfszE9Z3vJeN2fLp+9gkSGLkbhY4fl+61KiOY1iPgde+UWcqUIOKu
nbLpAsaoBPYREfl+Rswy9ctBFNWUcA1W3ImdkQ5+/6/AHS+KHQspSr1a8fXt8dZr8QIXDk8o+0vk
+QxpcmilBRp/PiRyc+/+Y7Fr8RIdsnEStOLv/x64jQcXx6xx6UydJHEbf1n/zVnfscafgfmaZCKv
4cSu0/h0/a55/O7k5qS0H9wFg74KG1g7gWpHv+2LrPfznAeqlKiEeY3ngI0dIuC2UpiEB7+J6l+i
ezImL/xOKXH1k9KB775W80YMZS+4qrgL61d+Zdj6HXNC4/u0agNR/FNz3aSqgbe11o/ttJ/FUdms
BCxItF5/O0iRDv2xRS8jRMzOhFyeUa619jvEI+m+Ch1IdNUk7XWU7d5zh0KOLZnyY/R4L25CeceM
pmY2tSgKo+sYTFcKyOvR/IpYoxdVn6KB+mRS9qwaDIMGNe/Z4AWG46vSofCMU2FEKrvoIbN4Ath2
zPtl9k71dbJvOHCvfdCFm0STKHUYI1isJqQ8IRlwDSyVQnOwyanHFsWVZX59y8McbxC7d8VK+YM6
wCnyPzqjgM4xaUSX8aCnbHLj0sU8jLfCZ7uqS156v5+nNoSwfI3S2DiSvwelEHiUE5TYToKBR+yI
sOwmi21JrQ0yvfI6dqM0mZEn3VxWkbGuG5bzg6oMhyWLM6ZybO61I2HZ3sB52FxzW4P9OF2LIFEj
+toQblwPrNWSIyFQelw0QboorIQff8iBO47uiTr4909Bqe8/TwIH9qiAiqNyAu1ZpfBKJuxF4wgQ
4IIguUchwaF4Ku7JbbTdgTsZMZqeM3Ebn934oeSB6ls6+Q0HzMhNTIsSxxtb5uWPr9tn4EG6SW4Z
Dlb/kdqTCLkXNI4ybPySTBGoTHXZvU+8AnepWChXskrx7e23qJ8O/GhSFtcyvPwbEb1xxpVEq7Vl
Dv748R05d+VLKBrY61L3aFBRA9tG8Rt2usUIZJnq77X3+/9JcbL/4WQaVeI+gPPVX/7MDRclNqOB
s/6q5/5d1SpgvpOEdTF000FJudBSJGFd/65CBTHfpC6bXVA96zkJNV/FWuIe0xdafH37Rb5wFlGa
loQwGC0y1g2cmV+sk29XRqbqAke0vKiEW8ycqOi+nCugkL54TB3aZkjfqiNKj6KEpaOlkJLVxIzA
XqzLbJc+hnixTH5wMgR7vmpZXygyQqwrrcl8uSRxstKut2MIPy6KP2LmV/LZAhmtLomv3cU9w8sD
t2S+5QMLai+9iqpsRdjUtgSGvnZD13NKZXZ04Eugh6iJdxrnbhSWJBGdnhIWjyjtLXOeKqPk8JpK
h3KNkgw1ehOVXR5VtMzWZorf/zNqMFTk9//KU2RX8e//Hd775Sik+nKk/OViVOqT/EqgilmM9V/g
xgmXVTmag2zWpcwnb+uCi16sust2yX/6odM4dJKSjaEKVIi6i9NT41cMZLCi6q/LTFXc4rCkX4Ec
qL/wb1sGvSqjuuQ3f3zn3M3KEkNGFekqMr19v8VkzrqH1/Xjxg2WUUmIEo2uv/K7u4VbOjsTYF9g
FxgQaNpiAsqOiH32LUSchx1+XlBzlQT5I4Y1KZ8uax8ZZx3SBhOX3C0Jll+e6SnvVZEgV+g08vxs
XHC4MClllNEzeQzC5grt2I2XrhdNEbmlp0gQtmzeqfRXyPBru1ng0eNW2q7AyqkrXg7ccOzEpYJs
GZXTJzFkKDdaynA1+klaTaAJaIi6ROgt3ftBmbYyXI1Df6vb1JTgfR46ceTuKiR6Nsn2yijxqmSj
IKm4egKirC6Bj/w7MsKVVgtbwskdUbkXJu6i2KLY8MvtZy/bpUduTElueVkZdKAD+b5kfwiY3LrU
7cURdlhJNOTTGeuue5yFyJwSERQZXuHJ/ZZwAOi5Ph1OUico71ZG+eOpG1cYDLj++ps9peKbWFq5
CivHMq57bOdOOq1wgwwX5dxPB1nVNAGUpT4proNo6oyqW5ZA43MfuU6hG40j5TxpDlFem87Z3B2T
OYq9ggR58EtGzf5FFDxAk9K6ugS/nhpqpxq3lCCACLKm5c3KcNe+U3uhyPCqqH+aOWVZIUM1X4mW
rofSscnoLriiWiurxNFAfy2e8/aA80dCXRVng1EO9dcVN5rahBJPqALKru6du86lJgXp5SiJDK/j
elJptgY4RsKGp05w58QlnlBVGSSeuQ9l5QFekYT9zvx0uap4KhbL/S8ZKu/TSPSzl8wfqtGKx7yd
i9e9q2d+6D1EZbdRRurvs6j9gO96lJEUm81pIiXtReGmCJLHZYaW4dVcu3E16mdKoDbdpK4ogLko
B7MForOEQMWqMPXCuXcfqp4eM/hk2HNnDMKelqjNyD2BrF+c7dsZ8fd/E+J/l2tmCmB24MaIr1k0
D3e0lx/3E0Nrogr6DxhZ21nyrb/cjvDzTgKd+Yc8ia8edTB0vZdFiASD5h26687xh+WFJcTJ3sUA
DJQNGgnWAVgIXkDnaDIohE+uWCQQ4mLhiMBeaVkZGx5k1UOTEBbpUnFaTkV0JOyVQsq76KF8ZjIc
4evYb5wDYlGybmUYGsB/lePRMpJ/QEp5jTPxx/W7j5vsAIhk8fXtGu+EvAJdk2UiAzQvZeXqqhKu
xakzKYsGRQZ4ytki9hbLqjjLEczrOjwre+gsqpRkKmKgTN21V2nLHWtLYIwz8KBGg22SSLjX5065
ihmTqj4tsDidaOuKCPztulQm5kJLQYWXZaTfibo8+NNySZAiAyOBhZ1F9U7LKF6+dCflYiDFlHB0
Vw4NxG6wy+xmVGL9A7wiNrnFyDKSF1cg4PqTyVbb+bM9TK/M49Dn6zkTxEbx/rlhIQMF5Wbg+NUo
lyqgqetelBtn6G9TmpoEGUv7FOYV66xsLBk7pmpHmIVV7lBlSKRPyzt3BzlkhJc/+24KamOJHjJE
3XsaP6Np4ySlhWhCQ3afToUozdY3c/NxwEvLgL1YP/AsC51kQKHMXxrFX/1dD2WeogQb4npCN1Cw
2CVvOko+46zuTbjwHx4IsvSdJN0k2gq78vv3LHmlbFhT7Xrgj2jdDKHa019XUGGbDyUWQAenhOBI
rlUcDij2g//3v/8jGTkLB+CNBaXq7OCYbgsgaXYRlc5hg3mqxabebqze+HRANc8FjlixmBAFYogs
80+K//T29al2HTmjgt2Tvxz4TrTAX/IbH+ioc8oxJ1M3mWVY/6EH0eghgoA3zgg30i9DsTLzSqMT
t/5TzpzMj/1SmYjSBubNtCXYildOM/Cb91RgNJMkKzYrjmb9DAlnT+LA27GyBCVw7kzSQcWsWZHm
RcX18wJLDMjaajuvG/HbfBtxiUDX3/xPfdGHWUD9P/MjmfD4OehA3fcqY2bsBR7GLoQFGek1vM2v
UTDaoTsNMV/PsmzDIFjOPFPACorr9D2Buevw/zbnvgKE+AOee+wJ06IcJJIRbOnioFZqRmQkc7qx
sywXLstoTujhNpUUuAzboBcFUbWLVIZJ3L8HGbCMQC9jNMQhMIb3A9ECXOknlVEccegEo+8msiQY
E0cZwelS9BQ9/5I0eblm7xrLEq+mxBqKjJpIEWAAsXRRbDG3TCy9+Po9+ffyjq/cuGzuvCxUX170
U5xVN6vKuCGfSVMvGT9SOjgG7LxEhp+nBnYh+PwBlcJqqgrAyM44Kh2OjJrKLoWwVYReGdUrQtxG
O+EQxdzPug50N8qmbrrDjJHRN9OLBEDln89cBqKE3j/uclll9HDnkX8BeA2anpDyu54joyawF0WF
wUcAYUV5IeH0F92Xl2XRqRODdrrjHGR0XR36Q39zwzJiyYcUVQns+2IWUl7o4t/H20muZ8cKvTIQ
s9biVA0utpJoMmazdIkJxDuob0mIO6z3nueQBJeKwpcnUD2RH30ocZMMdQnIcilmuQ3IllXa017m
0GOX4rw1ifJ3uLg/oEg2KP5b6SXoOSsY7u1K/ziabRhXxXqraMeLPtXLL1TgzZKZRWo0cmC7xg3t
0j7B2LIJI6Nq8jQaUF6NJH+XRkGpR1GRkRMQNX2UqIK85H4tkUqGI3FGSOuO4r7ywhLuRm8QkxMY
O7sknyKja+vKCcYLGuC3iS5jXtuFI2AoKvi2iozG3ku/AgwuoyDxsxOCiVQ2pGVg/V5ChvKqMmT+
pTtr/OaSYa3UicuQyVfOhMEK4gnb2FCKnEhtUAXNkCARMXASIqi7M7jbgKw/LuRXsMrHbgD2/z81
3iVgfyc+MkvoLNDNRfquQRail4WDkgENUGYhG94u72+iEU5TiZGYMSxjXTK8xTJCfagyakJuMgrW
K5uVEH7/wvFiCAqCH2Yp6brSxmUA/XzB1tlh6qgyzNgtz0qVkVMhy0cPyrYMp+hTSjWZqC0Qcw0K
L2uT5Dow3AzBJo5L8XObJJGM7pd1Hf51PkWUYaVhFDfeZ6RKUeLroymZUzyUJ7cZ3mMRWQZm92X8
up8YTNiBn1s3mLD5NkLAPJ8xWdl+Ivr5NDa52MBz8/6O3IjJA6ULJ6Mq5mOWVEqEVBk51Jvf/y9I
KAt3k1mZclx8/Z4Y3qRkf51o+tvkGnZBHRfHkp/V+mA5vZVvLb7/3Q2aNnfgLO/ZW+5igfJYcfEb
9wEO3y//HwAA//8=</cx:binary>
              </cx:geoCache>
            </cx:geography>
          </cx:layoutPr>
          <cx:valueColors>
            <cx:minColor>
              <a:schemeClr val="accent2">
                <a:lumMod val="40000"/>
                <a:lumOff val="60000"/>
              </a:schemeClr>
            </cx:minColor>
            <cx:midColor>
              <a:schemeClr val="accent2"/>
            </cx:midColor>
            <cx:maxColor>
              <a:srgbClr val="FF0000"/>
            </cx:maxColor>
          </cx:valueColors>
          <cx:valueColorPositions count="3"/>
        </cx:series>
      </cx:plotAreaRegion>
    </cx:plotArea>
    <cx:legend pos="r" align="min" overlay="0"/>
  </cx:chart>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POS%</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Calibri"/>
              <a:ea typeface="Calibri"/>
              <a:cs typeface="Calibri"/>
            </a:rPr>
            <a:t>POS%</a:t>
          </a:r>
        </a:p>
      </cx:txPr>
    </cx:title>
    <cx:plotArea>
      <cx:plotAreaRegion>
        <cx:series layoutId="treemap" uniqueId="{5E33C0D5-4392-4E94-BB2F-1E81F963F875}">
          <cx:tx>
            <cx:txData>
              <cx:f>_xlchart.v1.4</cx:f>
              <cx:v>pos %</cx:v>
            </cx:txData>
          </cx:tx>
          <cx:dataLabels pos="inEnd">
            <cx:visibility seriesName="0" categoryName="1" value="0"/>
          </cx:dataLabels>
          <cx:dataId val="0"/>
          <cx:layoutPr>
            <cx:parentLabelLayout val="banner"/>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413">
  <cs:axisTitle>
    <cs:lnRef idx="0"/>
    <cs:fillRef idx="0"/>
    <cs:effectRef idx="0"/>
    <cs:fontRef idx="minor">
      <a:schemeClr val="tx2"/>
    </cs:fontRef>
    <cs:spPr>
      <a:solidFill>
        <a:schemeClr val="bg1">
          <a:lumMod val="65000"/>
        </a:schemeClr>
      </a:solidFill>
      <a:ln>
        <a:solidFill>
          <a:schemeClr val="bg1"/>
        </a:solidFill>
      </a:ln>
    </cs:spPr>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dk1"/>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bg1"/>
        </a:solidFill>
      </a:ln>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2"/>
    </cs:fontRef>
    <cs:defRPr sz="9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7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1.xml"/><Relationship Id="rId2" Type="http://schemas.microsoft.com/office/2014/relationships/chartEx" Target="../charts/chartEx1.xml"/><Relationship Id="rId1" Type="http://schemas.openxmlformats.org/officeDocument/2006/relationships/chart" Target="../charts/chart10.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104774</xdr:colOff>
      <xdr:row>15</xdr:row>
      <xdr:rowOff>14287</xdr:rowOff>
    </xdr:from>
    <xdr:to>
      <xdr:col>8</xdr:col>
      <xdr:colOff>1343024</xdr:colOff>
      <xdr:row>26</xdr:row>
      <xdr:rowOff>85725</xdr:rowOff>
    </xdr:to>
    <xdr:graphicFrame macro="">
      <xdr:nvGraphicFramePr>
        <xdr:cNvPr id="13" name="Chart 12">
          <a:extLst>
            <a:ext uri="{FF2B5EF4-FFF2-40B4-BE49-F238E27FC236}">
              <a16:creationId xmlns:a16="http://schemas.microsoft.com/office/drawing/2014/main" xmlns="" id="{C779075B-5F05-4BA1-AA77-37422C8489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152399</xdr:colOff>
      <xdr:row>26</xdr:row>
      <xdr:rowOff>100011</xdr:rowOff>
    </xdr:from>
    <xdr:to>
      <xdr:col>4</xdr:col>
      <xdr:colOff>1228725</xdr:colOff>
      <xdr:row>43</xdr:row>
      <xdr:rowOff>9525</xdr:rowOff>
    </xdr:to>
    <xdr:graphicFrame macro="">
      <xdr:nvGraphicFramePr>
        <xdr:cNvPr id="15" name="Chart 14">
          <a:extLst>
            <a:ext uri="{FF2B5EF4-FFF2-40B4-BE49-F238E27FC236}">
              <a16:creationId xmlns:a16="http://schemas.microsoft.com/office/drawing/2014/main" xmlns="" id="{D8BF7506-D03D-4F1A-86DE-E2BDADF0A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1247774</xdr:colOff>
      <xdr:row>26</xdr:row>
      <xdr:rowOff>100012</xdr:rowOff>
    </xdr:from>
    <xdr:to>
      <xdr:col>9</xdr:col>
      <xdr:colOff>19049</xdr:colOff>
      <xdr:row>42</xdr:row>
      <xdr:rowOff>180975</xdr:rowOff>
    </xdr:to>
    <xdr:graphicFrame macro="">
      <xdr:nvGraphicFramePr>
        <xdr:cNvPr id="19" name="Chart 18">
          <a:extLst>
            <a:ext uri="{FF2B5EF4-FFF2-40B4-BE49-F238E27FC236}">
              <a16:creationId xmlns:a16="http://schemas.microsoft.com/office/drawing/2014/main" xmlns="" id="{AA8B2AF2-8805-4DC1-909B-F28CDCAD2E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7</xdr:col>
      <xdr:colOff>47625</xdr:colOff>
      <xdr:row>9</xdr:row>
      <xdr:rowOff>57150</xdr:rowOff>
    </xdr:from>
    <xdr:ext cx="6238875" cy="3009900"/>
    <xdr:graphicFrame macro="">
      <xdr:nvGraphicFramePr>
        <xdr:cNvPr id="4" name="Chart 3">
          <a:extLst>
            <a:ext uri="{FF2B5EF4-FFF2-40B4-BE49-F238E27FC236}">
              <a16:creationId xmlns:a16="http://schemas.microsoft.com/office/drawing/2014/main" xmlns="" id="{3E83291C-D980-46CB-8C08-562C8424B3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absoluteAnchor>
    <xdr:pos x="0" y="0"/>
    <xdr:ext cx="8654143" cy="6272893"/>
    <xdr:graphicFrame macro="">
      <xdr:nvGraphicFramePr>
        <xdr:cNvPr id="2" name="Chart 1">
          <a:extLst>
            <a:ext uri="{FF2B5EF4-FFF2-40B4-BE49-F238E27FC236}">
              <a16:creationId xmlns:a16="http://schemas.microsoft.com/office/drawing/2014/main" xmlns="" id="{3C262A61-FE41-450F-AAF8-3BA88B98B51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0</xdr:col>
      <xdr:colOff>19050</xdr:colOff>
      <xdr:row>48</xdr:row>
      <xdr:rowOff>9525</xdr:rowOff>
    </xdr:from>
    <xdr:to>
      <xdr:col>15</xdr:col>
      <xdr:colOff>238124</xdr:colOff>
      <xdr:row>58</xdr:row>
      <xdr:rowOff>161925</xdr:rowOff>
    </xdr:to>
    <xdr:graphicFrame macro="">
      <xdr:nvGraphicFramePr>
        <xdr:cNvPr id="3" name="Chart 2">
          <a:extLst>
            <a:ext uri="{FF2B5EF4-FFF2-40B4-BE49-F238E27FC236}">
              <a16:creationId xmlns:a16="http://schemas.microsoft.com/office/drawing/2014/main" xmlns="" id="{A52B0C93-09B5-4C36-9BBD-7B570335DA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464344</xdr:colOff>
      <xdr:row>58</xdr:row>
      <xdr:rowOff>171450</xdr:rowOff>
    </xdr:from>
    <xdr:to>
      <xdr:col>15</xdr:col>
      <xdr:colOff>273843</xdr:colOff>
      <xdr:row>71</xdr:row>
      <xdr:rowOff>178594</xdr:rowOff>
    </xdr:to>
    <xdr:graphicFrame macro="">
      <xdr:nvGraphicFramePr>
        <xdr:cNvPr id="4" name="Chart 3">
          <a:extLst>
            <a:ext uri="{FF2B5EF4-FFF2-40B4-BE49-F238E27FC236}">
              <a16:creationId xmlns:a16="http://schemas.microsoft.com/office/drawing/2014/main" xmlns="" id="{A82DE2A6-B034-4BBA-9A95-C954523C11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35720</xdr:colOff>
      <xdr:row>58</xdr:row>
      <xdr:rowOff>171450</xdr:rowOff>
    </xdr:from>
    <xdr:to>
      <xdr:col>4</xdr:col>
      <xdr:colOff>595312</xdr:colOff>
      <xdr:row>72</xdr:row>
      <xdr:rowOff>4762</xdr:rowOff>
    </xdr:to>
    <xdr:graphicFrame macro="">
      <xdr:nvGraphicFramePr>
        <xdr:cNvPr id="10" name="Chart 9">
          <a:extLst>
            <a:ext uri="{FF2B5EF4-FFF2-40B4-BE49-F238E27FC236}">
              <a16:creationId xmlns:a16="http://schemas.microsoft.com/office/drawing/2014/main" xmlns="" id="{22F530B8-1E4E-4AB0-AC2C-9EAFB1EFB1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602456</xdr:colOff>
      <xdr:row>58</xdr:row>
      <xdr:rowOff>166687</xdr:rowOff>
    </xdr:from>
    <xdr:to>
      <xdr:col>10</xdr:col>
      <xdr:colOff>452438</xdr:colOff>
      <xdr:row>71</xdr:row>
      <xdr:rowOff>178594</xdr:rowOff>
    </xdr:to>
    <xdr:graphicFrame macro="">
      <xdr:nvGraphicFramePr>
        <xdr:cNvPr id="14" name="Chart 13">
          <a:extLst>
            <a:ext uri="{FF2B5EF4-FFF2-40B4-BE49-F238E27FC236}">
              <a16:creationId xmlns:a16="http://schemas.microsoft.com/office/drawing/2014/main" xmlns="" id="{A724C935-263C-4F41-AF65-A748E4CFE4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59</xdr:row>
      <xdr:rowOff>27384</xdr:rowOff>
    </xdr:from>
    <xdr:to>
      <xdr:col>15</xdr:col>
      <xdr:colOff>228600</xdr:colOff>
      <xdr:row>72</xdr:row>
      <xdr:rowOff>91678</xdr:rowOff>
    </xdr:to>
    <xdr:graphicFrame macro="">
      <xdr:nvGraphicFramePr>
        <xdr:cNvPr id="2" name="Chart 1">
          <a:extLst>
            <a:ext uri="{FF2B5EF4-FFF2-40B4-BE49-F238E27FC236}">
              <a16:creationId xmlns:a16="http://schemas.microsoft.com/office/drawing/2014/main" xmlns="" id="{4A369DAD-E7DD-43D4-95F6-373A7F6F7F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47626</xdr:colOff>
      <xdr:row>86</xdr:row>
      <xdr:rowOff>57372</xdr:rowOff>
    </xdr:from>
    <xdr:to>
      <xdr:col>15</xdr:col>
      <xdr:colOff>253095</xdr:colOff>
      <xdr:row>120</xdr:row>
      <xdr:rowOff>9525</xdr:rowOff>
    </xdr:to>
    <mc:AlternateContent xmlns:mc="http://schemas.openxmlformats.org/markup-compatibility/2006">
      <mc:Choice xmlns:cx4="http://schemas.microsoft.com/office/drawing/2016/5/10/chartex" xmlns="" Requires="cx4">
        <xdr:graphicFrame macro="">
          <xdr:nvGraphicFramePr>
            <xdr:cNvPr id="3" name="Chart 2">
              <a:extLst>
                <a:ext uri="{FF2B5EF4-FFF2-40B4-BE49-F238E27FC236}">
                  <a16:creationId xmlns:a16="http://schemas.microsoft.com/office/drawing/2014/main" id="{19FF4509-3C4F-447D-AB0F-7F1AD97854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3" name="Rectangle 2"/>
            <xdr:cNvSpPr>
              <a:spLocks noTextEdit="1"/>
            </xdr:cNvSpPr>
          </xdr:nvSpPr>
          <xdr:spPr>
            <a:xfrm>
              <a:off x="47626" y="16287972"/>
              <a:ext cx="11321144" cy="642915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180975</xdr:colOff>
      <xdr:row>72</xdr:row>
      <xdr:rowOff>104775</xdr:rowOff>
    </xdr:from>
    <xdr:to>
      <xdr:col>15</xdr:col>
      <xdr:colOff>209550</xdr:colOff>
      <xdr:row>86</xdr:row>
      <xdr:rowOff>47625</xdr:rowOff>
    </xdr:to>
    <xdr:graphicFrame macro="">
      <xdr:nvGraphicFramePr>
        <xdr:cNvPr id="4" name="Chart 3">
          <a:extLst>
            <a:ext uri="{FF2B5EF4-FFF2-40B4-BE49-F238E27FC236}">
              <a16:creationId xmlns:a16="http://schemas.microsoft.com/office/drawing/2014/main" xmlns="" id="{97C2E1E5-55A3-42C8-839A-CA6E5D81F0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absoluteAnchor>
    <xdr:pos x="7822744" y="0"/>
    <xdr:ext cx="2226131" cy="2678491"/>
    <mc:AlternateContent xmlns:mc="http://schemas.openxmlformats.org/markup-compatibility/2006">
      <mc:Choice xmlns:sle15="http://schemas.microsoft.com/office/drawing/2012/slicer" xmlns="" Requires="sle15">
        <xdr:graphicFrame macro="">
          <xdr:nvGraphicFramePr>
            <xdr:cNvPr id="5" name="state">
              <a:extLst>
                <a:ext uri="{FF2B5EF4-FFF2-40B4-BE49-F238E27FC236}">
                  <a16:creationId xmlns:a16="http://schemas.microsoft.com/office/drawing/2014/main" id="{58CF991B-1411-4BC3-9325-F59196D4EEDB}"/>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5" name="Rectangle 4"/>
            <xdr:cNvSpPr>
              <a:spLocks noTextEdit="1"/>
            </xdr:cNvSpPr>
          </xdr:nvSpPr>
          <xdr:spPr>
            <a:xfrm>
              <a:off x="7822744" y="0"/>
              <a:ext cx="2226131" cy="2678491"/>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twoCellAnchor>
    <xdr:from>
      <xdr:col>0</xdr:col>
      <xdr:colOff>139699</xdr:colOff>
      <xdr:row>72</xdr:row>
      <xdr:rowOff>90486</xdr:rowOff>
    </xdr:from>
    <xdr:to>
      <xdr:col>9</xdr:col>
      <xdr:colOff>158749</xdr:colOff>
      <xdr:row>86</xdr:row>
      <xdr:rowOff>63499</xdr:rowOff>
    </xdr:to>
    <mc:AlternateContent xmlns:mc="http://schemas.openxmlformats.org/markup-compatibility/2006">
      <mc:Choice xmlns:cx1="http://schemas.microsoft.com/office/drawing/2015/9/8/chartex" xmlns="" Requires="cx1">
        <xdr:graphicFrame macro="">
          <xdr:nvGraphicFramePr>
            <xdr:cNvPr id="6" name="Chart 5">
              <a:extLst>
                <a:ext uri="{FF2B5EF4-FFF2-40B4-BE49-F238E27FC236}">
                  <a16:creationId xmlns:a16="http://schemas.microsoft.com/office/drawing/2014/main" id="{680D6CF0-D991-4FF2-92AE-C6AFF5A3FD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6" name="Rectangle 5"/>
            <xdr:cNvSpPr>
              <a:spLocks noTextEdit="1"/>
            </xdr:cNvSpPr>
          </xdr:nvSpPr>
          <xdr:spPr>
            <a:xfrm>
              <a:off x="139699" y="13654086"/>
              <a:ext cx="5943600" cy="264001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MI-Weight-Tracker%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Weight Detail"/>
      <sheetName val="Weight Chart"/>
      <sheetName val="BMI Table"/>
      <sheetName val="Pics"/>
      <sheetName val="Q2 (part 1)"/>
    </sheetNames>
    <sheetDataSet>
      <sheetData sheetId="0"/>
      <sheetData sheetId="1"/>
      <sheetData sheetId="2" refreshError="1"/>
      <sheetData sheetId="3">
        <row r="5">
          <cell r="C5">
            <v>19</v>
          </cell>
          <cell r="D5">
            <v>20</v>
          </cell>
          <cell r="E5">
            <v>21</v>
          </cell>
          <cell r="F5">
            <v>22</v>
          </cell>
          <cell r="G5">
            <v>23</v>
          </cell>
          <cell r="H5">
            <v>24</v>
          </cell>
          <cell r="I5">
            <v>25</v>
          </cell>
          <cell r="J5">
            <v>26</v>
          </cell>
          <cell r="K5">
            <v>27</v>
          </cell>
          <cell r="L5">
            <v>28</v>
          </cell>
          <cell r="M5">
            <v>29</v>
          </cell>
          <cell r="N5">
            <v>30</v>
          </cell>
          <cell r="O5">
            <v>31</v>
          </cell>
          <cell r="P5">
            <v>32</v>
          </cell>
          <cell r="Q5">
            <v>33</v>
          </cell>
          <cell r="R5">
            <v>34</v>
          </cell>
          <cell r="S5">
            <v>35</v>
          </cell>
          <cell r="T5">
            <v>36</v>
          </cell>
          <cell r="U5">
            <v>37</v>
          </cell>
          <cell r="V5">
            <v>38</v>
          </cell>
          <cell r="W5">
            <v>39</v>
          </cell>
          <cell r="X5">
            <v>40</v>
          </cell>
          <cell r="Y5">
            <v>41</v>
          </cell>
          <cell r="Z5">
            <v>42</v>
          </cell>
          <cell r="AA5">
            <v>43</v>
          </cell>
          <cell r="AB5">
            <v>44</v>
          </cell>
          <cell r="AC5">
            <v>45</v>
          </cell>
          <cell r="AD5">
            <v>46</v>
          </cell>
          <cell r="AE5">
            <v>47</v>
          </cell>
          <cell r="AF5">
            <v>48</v>
          </cell>
          <cell r="AG5">
            <v>49</v>
          </cell>
          <cell r="AH5">
            <v>50</v>
          </cell>
          <cell r="AI5">
            <v>51</v>
          </cell>
          <cell r="AJ5">
            <v>52</v>
          </cell>
          <cell r="AK5">
            <v>53</v>
          </cell>
          <cell r="AL5">
            <v>54</v>
          </cell>
        </row>
        <row r="6">
          <cell r="B6">
            <v>58</v>
          </cell>
          <cell r="C6">
            <v>91</v>
          </cell>
          <cell r="D6">
            <v>96</v>
          </cell>
          <cell r="E6">
            <v>100</v>
          </cell>
          <cell r="F6">
            <v>105</v>
          </cell>
          <cell r="G6">
            <v>110</v>
          </cell>
          <cell r="H6">
            <v>115</v>
          </cell>
          <cell r="I6">
            <v>119</v>
          </cell>
          <cell r="J6">
            <v>124</v>
          </cell>
          <cell r="K6">
            <v>129</v>
          </cell>
          <cell r="L6">
            <v>134</v>
          </cell>
          <cell r="M6">
            <v>138</v>
          </cell>
          <cell r="N6">
            <v>143</v>
          </cell>
          <cell r="O6">
            <v>148</v>
          </cell>
          <cell r="P6">
            <v>153</v>
          </cell>
          <cell r="Q6">
            <v>158</v>
          </cell>
          <cell r="R6">
            <v>162</v>
          </cell>
          <cell r="S6">
            <v>167</v>
          </cell>
          <cell r="T6">
            <v>172</v>
          </cell>
          <cell r="U6">
            <v>177</v>
          </cell>
          <cell r="V6">
            <v>181</v>
          </cell>
          <cell r="W6">
            <v>186</v>
          </cell>
          <cell r="X6">
            <v>191</v>
          </cell>
          <cell r="Y6">
            <v>196</v>
          </cell>
          <cell r="Z6">
            <v>201</v>
          </cell>
          <cell r="AA6">
            <v>205</v>
          </cell>
          <cell r="AB6">
            <v>210</v>
          </cell>
          <cell r="AC6">
            <v>215</v>
          </cell>
          <cell r="AD6">
            <v>220</v>
          </cell>
          <cell r="AE6">
            <v>224</v>
          </cell>
          <cell r="AF6">
            <v>229</v>
          </cell>
          <cell r="AG6">
            <v>234</v>
          </cell>
          <cell r="AH6">
            <v>239</v>
          </cell>
          <cell r="AI6">
            <v>244</v>
          </cell>
          <cell r="AJ6">
            <v>248</v>
          </cell>
          <cell r="AK6">
            <v>253</v>
          </cell>
          <cell r="AL6">
            <v>258</v>
          </cell>
        </row>
        <row r="7">
          <cell r="B7">
            <v>59</v>
          </cell>
          <cell r="C7">
            <v>94</v>
          </cell>
          <cell r="D7">
            <v>99</v>
          </cell>
          <cell r="E7">
            <v>104</v>
          </cell>
          <cell r="F7">
            <v>109</v>
          </cell>
          <cell r="G7">
            <v>114</v>
          </cell>
          <cell r="H7">
            <v>119</v>
          </cell>
          <cell r="I7">
            <v>124</v>
          </cell>
          <cell r="J7">
            <v>128</v>
          </cell>
          <cell r="K7">
            <v>133</v>
          </cell>
          <cell r="L7">
            <v>138</v>
          </cell>
          <cell r="M7">
            <v>143</v>
          </cell>
          <cell r="N7">
            <v>148</v>
          </cell>
          <cell r="O7">
            <v>153</v>
          </cell>
          <cell r="P7">
            <v>158</v>
          </cell>
          <cell r="Q7">
            <v>163</v>
          </cell>
          <cell r="R7">
            <v>168</v>
          </cell>
          <cell r="S7">
            <v>173</v>
          </cell>
          <cell r="T7">
            <v>178</v>
          </cell>
          <cell r="U7">
            <v>183</v>
          </cell>
          <cell r="V7">
            <v>188</v>
          </cell>
          <cell r="W7">
            <v>193</v>
          </cell>
          <cell r="X7">
            <v>198</v>
          </cell>
          <cell r="Y7">
            <v>203</v>
          </cell>
          <cell r="Z7">
            <v>208</v>
          </cell>
          <cell r="AA7">
            <v>212</v>
          </cell>
          <cell r="AB7">
            <v>217</v>
          </cell>
          <cell r="AC7">
            <v>222</v>
          </cell>
          <cell r="AD7">
            <v>227</v>
          </cell>
          <cell r="AE7">
            <v>232</v>
          </cell>
          <cell r="AF7">
            <v>237</v>
          </cell>
          <cell r="AG7">
            <v>242</v>
          </cell>
          <cell r="AH7">
            <v>247</v>
          </cell>
          <cell r="AI7">
            <v>252</v>
          </cell>
          <cell r="AJ7">
            <v>257</v>
          </cell>
          <cell r="AK7">
            <v>262</v>
          </cell>
          <cell r="AL7">
            <v>267</v>
          </cell>
        </row>
        <row r="8">
          <cell r="B8">
            <v>60</v>
          </cell>
          <cell r="C8">
            <v>97</v>
          </cell>
          <cell r="D8">
            <v>102</v>
          </cell>
          <cell r="E8">
            <v>107</v>
          </cell>
          <cell r="F8">
            <v>112</v>
          </cell>
          <cell r="G8">
            <v>118</v>
          </cell>
          <cell r="H8">
            <v>123</v>
          </cell>
          <cell r="I8">
            <v>128</v>
          </cell>
          <cell r="J8">
            <v>133</v>
          </cell>
          <cell r="K8">
            <v>138</v>
          </cell>
          <cell r="L8">
            <v>143</v>
          </cell>
          <cell r="M8">
            <v>148</v>
          </cell>
          <cell r="N8">
            <v>153</v>
          </cell>
          <cell r="O8">
            <v>158</v>
          </cell>
          <cell r="P8">
            <v>163</v>
          </cell>
          <cell r="Q8">
            <v>168</v>
          </cell>
          <cell r="R8">
            <v>174</v>
          </cell>
          <cell r="S8">
            <v>179</v>
          </cell>
          <cell r="T8">
            <v>184</v>
          </cell>
          <cell r="U8">
            <v>189</v>
          </cell>
          <cell r="V8">
            <v>194</v>
          </cell>
          <cell r="W8">
            <v>199</v>
          </cell>
          <cell r="X8">
            <v>204</v>
          </cell>
          <cell r="Y8">
            <v>209</v>
          </cell>
          <cell r="Z8">
            <v>215</v>
          </cell>
          <cell r="AA8">
            <v>220</v>
          </cell>
          <cell r="AB8">
            <v>225</v>
          </cell>
          <cell r="AC8">
            <v>230</v>
          </cell>
          <cell r="AD8">
            <v>235</v>
          </cell>
          <cell r="AE8">
            <v>240</v>
          </cell>
          <cell r="AF8">
            <v>245</v>
          </cell>
          <cell r="AG8">
            <v>250</v>
          </cell>
          <cell r="AH8">
            <v>255</v>
          </cell>
          <cell r="AI8">
            <v>261</v>
          </cell>
          <cell r="AJ8">
            <v>266</v>
          </cell>
          <cell r="AK8">
            <v>271</v>
          </cell>
          <cell r="AL8">
            <v>276</v>
          </cell>
        </row>
        <row r="9">
          <cell r="B9">
            <v>61</v>
          </cell>
          <cell r="C9">
            <v>100</v>
          </cell>
          <cell r="D9">
            <v>106</v>
          </cell>
          <cell r="E9">
            <v>111</v>
          </cell>
          <cell r="F9">
            <v>116</v>
          </cell>
          <cell r="G9">
            <v>122</v>
          </cell>
          <cell r="H9">
            <v>127</v>
          </cell>
          <cell r="I9">
            <v>132</v>
          </cell>
          <cell r="J9">
            <v>137</v>
          </cell>
          <cell r="K9">
            <v>143</v>
          </cell>
          <cell r="L9">
            <v>148</v>
          </cell>
          <cell r="M9">
            <v>153</v>
          </cell>
          <cell r="N9">
            <v>158</v>
          </cell>
          <cell r="O9">
            <v>164</v>
          </cell>
          <cell r="P9">
            <v>169</v>
          </cell>
          <cell r="Q9">
            <v>174</v>
          </cell>
          <cell r="R9">
            <v>180</v>
          </cell>
          <cell r="S9">
            <v>185</v>
          </cell>
          <cell r="T9">
            <v>190</v>
          </cell>
          <cell r="U9">
            <v>195</v>
          </cell>
          <cell r="V9">
            <v>201</v>
          </cell>
          <cell r="W9">
            <v>206</v>
          </cell>
          <cell r="X9">
            <v>211</v>
          </cell>
          <cell r="Y9">
            <v>217</v>
          </cell>
          <cell r="Z9">
            <v>222</v>
          </cell>
          <cell r="AA9">
            <v>227</v>
          </cell>
          <cell r="AB9">
            <v>232</v>
          </cell>
          <cell r="AC9">
            <v>238</v>
          </cell>
          <cell r="AD9">
            <v>243</v>
          </cell>
          <cell r="AE9">
            <v>248</v>
          </cell>
          <cell r="AF9">
            <v>254</v>
          </cell>
          <cell r="AG9">
            <v>259</v>
          </cell>
          <cell r="AH9">
            <v>264</v>
          </cell>
          <cell r="AI9">
            <v>269</v>
          </cell>
          <cell r="AJ9">
            <v>275</v>
          </cell>
          <cell r="AK9">
            <v>280</v>
          </cell>
          <cell r="AL9">
            <v>285</v>
          </cell>
        </row>
        <row r="10">
          <cell r="B10">
            <v>62</v>
          </cell>
          <cell r="C10">
            <v>104</v>
          </cell>
          <cell r="D10">
            <v>109</v>
          </cell>
          <cell r="E10">
            <v>115</v>
          </cell>
          <cell r="F10">
            <v>120</v>
          </cell>
          <cell r="G10">
            <v>126</v>
          </cell>
          <cell r="H10">
            <v>131</v>
          </cell>
          <cell r="I10">
            <v>136</v>
          </cell>
          <cell r="J10">
            <v>142</v>
          </cell>
          <cell r="K10">
            <v>147</v>
          </cell>
          <cell r="L10">
            <v>153</v>
          </cell>
          <cell r="M10">
            <v>158</v>
          </cell>
          <cell r="N10">
            <v>164</v>
          </cell>
          <cell r="O10">
            <v>169</v>
          </cell>
          <cell r="P10">
            <v>175</v>
          </cell>
          <cell r="Q10">
            <v>180</v>
          </cell>
          <cell r="R10">
            <v>186</v>
          </cell>
          <cell r="S10">
            <v>191</v>
          </cell>
          <cell r="T10">
            <v>196</v>
          </cell>
          <cell r="U10">
            <v>202</v>
          </cell>
          <cell r="V10">
            <v>207</v>
          </cell>
          <cell r="W10">
            <v>213</v>
          </cell>
          <cell r="X10">
            <v>218</v>
          </cell>
          <cell r="Y10">
            <v>224</v>
          </cell>
          <cell r="Z10">
            <v>229</v>
          </cell>
          <cell r="AA10">
            <v>235</v>
          </cell>
          <cell r="AB10">
            <v>240</v>
          </cell>
          <cell r="AC10">
            <v>246</v>
          </cell>
          <cell r="AD10">
            <v>251</v>
          </cell>
          <cell r="AE10">
            <v>256</v>
          </cell>
          <cell r="AF10">
            <v>262</v>
          </cell>
          <cell r="AG10">
            <v>267</v>
          </cell>
          <cell r="AH10">
            <v>273</v>
          </cell>
          <cell r="AI10">
            <v>278</v>
          </cell>
          <cell r="AJ10">
            <v>284</v>
          </cell>
          <cell r="AK10">
            <v>289</v>
          </cell>
          <cell r="AL10">
            <v>295</v>
          </cell>
        </row>
        <row r="11">
          <cell r="B11">
            <v>63</v>
          </cell>
          <cell r="C11">
            <v>107</v>
          </cell>
          <cell r="D11">
            <v>113</v>
          </cell>
          <cell r="E11">
            <v>118</v>
          </cell>
          <cell r="F11">
            <v>124</v>
          </cell>
          <cell r="G11">
            <v>130</v>
          </cell>
          <cell r="H11">
            <v>135</v>
          </cell>
          <cell r="I11">
            <v>141</v>
          </cell>
          <cell r="J11">
            <v>146</v>
          </cell>
          <cell r="K11">
            <v>152</v>
          </cell>
          <cell r="L11">
            <v>158</v>
          </cell>
          <cell r="M11">
            <v>163</v>
          </cell>
          <cell r="N11">
            <v>169</v>
          </cell>
          <cell r="O11">
            <v>175</v>
          </cell>
          <cell r="P11">
            <v>180</v>
          </cell>
          <cell r="Q11">
            <v>186</v>
          </cell>
          <cell r="R11">
            <v>191</v>
          </cell>
          <cell r="S11">
            <v>197</v>
          </cell>
          <cell r="T11">
            <v>203</v>
          </cell>
          <cell r="U11">
            <v>208</v>
          </cell>
          <cell r="V11">
            <v>214</v>
          </cell>
          <cell r="W11">
            <v>220</v>
          </cell>
          <cell r="X11">
            <v>225</v>
          </cell>
          <cell r="Y11">
            <v>231</v>
          </cell>
          <cell r="Z11">
            <v>237</v>
          </cell>
          <cell r="AA11">
            <v>242</v>
          </cell>
          <cell r="AB11">
            <v>248</v>
          </cell>
          <cell r="AC11">
            <v>254</v>
          </cell>
          <cell r="AD11">
            <v>259</v>
          </cell>
          <cell r="AE11">
            <v>265</v>
          </cell>
          <cell r="AF11">
            <v>270</v>
          </cell>
          <cell r="AG11">
            <v>278</v>
          </cell>
          <cell r="AH11">
            <v>282</v>
          </cell>
          <cell r="AI11">
            <v>287</v>
          </cell>
          <cell r="AJ11">
            <v>293</v>
          </cell>
          <cell r="AK11">
            <v>299</v>
          </cell>
          <cell r="AL11">
            <v>304</v>
          </cell>
        </row>
        <row r="12">
          <cell r="B12">
            <v>64</v>
          </cell>
          <cell r="C12">
            <v>110</v>
          </cell>
          <cell r="D12">
            <v>116</v>
          </cell>
          <cell r="E12">
            <v>122</v>
          </cell>
          <cell r="F12">
            <v>128</v>
          </cell>
          <cell r="G12">
            <v>134</v>
          </cell>
          <cell r="H12">
            <v>140</v>
          </cell>
          <cell r="I12">
            <v>145</v>
          </cell>
          <cell r="J12">
            <v>151</v>
          </cell>
          <cell r="K12">
            <v>157</v>
          </cell>
          <cell r="L12">
            <v>163</v>
          </cell>
          <cell r="M12">
            <v>169</v>
          </cell>
          <cell r="N12">
            <v>174</v>
          </cell>
          <cell r="O12">
            <v>180</v>
          </cell>
          <cell r="P12">
            <v>186</v>
          </cell>
          <cell r="Q12">
            <v>192</v>
          </cell>
          <cell r="R12">
            <v>197</v>
          </cell>
          <cell r="S12">
            <v>204</v>
          </cell>
          <cell r="T12">
            <v>209</v>
          </cell>
          <cell r="U12">
            <v>215</v>
          </cell>
          <cell r="V12">
            <v>221</v>
          </cell>
          <cell r="W12">
            <v>227</v>
          </cell>
          <cell r="X12">
            <v>232</v>
          </cell>
          <cell r="Y12">
            <v>238</v>
          </cell>
          <cell r="Z12">
            <v>244</v>
          </cell>
          <cell r="AA12">
            <v>250</v>
          </cell>
          <cell r="AB12">
            <v>256</v>
          </cell>
          <cell r="AC12">
            <v>262</v>
          </cell>
          <cell r="AD12">
            <v>267</v>
          </cell>
          <cell r="AE12">
            <v>273</v>
          </cell>
          <cell r="AF12">
            <v>279</v>
          </cell>
          <cell r="AG12">
            <v>285</v>
          </cell>
          <cell r="AH12">
            <v>291</v>
          </cell>
          <cell r="AI12">
            <v>296</v>
          </cell>
          <cell r="AJ12">
            <v>302</v>
          </cell>
          <cell r="AK12">
            <v>308</v>
          </cell>
          <cell r="AL12">
            <v>314</v>
          </cell>
        </row>
        <row r="13">
          <cell r="B13">
            <v>65</v>
          </cell>
          <cell r="C13">
            <v>114</v>
          </cell>
          <cell r="D13">
            <v>120</v>
          </cell>
          <cell r="E13">
            <v>126</v>
          </cell>
          <cell r="F13">
            <v>132</v>
          </cell>
          <cell r="G13">
            <v>138</v>
          </cell>
          <cell r="H13">
            <v>144</v>
          </cell>
          <cell r="I13">
            <v>150</v>
          </cell>
          <cell r="J13">
            <v>156</v>
          </cell>
          <cell r="K13">
            <v>162</v>
          </cell>
          <cell r="L13">
            <v>168</v>
          </cell>
          <cell r="M13">
            <v>174</v>
          </cell>
          <cell r="N13">
            <v>180</v>
          </cell>
          <cell r="O13">
            <v>186</v>
          </cell>
          <cell r="P13">
            <v>192</v>
          </cell>
          <cell r="Q13">
            <v>198</v>
          </cell>
          <cell r="R13">
            <v>204</v>
          </cell>
          <cell r="S13">
            <v>210</v>
          </cell>
          <cell r="T13">
            <v>216</v>
          </cell>
          <cell r="U13">
            <v>222</v>
          </cell>
          <cell r="V13">
            <v>228</v>
          </cell>
          <cell r="W13">
            <v>234</v>
          </cell>
          <cell r="X13">
            <v>240</v>
          </cell>
          <cell r="Y13">
            <v>246</v>
          </cell>
          <cell r="Z13">
            <v>252</v>
          </cell>
          <cell r="AA13">
            <v>258</v>
          </cell>
          <cell r="AB13">
            <v>264</v>
          </cell>
          <cell r="AC13">
            <v>270</v>
          </cell>
          <cell r="AD13">
            <v>276</v>
          </cell>
          <cell r="AE13">
            <v>282</v>
          </cell>
          <cell r="AF13">
            <v>288</v>
          </cell>
          <cell r="AG13">
            <v>294</v>
          </cell>
          <cell r="AH13">
            <v>300</v>
          </cell>
          <cell r="AI13">
            <v>306</v>
          </cell>
          <cell r="AJ13">
            <v>312</v>
          </cell>
          <cell r="AK13">
            <v>318</v>
          </cell>
          <cell r="AL13">
            <v>324</v>
          </cell>
        </row>
        <row r="14">
          <cell r="B14">
            <v>66</v>
          </cell>
          <cell r="C14">
            <v>118</v>
          </cell>
          <cell r="D14">
            <v>124</v>
          </cell>
          <cell r="E14">
            <v>130</v>
          </cell>
          <cell r="F14">
            <v>136</v>
          </cell>
          <cell r="G14">
            <v>142</v>
          </cell>
          <cell r="H14">
            <v>148</v>
          </cell>
          <cell r="I14">
            <v>155</v>
          </cell>
          <cell r="J14">
            <v>161</v>
          </cell>
          <cell r="K14">
            <v>167</v>
          </cell>
          <cell r="L14">
            <v>173</v>
          </cell>
          <cell r="M14">
            <v>179</v>
          </cell>
          <cell r="N14">
            <v>186</v>
          </cell>
          <cell r="O14">
            <v>192</v>
          </cell>
          <cell r="P14">
            <v>198</v>
          </cell>
          <cell r="Q14">
            <v>204</v>
          </cell>
          <cell r="R14">
            <v>210</v>
          </cell>
          <cell r="S14">
            <v>216</v>
          </cell>
          <cell r="T14">
            <v>223</v>
          </cell>
          <cell r="U14">
            <v>229</v>
          </cell>
          <cell r="V14">
            <v>235</v>
          </cell>
          <cell r="W14">
            <v>241</v>
          </cell>
          <cell r="X14">
            <v>247</v>
          </cell>
          <cell r="Y14">
            <v>253</v>
          </cell>
          <cell r="Z14">
            <v>260</v>
          </cell>
          <cell r="AA14">
            <v>266</v>
          </cell>
          <cell r="AB14">
            <v>272</v>
          </cell>
          <cell r="AC14">
            <v>278</v>
          </cell>
          <cell r="AD14">
            <v>284</v>
          </cell>
          <cell r="AE14">
            <v>291</v>
          </cell>
          <cell r="AF14">
            <v>297</v>
          </cell>
          <cell r="AG14">
            <v>303</v>
          </cell>
          <cell r="AH14">
            <v>309</v>
          </cell>
          <cell r="AI14">
            <v>315</v>
          </cell>
          <cell r="AJ14">
            <v>322</v>
          </cell>
          <cell r="AK14">
            <v>328</v>
          </cell>
          <cell r="AL14">
            <v>334</v>
          </cell>
        </row>
        <row r="15">
          <cell r="B15">
            <v>67</v>
          </cell>
          <cell r="C15">
            <v>121</v>
          </cell>
          <cell r="D15">
            <v>127</v>
          </cell>
          <cell r="E15">
            <v>134</v>
          </cell>
          <cell r="F15">
            <v>140</v>
          </cell>
          <cell r="G15">
            <v>146</v>
          </cell>
          <cell r="H15">
            <v>153</v>
          </cell>
          <cell r="I15">
            <v>159</v>
          </cell>
          <cell r="J15">
            <v>166</v>
          </cell>
          <cell r="K15">
            <v>172</v>
          </cell>
          <cell r="L15">
            <v>178</v>
          </cell>
          <cell r="M15">
            <v>185</v>
          </cell>
          <cell r="N15">
            <v>191</v>
          </cell>
          <cell r="O15">
            <v>198</v>
          </cell>
          <cell r="P15">
            <v>204</v>
          </cell>
          <cell r="Q15">
            <v>211</v>
          </cell>
          <cell r="R15">
            <v>217</v>
          </cell>
          <cell r="S15">
            <v>223</v>
          </cell>
          <cell r="T15">
            <v>230</v>
          </cell>
          <cell r="U15">
            <v>236</v>
          </cell>
          <cell r="V15">
            <v>242</v>
          </cell>
          <cell r="W15">
            <v>249</v>
          </cell>
          <cell r="X15">
            <v>255</v>
          </cell>
          <cell r="Y15">
            <v>261</v>
          </cell>
          <cell r="Z15">
            <v>268</v>
          </cell>
          <cell r="AA15">
            <v>274</v>
          </cell>
          <cell r="AB15">
            <v>280</v>
          </cell>
          <cell r="AC15">
            <v>287</v>
          </cell>
          <cell r="AD15">
            <v>293</v>
          </cell>
          <cell r="AE15">
            <v>299</v>
          </cell>
          <cell r="AF15">
            <v>306</v>
          </cell>
          <cell r="AG15">
            <v>312</v>
          </cell>
          <cell r="AH15">
            <v>319</v>
          </cell>
          <cell r="AI15">
            <v>325</v>
          </cell>
          <cell r="AJ15">
            <v>331</v>
          </cell>
          <cell r="AK15">
            <v>338</v>
          </cell>
          <cell r="AL15">
            <v>344</v>
          </cell>
        </row>
        <row r="16">
          <cell r="B16">
            <v>68</v>
          </cell>
          <cell r="C16">
            <v>125</v>
          </cell>
          <cell r="D16">
            <v>131</v>
          </cell>
          <cell r="E16">
            <v>138</v>
          </cell>
          <cell r="F16">
            <v>144</v>
          </cell>
          <cell r="G16">
            <v>151</v>
          </cell>
          <cell r="H16">
            <v>158</v>
          </cell>
          <cell r="I16">
            <v>164</v>
          </cell>
          <cell r="J16">
            <v>171</v>
          </cell>
          <cell r="K16">
            <v>177</v>
          </cell>
          <cell r="L16">
            <v>184</v>
          </cell>
          <cell r="M16">
            <v>190</v>
          </cell>
          <cell r="N16">
            <v>197</v>
          </cell>
          <cell r="O16">
            <v>203</v>
          </cell>
          <cell r="P16">
            <v>210</v>
          </cell>
          <cell r="Q16">
            <v>216</v>
          </cell>
          <cell r="R16">
            <v>223</v>
          </cell>
          <cell r="S16">
            <v>230</v>
          </cell>
          <cell r="T16">
            <v>236</v>
          </cell>
          <cell r="U16">
            <v>243</v>
          </cell>
          <cell r="V16">
            <v>249</v>
          </cell>
          <cell r="W16">
            <v>256</v>
          </cell>
          <cell r="X16">
            <v>262</v>
          </cell>
          <cell r="Y16">
            <v>269</v>
          </cell>
          <cell r="Z16">
            <v>276</v>
          </cell>
          <cell r="AA16">
            <v>282</v>
          </cell>
          <cell r="AB16">
            <v>289</v>
          </cell>
          <cell r="AC16">
            <v>295</v>
          </cell>
          <cell r="AD16">
            <v>302</v>
          </cell>
          <cell r="AE16">
            <v>308</v>
          </cell>
          <cell r="AF16">
            <v>315</v>
          </cell>
          <cell r="AG16">
            <v>322</v>
          </cell>
          <cell r="AH16">
            <v>328</v>
          </cell>
          <cell r="AI16">
            <v>335</v>
          </cell>
          <cell r="AJ16">
            <v>341</v>
          </cell>
          <cell r="AK16">
            <v>348</v>
          </cell>
          <cell r="AL16">
            <v>354</v>
          </cell>
        </row>
        <row r="17">
          <cell r="B17">
            <v>69</v>
          </cell>
          <cell r="C17">
            <v>128</v>
          </cell>
          <cell r="D17">
            <v>135</v>
          </cell>
          <cell r="E17">
            <v>142</v>
          </cell>
          <cell r="F17">
            <v>149</v>
          </cell>
          <cell r="G17">
            <v>155</v>
          </cell>
          <cell r="H17">
            <v>162</v>
          </cell>
          <cell r="I17">
            <v>169</v>
          </cell>
          <cell r="J17">
            <v>176</v>
          </cell>
          <cell r="K17">
            <v>182</v>
          </cell>
          <cell r="L17">
            <v>189</v>
          </cell>
          <cell r="M17">
            <v>196</v>
          </cell>
          <cell r="N17">
            <v>203</v>
          </cell>
          <cell r="O17">
            <v>209</v>
          </cell>
          <cell r="P17">
            <v>216</v>
          </cell>
          <cell r="Q17">
            <v>223</v>
          </cell>
          <cell r="R17">
            <v>230</v>
          </cell>
          <cell r="S17">
            <v>236</v>
          </cell>
          <cell r="T17">
            <v>243</v>
          </cell>
          <cell r="U17">
            <v>250</v>
          </cell>
          <cell r="V17">
            <v>257</v>
          </cell>
          <cell r="W17">
            <v>263</v>
          </cell>
          <cell r="X17">
            <v>270</v>
          </cell>
          <cell r="Y17">
            <v>277</v>
          </cell>
          <cell r="Z17">
            <v>284</v>
          </cell>
          <cell r="AA17">
            <v>291</v>
          </cell>
          <cell r="AB17">
            <v>297</v>
          </cell>
          <cell r="AC17">
            <v>304</v>
          </cell>
          <cell r="AD17">
            <v>311</v>
          </cell>
          <cell r="AE17">
            <v>318</v>
          </cell>
          <cell r="AF17">
            <v>324</v>
          </cell>
          <cell r="AG17">
            <v>331</v>
          </cell>
          <cell r="AH17">
            <v>338</v>
          </cell>
          <cell r="AI17">
            <v>345</v>
          </cell>
          <cell r="AJ17">
            <v>351</v>
          </cell>
          <cell r="AK17">
            <v>358</v>
          </cell>
          <cell r="AL17">
            <v>365</v>
          </cell>
        </row>
        <row r="18">
          <cell r="B18">
            <v>70</v>
          </cell>
          <cell r="C18">
            <v>132</v>
          </cell>
          <cell r="D18">
            <v>139</v>
          </cell>
          <cell r="E18">
            <v>146</v>
          </cell>
          <cell r="F18">
            <v>153</v>
          </cell>
          <cell r="G18">
            <v>160</v>
          </cell>
          <cell r="H18">
            <v>167</v>
          </cell>
          <cell r="I18">
            <v>174</v>
          </cell>
          <cell r="J18">
            <v>181</v>
          </cell>
          <cell r="K18">
            <v>188</v>
          </cell>
          <cell r="L18">
            <v>195</v>
          </cell>
          <cell r="M18">
            <v>202</v>
          </cell>
          <cell r="N18">
            <v>209</v>
          </cell>
          <cell r="O18">
            <v>216</v>
          </cell>
          <cell r="P18">
            <v>222</v>
          </cell>
          <cell r="Q18">
            <v>229</v>
          </cell>
          <cell r="R18">
            <v>236</v>
          </cell>
          <cell r="S18">
            <v>243</v>
          </cell>
          <cell r="T18">
            <v>250</v>
          </cell>
          <cell r="U18">
            <v>257</v>
          </cell>
          <cell r="V18">
            <v>264</v>
          </cell>
          <cell r="W18">
            <v>271</v>
          </cell>
          <cell r="X18">
            <v>278</v>
          </cell>
          <cell r="Y18">
            <v>285</v>
          </cell>
          <cell r="Z18">
            <v>292</v>
          </cell>
          <cell r="AA18">
            <v>299</v>
          </cell>
          <cell r="AB18">
            <v>306</v>
          </cell>
          <cell r="AC18">
            <v>313</v>
          </cell>
          <cell r="AD18">
            <v>320</v>
          </cell>
          <cell r="AE18">
            <v>327</v>
          </cell>
          <cell r="AF18">
            <v>334</v>
          </cell>
          <cell r="AG18">
            <v>341</v>
          </cell>
          <cell r="AH18">
            <v>348</v>
          </cell>
          <cell r="AI18">
            <v>355</v>
          </cell>
          <cell r="AJ18">
            <v>362</v>
          </cell>
          <cell r="AK18">
            <v>369</v>
          </cell>
          <cell r="AL18">
            <v>376</v>
          </cell>
        </row>
        <row r="19">
          <cell r="B19">
            <v>71</v>
          </cell>
          <cell r="C19">
            <v>136</v>
          </cell>
          <cell r="D19">
            <v>143</v>
          </cell>
          <cell r="E19">
            <v>150</v>
          </cell>
          <cell r="F19">
            <v>157</v>
          </cell>
          <cell r="G19">
            <v>165</v>
          </cell>
          <cell r="H19">
            <v>172</v>
          </cell>
          <cell r="I19">
            <v>179</v>
          </cell>
          <cell r="J19">
            <v>186</v>
          </cell>
          <cell r="K19">
            <v>193</v>
          </cell>
          <cell r="L19">
            <v>200</v>
          </cell>
          <cell r="M19">
            <v>208</v>
          </cell>
          <cell r="N19">
            <v>215</v>
          </cell>
          <cell r="O19">
            <v>222</v>
          </cell>
          <cell r="P19">
            <v>229</v>
          </cell>
          <cell r="Q19">
            <v>236</v>
          </cell>
          <cell r="R19">
            <v>243</v>
          </cell>
          <cell r="S19">
            <v>250</v>
          </cell>
          <cell r="T19">
            <v>257</v>
          </cell>
          <cell r="U19">
            <v>265</v>
          </cell>
          <cell r="V19">
            <v>272</v>
          </cell>
          <cell r="W19">
            <v>279</v>
          </cell>
          <cell r="X19">
            <v>286</v>
          </cell>
          <cell r="Y19">
            <v>293</v>
          </cell>
          <cell r="Z19">
            <v>301</v>
          </cell>
          <cell r="AA19">
            <v>308</v>
          </cell>
          <cell r="AB19">
            <v>315</v>
          </cell>
          <cell r="AC19">
            <v>322</v>
          </cell>
          <cell r="AD19">
            <v>329</v>
          </cell>
          <cell r="AE19">
            <v>338</v>
          </cell>
          <cell r="AF19">
            <v>343</v>
          </cell>
          <cell r="AG19">
            <v>351</v>
          </cell>
          <cell r="AH19">
            <v>358</v>
          </cell>
          <cell r="AI19">
            <v>365</v>
          </cell>
          <cell r="AJ19">
            <v>372</v>
          </cell>
          <cell r="AK19">
            <v>379</v>
          </cell>
          <cell r="AL19">
            <v>386</v>
          </cell>
        </row>
        <row r="20">
          <cell r="B20">
            <v>72</v>
          </cell>
          <cell r="C20">
            <v>140</v>
          </cell>
          <cell r="D20">
            <v>147</v>
          </cell>
          <cell r="E20">
            <v>154</v>
          </cell>
          <cell r="F20">
            <v>162</v>
          </cell>
          <cell r="G20">
            <v>169</v>
          </cell>
          <cell r="H20">
            <v>177</v>
          </cell>
          <cell r="I20">
            <v>184</v>
          </cell>
          <cell r="J20">
            <v>191</v>
          </cell>
          <cell r="K20">
            <v>199</v>
          </cell>
          <cell r="L20">
            <v>206</v>
          </cell>
          <cell r="M20">
            <v>213</v>
          </cell>
          <cell r="N20">
            <v>221</v>
          </cell>
          <cell r="O20">
            <v>228</v>
          </cell>
          <cell r="P20">
            <v>235</v>
          </cell>
          <cell r="Q20">
            <v>242</v>
          </cell>
          <cell r="R20">
            <v>250</v>
          </cell>
          <cell r="S20">
            <v>258</v>
          </cell>
          <cell r="T20">
            <v>265</v>
          </cell>
          <cell r="U20">
            <v>272</v>
          </cell>
          <cell r="V20">
            <v>279</v>
          </cell>
          <cell r="W20">
            <v>287</v>
          </cell>
          <cell r="X20">
            <v>294</v>
          </cell>
          <cell r="Y20">
            <v>302</v>
          </cell>
          <cell r="Z20">
            <v>309</v>
          </cell>
          <cell r="AA20">
            <v>316</v>
          </cell>
          <cell r="AB20">
            <v>324</v>
          </cell>
          <cell r="AC20">
            <v>331</v>
          </cell>
          <cell r="AD20">
            <v>338</v>
          </cell>
          <cell r="AE20">
            <v>346</v>
          </cell>
          <cell r="AF20">
            <v>353</v>
          </cell>
          <cell r="AG20">
            <v>361</v>
          </cell>
          <cell r="AH20">
            <v>368</v>
          </cell>
          <cell r="AI20">
            <v>375</v>
          </cell>
          <cell r="AJ20">
            <v>383</v>
          </cell>
          <cell r="AK20">
            <v>390</v>
          </cell>
          <cell r="AL20">
            <v>397</v>
          </cell>
        </row>
        <row r="21">
          <cell r="B21">
            <v>73</v>
          </cell>
          <cell r="C21">
            <v>144</v>
          </cell>
          <cell r="D21">
            <v>151</v>
          </cell>
          <cell r="E21">
            <v>159</v>
          </cell>
          <cell r="F21">
            <v>166</v>
          </cell>
          <cell r="G21">
            <v>174</v>
          </cell>
          <cell r="H21">
            <v>182</v>
          </cell>
          <cell r="I21">
            <v>189</v>
          </cell>
          <cell r="J21">
            <v>197</v>
          </cell>
          <cell r="K21">
            <v>204</v>
          </cell>
          <cell r="L21">
            <v>212</v>
          </cell>
          <cell r="M21">
            <v>219</v>
          </cell>
          <cell r="N21">
            <v>227</v>
          </cell>
          <cell r="O21">
            <v>235</v>
          </cell>
          <cell r="P21">
            <v>242</v>
          </cell>
          <cell r="Q21">
            <v>250</v>
          </cell>
          <cell r="R21">
            <v>257</v>
          </cell>
          <cell r="S21">
            <v>265</v>
          </cell>
          <cell r="T21">
            <v>272</v>
          </cell>
          <cell r="U21">
            <v>280</v>
          </cell>
          <cell r="V21">
            <v>288</v>
          </cell>
          <cell r="W21">
            <v>295</v>
          </cell>
          <cell r="X21">
            <v>302</v>
          </cell>
          <cell r="Y21">
            <v>310</v>
          </cell>
          <cell r="Z21">
            <v>318</v>
          </cell>
          <cell r="AA21">
            <v>325</v>
          </cell>
          <cell r="AB21">
            <v>333</v>
          </cell>
          <cell r="AC21">
            <v>340</v>
          </cell>
          <cell r="AD21">
            <v>348</v>
          </cell>
          <cell r="AE21">
            <v>355</v>
          </cell>
          <cell r="AF21">
            <v>363</v>
          </cell>
          <cell r="AG21">
            <v>371</v>
          </cell>
          <cell r="AH21">
            <v>378</v>
          </cell>
          <cell r="AI21">
            <v>386</v>
          </cell>
          <cell r="AJ21">
            <v>393</v>
          </cell>
          <cell r="AK21">
            <v>401</v>
          </cell>
          <cell r="AL21">
            <v>408</v>
          </cell>
        </row>
        <row r="22">
          <cell r="B22">
            <v>74</v>
          </cell>
          <cell r="C22">
            <v>148</v>
          </cell>
          <cell r="D22">
            <v>155</v>
          </cell>
          <cell r="E22">
            <v>163</v>
          </cell>
          <cell r="F22">
            <v>171</v>
          </cell>
          <cell r="G22">
            <v>179</v>
          </cell>
          <cell r="H22">
            <v>186</v>
          </cell>
          <cell r="I22">
            <v>194</v>
          </cell>
          <cell r="J22">
            <v>202</v>
          </cell>
          <cell r="K22">
            <v>210</v>
          </cell>
          <cell r="L22">
            <v>218</v>
          </cell>
          <cell r="M22">
            <v>225</v>
          </cell>
          <cell r="N22">
            <v>233</v>
          </cell>
          <cell r="O22">
            <v>241</v>
          </cell>
          <cell r="P22">
            <v>249</v>
          </cell>
          <cell r="Q22">
            <v>256</v>
          </cell>
          <cell r="R22">
            <v>264</v>
          </cell>
          <cell r="S22">
            <v>272</v>
          </cell>
          <cell r="T22">
            <v>280</v>
          </cell>
          <cell r="U22">
            <v>287</v>
          </cell>
          <cell r="V22">
            <v>295</v>
          </cell>
          <cell r="W22">
            <v>303</v>
          </cell>
          <cell r="X22">
            <v>311</v>
          </cell>
          <cell r="Y22">
            <v>319</v>
          </cell>
          <cell r="Z22">
            <v>326</v>
          </cell>
          <cell r="AA22">
            <v>334</v>
          </cell>
          <cell r="AB22">
            <v>342</v>
          </cell>
          <cell r="AC22">
            <v>350</v>
          </cell>
          <cell r="AD22">
            <v>358</v>
          </cell>
          <cell r="AE22">
            <v>365</v>
          </cell>
          <cell r="AF22">
            <v>373</v>
          </cell>
          <cell r="AG22">
            <v>381</v>
          </cell>
          <cell r="AH22">
            <v>389</v>
          </cell>
          <cell r="AI22">
            <v>396</v>
          </cell>
          <cell r="AJ22">
            <v>404</v>
          </cell>
          <cell r="AK22">
            <v>412</v>
          </cell>
          <cell r="AL22">
            <v>420</v>
          </cell>
        </row>
        <row r="23">
          <cell r="B23">
            <v>75</v>
          </cell>
          <cell r="C23">
            <v>152</v>
          </cell>
          <cell r="D23">
            <v>160</v>
          </cell>
          <cell r="E23">
            <v>168</v>
          </cell>
          <cell r="F23">
            <v>176</v>
          </cell>
          <cell r="G23">
            <v>184</v>
          </cell>
          <cell r="H23">
            <v>192</v>
          </cell>
          <cell r="I23">
            <v>200</v>
          </cell>
          <cell r="J23">
            <v>208</v>
          </cell>
          <cell r="K23">
            <v>216</v>
          </cell>
          <cell r="L23">
            <v>224</v>
          </cell>
          <cell r="M23">
            <v>232</v>
          </cell>
          <cell r="N23">
            <v>240</v>
          </cell>
          <cell r="O23">
            <v>248</v>
          </cell>
          <cell r="P23">
            <v>256</v>
          </cell>
          <cell r="Q23">
            <v>264</v>
          </cell>
          <cell r="R23">
            <v>272</v>
          </cell>
          <cell r="S23">
            <v>279</v>
          </cell>
          <cell r="T23">
            <v>287</v>
          </cell>
          <cell r="U23">
            <v>295</v>
          </cell>
          <cell r="V23">
            <v>303</v>
          </cell>
          <cell r="W23">
            <v>311</v>
          </cell>
          <cell r="X23">
            <v>319</v>
          </cell>
          <cell r="Y23">
            <v>327</v>
          </cell>
          <cell r="Z23">
            <v>335</v>
          </cell>
          <cell r="AA23">
            <v>343</v>
          </cell>
          <cell r="AB23">
            <v>351</v>
          </cell>
          <cell r="AC23">
            <v>359</v>
          </cell>
          <cell r="AD23">
            <v>367</v>
          </cell>
          <cell r="AE23">
            <v>375</v>
          </cell>
          <cell r="AF23">
            <v>383</v>
          </cell>
          <cell r="AG23">
            <v>391</v>
          </cell>
          <cell r="AH23">
            <v>399</v>
          </cell>
          <cell r="AI23">
            <v>407</v>
          </cell>
          <cell r="AJ23">
            <v>415</v>
          </cell>
          <cell r="AK23">
            <v>423</v>
          </cell>
          <cell r="AL23">
            <v>431</v>
          </cell>
        </row>
        <row r="24">
          <cell r="B24">
            <v>76</v>
          </cell>
          <cell r="C24">
            <v>156</v>
          </cell>
          <cell r="D24">
            <v>164</v>
          </cell>
          <cell r="E24">
            <v>172</v>
          </cell>
          <cell r="F24">
            <v>180</v>
          </cell>
          <cell r="G24">
            <v>189</v>
          </cell>
          <cell r="H24">
            <v>197</v>
          </cell>
          <cell r="I24">
            <v>205</v>
          </cell>
          <cell r="J24">
            <v>213</v>
          </cell>
          <cell r="K24">
            <v>221</v>
          </cell>
          <cell r="L24">
            <v>230</v>
          </cell>
          <cell r="M24">
            <v>238</v>
          </cell>
          <cell r="N24">
            <v>246</v>
          </cell>
          <cell r="O24">
            <v>254</v>
          </cell>
          <cell r="P24">
            <v>263</v>
          </cell>
          <cell r="Q24">
            <v>271</v>
          </cell>
          <cell r="R24">
            <v>279</v>
          </cell>
          <cell r="S24">
            <v>287</v>
          </cell>
          <cell r="T24">
            <v>295</v>
          </cell>
          <cell r="U24">
            <v>304</v>
          </cell>
          <cell r="V24">
            <v>312</v>
          </cell>
          <cell r="W24">
            <v>320</v>
          </cell>
          <cell r="X24">
            <v>328</v>
          </cell>
          <cell r="Y24">
            <v>336</v>
          </cell>
          <cell r="Z24">
            <v>344</v>
          </cell>
          <cell r="AA24">
            <v>353</v>
          </cell>
          <cell r="AB24">
            <v>361</v>
          </cell>
          <cell r="AC24">
            <v>369</v>
          </cell>
          <cell r="AD24">
            <v>377</v>
          </cell>
          <cell r="AE24">
            <v>385</v>
          </cell>
          <cell r="AF24">
            <v>394</v>
          </cell>
          <cell r="AG24">
            <v>402</v>
          </cell>
          <cell r="AH24">
            <v>410</v>
          </cell>
          <cell r="AI24">
            <v>418</v>
          </cell>
          <cell r="AJ24">
            <v>426</v>
          </cell>
          <cell r="AK24">
            <v>435</v>
          </cell>
          <cell r="AL24">
            <v>443</v>
          </cell>
        </row>
      </sheetData>
      <sheetData sheetId="4">
        <row r="1">
          <cell r="B1">
            <v>2</v>
          </cell>
        </row>
        <row r="3">
          <cell r="B3" t="str">
            <v>Click here to visit
www.ExcelDashboardTemplates.com</v>
          </cell>
        </row>
        <row r="5">
          <cell r="B5" t="str">
            <v>Learn Excel at 
www.ExcelDashboardTemplates.com</v>
          </cell>
        </row>
      </sheetData>
      <sheetData sheetId="5"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1.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lenovo" refreshedDate="45256.876421643516" createdVersion="6" refreshedVersion="6" minRefreshableVersion="3" recordCount="10">
  <cacheSource type="worksheet">
    <worksheetSource ref="C3:E13" sheet="Q1"/>
  </cacheSource>
  <cacheFields count="3">
    <cacheField name="Employee" numFmtId="0">
      <sharedItems count="10">
        <s v="Emily Smith"/>
        <s v="Dan Jonesman"/>
        <s v="Fred Brown"/>
        <s v="Dora McTavish"/>
        <s v="Patrick O'Leary"/>
        <s v="Dawn Taylor"/>
        <s v="Penny Joyce"/>
        <s v="Ian Frankley"/>
        <s v="Jeff O'Brien"/>
        <s v="William Jones"/>
      </sharedItems>
    </cacheField>
    <cacheField name="No Customers" numFmtId="0">
      <sharedItems containsSemiMixedTypes="0" containsString="0" containsNumber="1" containsInteger="1" minValue="7" maxValue="51" count="10">
        <n v="15"/>
        <n v="23"/>
        <n v="41"/>
        <n v="18"/>
        <n v="7"/>
        <n v="51"/>
        <n v="22"/>
        <n v="19"/>
        <n v="37"/>
        <n v="34"/>
      </sharedItems>
    </cacheField>
    <cacheField name="Bonus" numFmtId="0">
      <sharedItems containsSemiMixedTypes="0" containsString="0" containsNumber="1" containsInteger="1" minValue="175" maxValue="7650" count="10">
        <n v="750"/>
        <n v="1725"/>
        <n v="5125"/>
        <n v="900"/>
        <n v="175"/>
        <n v="7650"/>
        <n v="1650"/>
        <n v="950"/>
        <n v="3700"/>
        <n v="3400"/>
      </sharedItems>
    </cacheField>
  </cacheFields>
  <extLst>
    <ext xmlns:x14="http://schemas.microsoft.com/office/spreadsheetml/2009/9/main" uri="{725AE2AE-9491-48be-B2B4-4EB974FC3084}">
      <x14:pivotCacheDefinition pivotCacheId="1194436124"/>
    </ext>
  </extLst>
</pivotCacheDefinition>
</file>

<file path=xl/pivotCache/pivotCacheDefinition2.xml><?xml version="1.0" encoding="utf-8"?>
<pivotCacheDefinition xmlns="http://schemas.openxmlformats.org/spreadsheetml/2006/main" xmlns:r="http://schemas.openxmlformats.org/officeDocument/2006/relationships" r:id="rId1" refreshedBy="lenovo" refreshedDate="45258.429508217596" createdVersion="6" refreshedVersion="6" minRefreshableVersion="3" recordCount="45">
  <cacheSource type="worksheet">
    <worksheetSource ref="A1:H1048576" sheet="Q3"/>
  </cacheSource>
  <cacheFields count="8">
    <cacheField name="OrderDate" numFmtId="14">
      <sharedItems containsNonDate="0" containsDate="1" containsString="0" containsBlank="1" minDate="2014-01-06T00:00:00" maxDate="2015-12-22T00:00:00"/>
    </cacheField>
    <cacheField name="Region" numFmtId="0">
      <sharedItems containsBlank="1" count="4">
        <s v="East"/>
        <s v="Central"/>
        <s v="West"/>
        <m/>
      </sharedItems>
    </cacheField>
    <cacheField name="Rep" numFmtId="0">
      <sharedItems containsBlank="1" count="12">
        <s v="Jones"/>
        <s v="Kivell"/>
        <s v="Jardine"/>
        <s v="Gill"/>
        <s v="Sorvino"/>
        <s v="Andrews"/>
        <s v="Thompson"/>
        <s v="Morgan"/>
        <s v="Howard"/>
        <s v="Parent"/>
        <s v="Smith"/>
        <m/>
      </sharedItems>
    </cacheField>
    <cacheField name="Item" numFmtId="0">
      <sharedItems containsBlank="1" count="6">
        <s v="Pencil"/>
        <s v="Binder"/>
        <s v="Pen"/>
        <s v="Desk"/>
        <s v="Pen Set"/>
        <m/>
      </sharedItems>
    </cacheField>
    <cacheField name="Units" numFmtId="0">
      <sharedItems containsString="0" containsBlank="1" containsNumber="1" containsInteger="1" minValue="2" maxValue="96" count="38">
        <n v="95"/>
        <n v="50"/>
        <n v="36"/>
        <n v="27"/>
        <n v="56"/>
        <n v="60"/>
        <n v="75"/>
        <n v="90"/>
        <n v="32"/>
        <n v="29"/>
        <n v="81"/>
        <n v="35"/>
        <n v="2"/>
        <n v="16"/>
        <n v="28"/>
        <n v="64"/>
        <n v="15"/>
        <n v="96"/>
        <n v="67"/>
        <n v="74"/>
        <n v="46"/>
        <n v="87"/>
        <n v="4"/>
        <n v="7"/>
        <n v="66"/>
        <n v="53"/>
        <n v="80"/>
        <n v="5"/>
        <n v="62"/>
        <n v="55"/>
        <n v="42"/>
        <n v="3"/>
        <n v="76"/>
        <n v="57"/>
        <n v="14"/>
        <n v="11"/>
        <n v="94"/>
        <m/>
      </sharedItems>
    </cacheField>
    <cacheField name="UNITS BUCKET" numFmtId="0">
      <sharedItems containsBlank="1"/>
    </cacheField>
    <cacheField name="Unit Cost" numFmtId="0">
      <sharedItems containsString="0" containsBlank="1" containsNumber="1" minValue="1.29" maxValue="275"/>
    </cacheField>
    <cacheField name="Total" numFmtId="0">
      <sharedItems containsString="0" containsBlank="1" containsNumber="1" minValue="9.0299999999999994" maxValue="1879.0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lenovo" refreshedDate="45258.471700462964" createdVersion="6" refreshedVersion="6" minRefreshableVersion="3" recordCount="43">
  <cacheSource type="worksheet">
    <worksheetSource ref="A3:H46" sheet="Q3"/>
  </cacheSource>
  <cacheFields count="8">
    <cacheField name="OrderDate" numFmtId="14">
      <sharedItems containsSemiMixedTypes="0" containsNonDate="0" containsDate="1" containsString="0" minDate="2014-01-06T00:00:00" maxDate="2015-12-22T00:00:00"/>
    </cacheField>
    <cacheField name="Region" numFmtId="0">
      <sharedItems count="3">
        <s v="East"/>
        <s v="Central"/>
        <s v="West"/>
      </sharedItems>
    </cacheField>
    <cacheField name="Rep" numFmtId="0">
      <sharedItems/>
    </cacheField>
    <cacheField name="Item" numFmtId="0">
      <sharedItems/>
    </cacheField>
    <cacheField name="Units" numFmtId="0">
      <sharedItems containsSemiMixedTypes="0" containsString="0" containsNumber="1" containsInteger="1" minValue="2" maxValue="96"/>
    </cacheField>
    <cacheField name="UNITS BUCKET" numFmtId="0">
      <sharedItems/>
    </cacheField>
    <cacheField name="Unit Cost" numFmtId="0">
      <sharedItems containsSemiMixedTypes="0" containsString="0" containsNumber="1" minValue="1.29" maxValue="275"/>
    </cacheField>
    <cacheField name="Total" numFmtId="0">
      <sharedItems containsSemiMixedTypes="0" containsString="0" containsNumber="1" minValue="9.0299999999999994" maxValue="1879.06"/>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lenovo" refreshedDate="45258.560949074075" createdVersion="6" refreshedVersion="6" minRefreshableVersion="3" recordCount="56">
  <cacheSource type="worksheet">
    <worksheetSource name="Table_1" r:id="rId2"/>
  </cacheSource>
  <cacheFields count="7">
    <cacheField name="state" numFmtId="0">
      <sharedItems count="56">
        <s v="NY"/>
        <s v="NJ"/>
        <s v="MI"/>
        <s v="CA"/>
        <s v="LA"/>
        <s v="MA"/>
        <s v="FL"/>
        <s v="IL"/>
        <s v="PA"/>
        <s v="WA"/>
        <s v="GA"/>
        <s v="TX"/>
        <s v="CT"/>
        <s v="CO"/>
        <s v="IN"/>
        <s v="OH"/>
        <s v="TN"/>
        <s v="MD"/>
        <s v="NC"/>
        <s v="MO"/>
        <s v="WI"/>
        <s v="VA"/>
        <s v="AZ"/>
        <s v="SC"/>
        <s v="NV"/>
        <s v="AL"/>
        <s v="MS"/>
        <s v="UT"/>
        <s v="OK"/>
        <s v="MN"/>
        <s v="OR"/>
        <s v="KY"/>
        <s v="ID"/>
        <s v="RI"/>
        <s v="DC"/>
        <s v="AR"/>
        <s v="IA"/>
        <s v="KS"/>
        <s v="NH"/>
        <s v="DE"/>
        <s v="ME"/>
        <s v="NM"/>
        <s v="VT"/>
        <s v="PR"/>
        <s v="HI"/>
        <s v="NE"/>
        <s v="MT"/>
        <s v="WV"/>
        <s v="SD"/>
        <s v="ND"/>
        <s v="WY"/>
        <s v="AK"/>
        <s v="GU"/>
        <s v="VI"/>
        <s v="MP"/>
        <s v="AS"/>
      </sharedItems>
    </cacheField>
    <cacheField name="positive" numFmtId="0">
      <sharedItems containsSemiMixedTypes="0" containsString="0" containsNumber="1" containsInteger="1" minValue="0" maxValue="92381"/>
    </cacheField>
    <cacheField name="deaths" numFmtId="0">
      <sharedItems containsString="0" containsBlank="1" containsNumber="1" containsInteger="1" minValue="0" maxValue="2373"/>
    </cacheField>
    <cacheField name="modified" numFmtId="164">
      <sharedItems containsSemiMixedTypes="0" containsNonDate="0" containsDate="1" containsString="0" minDate="2020-03-30T21:00:00" maxDate="2020-04-02T14:45:00" count="35">
        <d v="2020-04-02T09:45:00"/>
        <d v="2020-04-02T11:00:00"/>
        <d v="2020-04-02T09:00:00"/>
        <d v="2020-04-01T22:00:00"/>
        <d v="2020-04-02T14:00:00"/>
        <d v="2020-04-02T09:01:00"/>
        <d v="2020-04-02T10:00:00"/>
        <d v="2020-04-01T18:00:00"/>
        <d v="2020-04-02T09:28:00"/>
        <d v="2020-04-01T19:00:00"/>
        <d v="2020-04-02T13:30:00"/>
        <d v="2020-04-01T16:00:00"/>
        <d v="2020-04-01T21:59:00"/>
        <d v="2020-04-02T12:00:00"/>
        <d v="2020-04-02T13:00:00"/>
        <d v="2020-04-02T08:00:00"/>
        <d v="2020-04-02T07:00:00"/>
        <d v="2020-04-02T14:04:00"/>
        <d v="2020-04-02T07:30:00"/>
        <d v="2020-04-01T17:00:00"/>
        <d v="2020-04-01T06:00:00"/>
        <d v="2020-04-01T09:00:00"/>
        <d v="2020-04-01T15:00:00"/>
        <d v="2020-04-02T13:58:00"/>
        <d v="2020-04-02T12:45:00"/>
        <d v="2020-04-01T07:00:00"/>
        <d v="2020-04-02T14:45:00"/>
        <d v="2020-03-31T22:00:00"/>
        <d v="2020-04-02T05:00:00"/>
        <d v="2020-04-01T22:17:00"/>
        <d v="2020-04-02T10:56:00"/>
        <d v="2020-04-02T08:30:00"/>
        <d v="2020-04-02T06:30:00"/>
        <d v="2020-04-02T01:00:00"/>
        <d v="2020-03-30T21:00:00"/>
      </sharedItems>
      <fieldGroup par="6" base="3">
        <rangePr groupBy="days" startDate="2020-03-30T21:00:00" endDate="2020-04-02T14:45:00"/>
        <groupItems count="368">
          <s v="&lt;30-03-202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04-2020"/>
        </groupItems>
      </fieldGroup>
    </cacheField>
    <cacheField name="total" numFmtId="0">
      <sharedItems containsSemiMixedTypes="0" containsString="0" containsNumber="1" containsInteger="1" minValue="20" maxValue="238965"/>
    </cacheField>
    <cacheField name="pos %" numFmtId="9">
      <sharedItems containsSemiMixedTypes="0" containsString="0" containsNumber="1" minValue="0" maxValue="0.47570975136660199"/>
    </cacheField>
    <cacheField name="Months" numFmtId="0" databaseField="0">
      <fieldGroup base="3">
        <rangePr groupBy="months" startDate="2020-03-30T21:00:00" endDate="2020-04-02T14:45:00"/>
        <groupItems count="14">
          <s v="&lt;30-03-2020"/>
          <s v="Jan"/>
          <s v="Feb"/>
          <s v="Mar"/>
          <s v="Apr"/>
          <s v="May"/>
          <s v="Jun"/>
          <s v="Jul"/>
          <s v="Aug"/>
          <s v="Sep"/>
          <s v="Oct"/>
          <s v="Nov"/>
          <s v="Dec"/>
          <s v="&gt;02-04-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x v="0"/>
  </r>
  <r>
    <x v="1"/>
    <x v="1"/>
    <x v="1"/>
  </r>
  <r>
    <x v="2"/>
    <x v="2"/>
    <x v="2"/>
  </r>
  <r>
    <x v="3"/>
    <x v="3"/>
    <x v="3"/>
  </r>
  <r>
    <x v="4"/>
    <x v="4"/>
    <x v="4"/>
  </r>
  <r>
    <x v="5"/>
    <x v="5"/>
    <x v="5"/>
  </r>
  <r>
    <x v="6"/>
    <x v="6"/>
    <x v="6"/>
  </r>
  <r>
    <x v="7"/>
    <x v="7"/>
    <x v="7"/>
  </r>
  <r>
    <x v="8"/>
    <x v="8"/>
    <x v="8"/>
  </r>
  <r>
    <x v="9"/>
    <x v="9"/>
    <x v="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d v="2014-01-06T00:00:00"/>
    <x v="0"/>
    <x v="0"/>
    <x v="0"/>
    <x v="0"/>
    <s v="90-99"/>
    <n v="1.99"/>
    <n v="189.05"/>
  </r>
  <r>
    <d v="2014-01-23T00:00:00"/>
    <x v="1"/>
    <x v="1"/>
    <x v="1"/>
    <x v="1"/>
    <s v="50-59"/>
    <n v="19.989999999999998"/>
    <n v="999.5"/>
  </r>
  <r>
    <d v="2014-02-09T00:00:00"/>
    <x v="1"/>
    <x v="2"/>
    <x v="0"/>
    <x v="2"/>
    <s v="30-39"/>
    <n v="4.99"/>
    <n v="179.64"/>
  </r>
  <r>
    <d v="2014-02-26T00:00:00"/>
    <x v="1"/>
    <x v="3"/>
    <x v="2"/>
    <x v="3"/>
    <s v="20-29"/>
    <n v="19.989999999999998"/>
    <n v="539.73"/>
  </r>
  <r>
    <d v="2014-03-15T00:00:00"/>
    <x v="2"/>
    <x v="4"/>
    <x v="0"/>
    <x v="4"/>
    <s v="50-59"/>
    <n v="2.99"/>
    <n v="167.44"/>
  </r>
  <r>
    <d v="2014-04-01T00:00:00"/>
    <x v="0"/>
    <x v="0"/>
    <x v="1"/>
    <x v="5"/>
    <s v="60-69"/>
    <n v="4.99"/>
    <n v="299.39999999999998"/>
  </r>
  <r>
    <d v="2014-04-18T00:00:00"/>
    <x v="1"/>
    <x v="5"/>
    <x v="0"/>
    <x v="6"/>
    <s v="70-79"/>
    <n v="1.99"/>
    <n v="149.25"/>
  </r>
  <r>
    <d v="2014-05-05T00:00:00"/>
    <x v="1"/>
    <x v="2"/>
    <x v="0"/>
    <x v="7"/>
    <s v="90-99"/>
    <n v="4.99"/>
    <n v="449.1"/>
  </r>
  <r>
    <d v="2014-05-22T00:00:00"/>
    <x v="2"/>
    <x v="6"/>
    <x v="0"/>
    <x v="8"/>
    <s v="30-39"/>
    <n v="1.99"/>
    <n v="63.68"/>
  </r>
  <r>
    <d v="2014-06-08T00:00:00"/>
    <x v="0"/>
    <x v="0"/>
    <x v="1"/>
    <x v="5"/>
    <s v="60-69"/>
    <n v="8.99"/>
    <n v="539.4"/>
  </r>
  <r>
    <d v="2014-06-25T00:00:00"/>
    <x v="1"/>
    <x v="7"/>
    <x v="0"/>
    <x v="7"/>
    <s v="90-99"/>
    <n v="4.99"/>
    <n v="449.1"/>
  </r>
  <r>
    <d v="2014-07-12T00:00:00"/>
    <x v="0"/>
    <x v="8"/>
    <x v="1"/>
    <x v="9"/>
    <s v="20-29"/>
    <n v="1.99"/>
    <n v="57.71"/>
  </r>
  <r>
    <d v="2014-07-29T00:00:00"/>
    <x v="0"/>
    <x v="9"/>
    <x v="1"/>
    <x v="10"/>
    <s v="80-89"/>
    <n v="19.989999999999998"/>
    <n v="1619.19"/>
  </r>
  <r>
    <d v="2014-08-15T00:00:00"/>
    <x v="0"/>
    <x v="0"/>
    <x v="0"/>
    <x v="11"/>
    <s v="30-39"/>
    <n v="4.99"/>
    <n v="174.65"/>
  </r>
  <r>
    <d v="2014-09-01T00:00:00"/>
    <x v="1"/>
    <x v="10"/>
    <x v="3"/>
    <x v="12"/>
    <s v="0-9"/>
    <n v="125"/>
    <n v="250"/>
  </r>
  <r>
    <d v="2014-09-18T00:00:00"/>
    <x v="0"/>
    <x v="0"/>
    <x v="4"/>
    <x v="13"/>
    <s v="10-19"/>
    <n v="15.99"/>
    <n v="255.84"/>
  </r>
  <r>
    <d v="2014-10-05T00:00:00"/>
    <x v="1"/>
    <x v="7"/>
    <x v="1"/>
    <x v="14"/>
    <s v="20-29"/>
    <n v="8.99"/>
    <n v="251.72"/>
  </r>
  <r>
    <d v="2014-10-22T00:00:00"/>
    <x v="0"/>
    <x v="0"/>
    <x v="2"/>
    <x v="15"/>
    <s v="60-69"/>
    <n v="8.99"/>
    <n v="575.36"/>
  </r>
  <r>
    <d v="2014-11-08T00:00:00"/>
    <x v="0"/>
    <x v="9"/>
    <x v="2"/>
    <x v="16"/>
    <s v="10-19"/>
    <n v="19.989999999999998"/>
    <n v="299.85000000000002"/>
  </r>
  <r>
    <d v="2014-11-25T00:00:00"/>
    <x v="1"/>
    <x v="1"/>
    <x v="4"/>
    <x v="17"/>
    <s v="90-99"/>
    <n v="4.99"/>
    <n v="479.04"/>
  </r>
  <r>
    <d v="2014-12-12T00:00:00"/>
    <x v="1"/>
    <x v="10"/>
    <x v="0"/>
    <x v="18"/>
    <s v="60-69"/>
    <n v="1.29"/>
    <n v="86.43"/>
  </r>
  <r>
    <d v="2014-12-29T00:00:00"/>
    <x v="0"/>
    <x v="9"/>
    <x v="4"/>
    <x v="19"/>
    <s v="70-79"/>
    <n v="15.99"/>
    <n v="1183.26"/>
  </r>
  <r>
    <d v="2015-01-15T00:00:00"/>
    <x v="1"/>
    <x v="3"/>
    <x v="1"/>
    <x v="20"/>
    <s v="40-49"/>
    <n v="8.99"/>
    <n v="413.54"/>
  </r>
  <r>
    <d v="2015-02-01T00:00:00"/>
    <x v="1"/>
    <x v="10"/>
    <x v="1"/>
    <x v="21"/>
    <s v="80-89"/>
    <n v="15"/>
    <n v="1305"/>
  </r>
  <r>
    <d v="2015-02-18T00:00:00"/>
    <x v="0"/>
    <x v="0"/>
    <x v="1"/>
    <x v="22"/>
    <s v="0-9"/>
    <n v="4.99"/>
    <n v="19.96"/>
  </r>
  <r>
    <d v="2015-03-07T00:00:00"/>
    <x v="2"/>
    <x v="4"/>
    <x v="1"/>
    <x v="23"/>
    <s v="0-9"/>
    <n v="19.989999999999998"/>
    <n v="139.93"/>
  </r>
  <r>
    <d v="2015-03-24T00:00:00"/>
    <x v="1"/>
    <x v="2"/>
    <x v="4"/>
    <x v="1"/>
    <s v="50-59"/>
    <n v="4.99"/>
    <n v="249.5"/>
  </r>
  <r>
    <d v="2015-04-10T00:00:00"/>
    <x v="1"/>
    <x v="5"/>
    <x v="0"/>
    <x v="24"/>
    <s v="60-69"/>
    <n v="1.99"/>
    <n v="131.34"/>
  </r>
  <r>
    <d v="2015-04-27T00:00:00"/>
    <x v="0"/>
    <x v="8"/>
    <x v="2"/>
    <x v="17"/>
    <s v="90-99"/>
    <n v="4.99"/>
    <n v="479.04"/>
  </r>
  <r>
    <d v="2015-05-14T00:00:00"/>
    <x v="1"/>
    <x v="3"/>
    <x v="0"/>
    <x v="25"/>
    <s v="50-59"/>
    <n v="1.29"/>
    <n v="68.37"/>
  </r>
  <r>
    <d v="2015-05-31T00:00:00"/>
    <x v="1"/>
    <x v="3"/>
    <x v="1"/>
    <x v="26"/>
    <s v="80-89"/>
    <n v="8.99"/>
    <n v="719.2"/>
  </r>
  <r>
    <d v="2015-06-17T00:00:00"/>
    <x v="1"/>
    <x v="1"/>
    <x v="3"/>
    <x v="27"/>
    <s v="0-9"/>
    <n v="125"/>
    <n v="625"/>
  </r>
  <r>
    <d v="2015-07-04T00:00:00"/>
    <x v="0"/>
    <x v="0"/>
    <x v="4"/>
    <x v="28"/>
    <s v="60-69"/>
    <n v="4.99"/>
    <n v="309.38"/>
  </r>
  <r>
    <d v="2015-07-21T00:00:00"/>
    <x v="1"/>
    <x v="7"/>
    <x v="4"/>
    <x v="29"/>
    <s v="50-59"/>
    <n v="12.49"/>
    <n v="686.95"/>
  </r>
  <r>
    <d v="2015-08-07T00:00:00"/>
    <x v="1"/>
    <x v="1"/>
    <x v="4"/>
    <x v="30"/>
    <s v="40-49"/>
    <n v="23.95"/>
    <n v="1005.9"/>
  </r>
  <r>
    <d v="2015-08-24T00:00:00"/>
    <x v="2"/>
    <x v="4"/>
    <x v="3"/>
    <x v="31"/>
    <s v="0-9"/>
    <n v="275"/>
    <n v="825"/>
  </r>
  <r>
    <d v="2015-09-10T00:00:00"/>
    <x v="1"/>
    <x v="3"/>
    <x v="0"/>
    <x v="23"/>
    <s v="0-9"/>
    <n v="1.29"/>
    <n v="9.0299999999999994"/>
  </r>
  <r>
    <d v="2015-09-27T00:00:00"/>
    <x v="2"/>
    <x v="4"/>
    <x v="2"/>
    <x v="32"/>
    <s v="70-79"/>
    <n v="1.99"/>
    <n v="151.24"/>
  </r>
  <r>
    <d v="2015-10-14T00:00:00"/>
    <x v="2"/>
    <x v="6"/>
    <x v="1"/>
    <x v="33"/>
    <s v="50-59"/>
    <n v="19.989999999999998"/>
    <n v="1139.43"/>
  </r>
  <r>
    <d v="2015-10-31T00:00:00"/>
    <x v="1"/>
    <x v="5"/>
    <x v="0"/>
    <x v="34"/>
    <s v="10-19"/>
    <n v="1.29"/>
    <n v="18.059999999999999"/>
  </r>
  <r>
    <d v="2015-11-17T00:00:00"/>
    <x v="1"/>
    <x v="2"/>
    <x v="1"/>
    <x v="35"/>
    <s v="10-19"/>
    <n v="4.99"/>
    <n v="54.89"/>
  </r>
  <r>
    <d v="2015-12-04T00:00:00"/>
    <x v="1"/>
    <x v="2"/>
    <x v="1"/>
    <x v="36"/>
    <s v="90-99"/>
    <n v="19.989999999999998"/>
    <n v="1879.06"/>
  </r>
  <r>
    <d v="2015-12-21T00:00:00"/>
    <x v="1"/>
    <x v="5"/>
    <x v="1"/>
    <x v="14"/>
    <s v="20-29"/>
    <n v="4.99"/>
    <n v="139.72"/>
  </r>
  <r>
    <m/>
    <x v="3"/>
    <x v="11"/>
    <x v="5"/>
    <x v="37"/>
    <m/>
    <m/>
    <m/>
  </r>
  <r>
    <m/>
    <x v="3"/>
    <x v="11"/>
    <x v="5"/>
    <x v="3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d v="2014-01-06T00:00:00"/>
    <x v="0"/>
    <s v="Jones"/>
    <s v="Pencil"/>
    <n v="95"/>
    <s v="90-99"/>
    <n v="1.99"/>
    <n v="189.05"/>
  </r>
  <r>
    <d v="2014-01-23T00:00:00"/>
    <x v="1"/>
    <s v="Kivell"/>
    <s v="Binder"/>
    <n v="50"/>
    <s v="50-59"/>
    <n v="19.989999999999998"/>
    <n v="999.5"/>
  </r>
  <r>
    <d v="2014-02-09T00:00:00"/>
    <x v="1"/>
    <s v="Jardine"/>
    <s v="Pencil"/>
    <n v="36"/>
    <s v="30-39"/>
    <n v="4.99"/>
    <n v="179.64"/>
  </r>
  <r>
    <d v="2014-02-26T00:00:00"/>
    <x v="1"/>
    <s v="Gill"/>
    <s v="Pen"/>
    <n v="27"/>
    <s v="20-29"/>
    <n v="19.989999999999998"/>
    <n v="539.73"/>
  </r>
  <r>
    <d v="2014-03-15T00:00:00"/>
    <x v="2"/>
    <s v="Sorvino"/>
    <s v="Pencil"/>
    <n v="56"/>
    <s v="50-59"/>
    <n v="2.99"/>
    <n v="167.44"/>
  </r>
  <r>
    <d v="2014-04-01T00:00:00"/>
    <x v="0"/>
    <s v="Jones"/>
    <s v="Binder"/>
    <n v="60"/>
    <s v="60-69"/>
    <n v="4.99"/>
    <n v="299.39999999999998"/>
  </r>
  <r>
    <d v="2014-04-18T00:00:00"/>
    <x v="1"/>
    <s v="Andrews"/>
    <s v="Pencil"/>
    <n v="75"/>
    <s v="70-79"/>
    <n v="1.99"/>
    <n v="149.25"/>
  </r>
  <r>
    <d v="2014-05-05T00:00:00"/>
    <x v="1"/>
    <s v="Jardine"/>
    <s v="Pencil"/>
    <n v="90"/>
    <s v="90-99"/>
    <n v="4.99"/>
    <n v="449.1"/>
  </r>
  <r>
    <d v="2014-05-22T00:00:00"/>
    <x v="2"/>
    <s v="Thompson"/>
    <s v="Pencil"/>
    <n v="32"/>
    <s v="30-39"/>
    <n v="1.99"/>
    <n v="63.68"/>
  </r>
  <r>
    <d v="2014-06-08T00:00:00"/>
    <x v="0"/>
    <s v="Jones"/>
    <s v="Binder"/>
    <n v="60"/>
    <s v="60-69"/>
    <n v="8.99"/>
    <n v="539.4"/>
  </r>
  <r>
    <d v="2014-06-25T00:00:00"/>
    <x v="1"/>
    <s v="Morgan"/>
    <s v="Pencil"/>
    <n v="90"/>
    <s v="90-99"/>
    <n v="4.99"/>
    <n v="449.1"/>
  </r>
  <r>
    <d v="2014-07-12T00:00:00"/>
    <x v="0"/>
    <s v="Howard"/>
    <s v="Binder"/>
    <n v="29"/>
    <s v="20-29"/>
    <n v="1.99"/>
    <n v="57.71"/>
  </r>
  <r>
    <d v="2014-07-29T00:00:00"/>
    <x v="0"/>
    <s v="Parent"/>
    <s v="Binder"/>
    <n v="81"/>
    <s v="80-89"/>
    <n v="19.989999999999998"/>
    <n v="1619.19"/>
  </r>
  <r>
    <d v="2014-08-15T00:00:00"/>
    <x v="0"/>
    <s v="Jones"/>
    <s v="Pencil"/>
    <n v="35"/>
    <s v="30-39"/>
    <n v="4.99"/>
    <n v="174.65"/>
  </r>
  <r>
    <d v="2014-09-01T00:00:00"/>
    <x v="1"/>
    <s v="Smith"/>
    <s v="Desk"/>
    <n v="2"/>
    <s v="0-9"/>
    <n v="125"/>
    <n v="250"/>
  </r>
  <r>
    <d v="2014-09-18T00:00:00"/>
    <x v="0"/>
    <s v="Jones"/>
    <s v="Pen Set"/>
    <n v="16"/>
    <s v="10-19"/>
    <n v="15.99"/>
    <n v="255.84"/>
  </r>
  <r>
    <d v="2014-10-05T00:00:00"/>
    <x v="1"/>
    <s v="Morgan"/>
    <s v="Binder"/>
    <n v="28"/>
    <s v="20-29"/>
    <n v="8.99"/>
    <n v="251.72"/>
  </r>
  <r>
    <d v="2014-10-22T00:00:00"/>
    <x v="0"/>
    <s v="Jones"/>
    <s v="Pen"/>
    <n v="64"/>
    <s v="60-69"/>
    <n v="8.99"/>
    <n v="575.36"/>
  </r>
  <r>
    <d v="2014-11-08T00:00:00"/>
    <x v="0"/>
    <s v="Parent"/>
    <s v="Pen"/>
    <n v="15"/>
    <s v="10-19"/>
    <n v="19.989999999999998"/>
    <n v="299.85000000000002"/>
  </r>
  <r>
    <d v="2014-11-25T00:00:00"/>
    <x v="1"/>
    <s v="Kivell"/>
    <s v="Pen Set"/>
    <n v="96"/>
    <s v="90-99"/>
    <n v="4.99"/>
    <n v="479.04"/>
  </r>
  <r>
    <d v="2014-12-12T00:00:00"/>
    <x v="1"/>
    <s v="Smith"/>
    <s v="Pencil"/>
    <n v="67"/>
    <s v="60-69"/>
    <n v="1.29"/>
    <n v="86.43"/>
  </r>
  <r>
    <d v="2014-12-29T00:00:00"/>
    <x v="0"/>
    <s v="Parent"/>
    <s v="Pen Set"/>
    <n v="74"/>
    <s v="70-79"/>
    <n v="15.99"/>
    <n v="1183.26"/>
  </r>
  <r>
    <d v="2015-01-15T00:00:00"/>
    <x v="1"/>
    <s v="Gill"/>
    <s v="Binder"/>
    <n v="46"/>
    <s v="40-49"/>
    <n v="8.99"/>
    <n v="413.54"/>
  </r>
  <r>
    <d v="2015-02-01T00:00:00"/>
    <x v="1"/>
    <s v="Smith"/>
    <s v="Binder"/>
    <n v="87"/>
    <s v="80-89"/>
    <n v="15"/>
    <n v="1305"/>
  </r>
  <r>
    <d v="2015-02-18T00:00:00"/>
    <x v="0"/>
    <s v="Jones"/>
    <s v="Binder"/>
    <n v="4"/>
    <s v="0-9"/>
    <n v="4.99"/>
    <n v="19.96"/>
  </r>
  <r>
    <d v="2015-03-07T00:00:00"/>
    <x v="2"/>
    <s v="Sorvino"/>
    <s v="Binder"/>
    <n v="7"/>
    <s v="0-9"/>
    <n v="19.989999999999998"/>
    <n v="139.93"/>
  </r>
  <r>
    <d v="2015-03-24T00:00:00"/>
    <x v="1"/>
    <s v="Jardine"/>
    <s v="Pen Set"/>
    <n v="50"/>
    <s v="50-59"/>
    <n v="4.99"/>
    <n v="249.5"/>
  </r>
  <r>
    <d v="2015-04-10T00:00:00"/>
    <x v="1"/>
    <s v="Andrews"/>
    <s v="Pencil"/>
    <n v="66"/>
    <s v="60-69"/>
    <n v="1.99"/>
    <n v="131.34"/>
  </r>
  <r>
    <d v="2015-04-27T00:00:00"/>
    <x v="0"/>
    <s v="Howard"/>
    <s v="Pen"/>
    <n v="96"/>
    <s v="90-99"/>
    <n v="4.99"/>
    <n v="479.04"/>
  </r>
  <r>
    <d v="2015-05-14T00:00:00"/>
    <x v="1"/>
    <s v="Gill"/>
    <s v="Pencil"/>
    <n v="53"/>
    <s v="50-59"/>
    <n v="1.29"/>
    <n v="68.37"/>
  </r>
  <r>
    <d v="2015-05-31T00:00:00"/>
    <x v="1"/>
    <s v="Gill"/>
    <s v="Binder"/>
    <n v="80"/>
    <s v="80-89"/>
    <n v="8.99"/>
    <n v="719.2"/>
  </r>
  <r>
    <d v="2015-06-17T00:00:00"/>
    <x v="1"/>
    <s v="Kivell"/>
    <s v="Desk"/>
    <n v="5"/>
    <s v="0-9"/>
    <n v="125"/>
    <n v="625"/>
  </r>
  <r>
    <d v="2015-07-04T00:00:00"/>
    <x v="0"/>
    <s v="Jones"/>
    <s v="Pen Set"/>
    <n v="62"/>
    <s v="60-69"/>
    <n v="4.99"/>
    <n v="309.38"/>
  </r>
  <r>
    <d v="2015-07-21T00:00:00"/>
    <x v="1"/>
    <s v="Morgan"/>
    <s v="Pen Set"/>
    <n v="55"/>
    <s v="50-59"/>
    <n v="12.49"/>
    <n v="686.95"/>
  </r>
  <r>
    <d v="2015-08-07T00:00:00"/>
    <x v="1"/>
    <s v="Kivell"/>
    <s v="Pen Set"/>
    <n v="42"/>
    <s v="40-49"/>
    <n v="23.95"/>
    <n v="1005.9"/>
  </r>
  <r>
    <d v="2015-08-24T00:00:00"/>
    <x v="2"/>
    <s v="Sorvino"/>
    <s v="Desk"/>
    <n v="3"/>
    <s v="0-9"/>
    <n v="275"/>
    <n v="825"/>
  </r>
  <r>
    <d v="2015-09-10T00:00:00"/>
    <x v="1"/>
    <s v="Gill"/>
    <s v="Pencil"/>
    <n v="7"/>
    <s v="0-9"/>
    <n v="1.29"/>
    <n v="9.0299999999999994"/>
  </r>
  <r>
    <d v="2015-09-27T00:00:00"/>
    <x v="2"/>
    <s v="Sorvino"/>
    <s v="Pen"/>
    <n v="76"/>
    <s v="70-79"/>
    <n v="1.99"/>
    <n v="151.24"/>
  </r>
  <r>
    <d v="2015-10-14T00:00:00"/>
    <x v="2"/>
    <s v="Thompson"/>
    <s v="Binder"/>
    <n v="57"/>
    <s v="50-59"/>
    <n v="19.989999999999998"/>
    <n v="1139.43"/>
  </r>
  <r>
    <d v="2015-10-31T00:00:00"/>
    <x v="1"/>
    <s v="Andrews"/>
    <s v="Pencil"/>
    <n v="14"/>
    <s v="10-19"/>
    <n v="1.29"/>
    <n v="18.059999999999999"/>
  </r>
  <r>
    <d v="2015-11-17T00:00:00"/>
    <x v="1"/>
    <s v="Jardine"/>
    <s v="Binder"/>
    <n v="11"/>
    <s v="10-19"/>
    <n v="4.99"/>
    <n v="54.89"/>
  </r>
  <r>
    <d v="2015-12-04T00:00:00"/>
    <x v="1"/>
    <s v="Jardine"/>
    <s v="Binder"/>
    <n v="94"/>
    <s v="90-99"/>
    <n v="19.989999999999998"/>
    <n v="1879.06"/>
  </r>
  <r>
    <d v="2015-12-21T00:00:00"/>
    <x v="1"/>
    <s v="Andrews"/>
    <s v="Binder"/>
    <n v="28"/>
    <s v="20-29"/>
    <n v="4.99"/>
    <n v="139.7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n v="92381"/>
    <n v="2373"/>
    <x v="0"/>
    <n v="238965"/>
    <n v="0.38658799405770722"/>
  </r>
  <r>
    <x v="1"/>
    <n v="25590"/>
    <n v="537"/>
    <x v="1"/>
    <n v="59110"/>
    <n v="0.43292167145998983"/>
  </r>
  <r>
    <x v="2"/>
    <n v="10791"/>
    <n v="417"/>
    <x v="2"/>
    <n v="22684"/>
    <n v="0.47570975136660199"/>
  </r>
  <r>
    <x v="3"/>
    <n v="9191"/>
    <n v="203"/>
    <x v="3"/>
    <n v="33000"/>
    <n v="0.27851515151515149"/>
  </r>
  <r>
    <x v="4"/>
    <n v="9150"/>
    <n v="310"/>
    <x v="1"/>
    <n v="51086"/>
    <n v="0.17910973652272638"/>
  </r>
  <r>
    <x v="5"/>
    <n v="8966"/>
    <n v="154"/>
    <x v="4"/>
    <n v="56608"/>
    <n v="0.15838750706613905"/>
  </r>
  <r>
    <x v="6"/>
    <n v="8010"/>
    <n v="128"/>
    <x v="5"/>
    <n v="77296"/>
    <n v="0.10362761333057338"/>
  </r>
  <r>
    <x v="7"/>
    <n v="7695"/>
    <n v="157"/>
    <x v="3"/>
    <n v="43656"/>
    <n v="0.17626443100604727"/>
  </r>
  <r>
    <x v="8"/>
    <n v="7016"/>
    <n v="90"/>
    <x v="6"/>
    <n v="54714"/>
    <n v="0.1282304346236795"/>
  </r>
  <r>
    <x v="9"/>
    <n v="5984"/>
    <n v="247"/>
    <x v="7"/>
    <n v="74798"/>
    <n v="8.0002139094628194E-2"/>
  </r>
  <r>
    <x v="10"/>
    <n v="5348"/>
    <n v="163"/>
    <x v="8"/>
    <n v="22957"/>
    <n v="0.2329572679357059"/>
  </r>
  <r>
    <x v="11"/>
    <n v="4669"/>
    <n v="70"/>
    <x v="9"/>
    <n v="50679"/>
    <n v="9.2128889678170442E-2"/>
  </r>
  <r>
    <x v="12"/>
    <n v="3824"/>
    <n v="112"/>
    <x v="10"/>
    <n v="18300"/>
    <n v="0.20896174863387978"/>
  </r>
  <r>
    <x v="13"/>
    <n v="3342"/>
    <n v="80"/>
    <x v="11"/>
    <n v="18645"/>
    <n v="0.17924376508447304"/>
  </r>
  <r>
    <x v="14"/>
    <n v="3039"/>
    <n v="78"/>
    <x v="12"/>
    <n v="16285"/>
    <n v="0.18661344795824378"/>
  </r>
  <r>
    <x v="15"/>
    <n v="2902"/>
    <n v="81"/>
    <x v="13"/>
    <n v="34918"/>
    <n v="8.3108998224411479E-2"/>
  </r>
  <r>
    <x v="16"/>
    <n v="2845"/>
    <n v="32"/>
    <x v="14"/>
    <n v="34611"/>
    <n v="8.2199300800323602E-2"/>
  </r>
  <r>
    <x v="17"/>
    <n v="2331"/>
    <n v="36"/>
    <x v="15"/>
    <n v="21221"/>
    <n v="0.10984402243061119"/>
  </r>
  <r>
    <x v="18"/>
    <n v="1857"/>
    <n v="16"/>
    <x v="13"/>
    <n v="28679"/>
    <n v="6.4751211687994706E-2"/>
  </r>
  <r>
    <x v="19"/>
    <n v="1834"/>
    <n v="19"/>
    <x v="14"/>
    <n v="19683"/>
    <n v="9.3176853121983441E-2"/>
  </r>
  <r>
    <x v="20"/>
    <n v="1730"/>
    <n v="31"/>
    <x v="4"/>
    <n v="22047"/>
    <n v="7.8468725903751077E-2"/>
  </r>
  <r>
    <x v="21"/>
    <n v="1706"/>
    <n v="41"/>
    <x v="16"/>
    <n v="17589"/>
    <n v="9.6992438455853092E-2"/>
  </r>
  <r>
    <x v="22"/>
    <n v="1598"/>
    <n v="32"/>
    <x v="3"/>
    <n v="22709"/>
    <n v="7.0368576335373634E-2"/>
  </r>
  <r>
    <x v="23"/>
    <n v="1554"/>
    <n v="31"/>
    <x v="17"/>
    <n v="6995"/>
    <n v="0.22215868477483916"/>
  </r>
  <r>
    <x v="24"/>
    <n v="1458"/>
    <n v="38"/>
    <x v="18"/>
    <n v="14046"/>
    <n v="0.10380179410508329"/>
  </r>
  <r>
    <x v="25"/>
    <n v="1233"/>
    <n v="32"/>
    <x v="3"/>
    <n v="8736"/>
    <n v="0.14114010989010989"/>
  </r>
  <r>
    <x v="26"/>
    <n v="1177"/>
    <n v="26"/>
    <x v="19"/>
    <n v="5930"/>
    <n v="0.19848229342327151"/>
  </r>
  <r>
    <x v="27"/>
    <n v="1074"/>
    <n v="7"/>
    <x v="14"/>
    <n v="21065"/>
    <n v="5.0985046285307381E-2"/>
  </r>
  <r>
    <x v="28"/>
    <n v="879"/>
    <n v="34"/>
    <x v="20"/>
    <n v="2144"/>
    <n v="0.4099813432835821"/>
  </r>
  <r>
    <x v="29"/>
    <n v="742"/>
    <n v="18"/>
    <x v="6"/>
    <n v="22394"/>
    <n v="3.313387514512816E-2"/>
  </r>
  <r>
    <x v="30"/>
    <n v="736"/>
    <n v="19"/>
    <x v="21"/>
    <n v="14868"/>
    <n v="4.9502286790422387E-2"/>
  </r>
  <r>
    <x v="31"/>
    <n v="680"/>
    <n v="20"/>
    <x v="22"/>
    <n v="7900"/>
    <n v="8.6075949367088608E-2"/>
  </r>
  <r>
    <x v="32"/>
    <n v="669"/>
    <n v="9"/>
    <x v="19"/>
    <n v="7282"/>
    <n v="9.1870365284262567E-2"/>
  </r>
  <r>
    <x v="33"/>
    <n v="657"/>
    <n v="12"/>
    <x v="23"/>
    <n v="5069"/>
    <n v="0.12961136318800554"/>
  </r>
  <r>
    <x v="34"/>
    <n v="653"/>
    <n v="12"/>
    <x v="16"/>
    <n v="5070"/>
    <n v="0.12879684418145956"/>
  </r>
  <r>
    <x v="35"/>
    <n v="643"/>
    <n v="12"/>
    <x v="24"/>
    <n v="8523"/>
    <n v="7.5442919159920213E-2"/>
  </r>
  <r>
    <x v="36"/>
    <n v="614"/>
    <n v="11"/>
    <x v="3"/>
    <n v="8668"/>
    <n v="7.0835256114443926E-2"/>
  </r>
  <r>
    <x v="37"/>
    <n v="552"/>
    <n v="13"/>
    <x v="6"/>
    <n v="6611"/>
    <n v="8.3497201633640897E-2"/>
  </r>
  <r>
    <x v="38"/>
    <n v="415"/>
    <n v="4"/>
    <x v="25"/>
    <n v="6493"/>
    <n v="6.391498536885877E-2"/>
  </r>
  <r>
    <x v="39"/>
    <n v="393"/>
    <n v="12"/>
    <x v="26"/>
    <n v="4959"/>
    <n v="7.9249848759830613E-2"/>
  </r>
  <r>
    <x v="40"/>
    <n v="376"/>
    <n v="7"/>
    <x v="15"/>
    <n v="6464"/>
    <n v="5.8168316831683171E-2"/>
  </r>
  <r>
    <x v="41"/>
    <n v="363"/>
    <n v="6"/>
    <x v="27"/>
    <n v="14011"/>
    <n v="2.5908214973949038E-2"/>
  </r>
  <r>
    <x v="42"/>
    <n v="338"/>
    <n v="17"/>
    <x v="1"/>
    <n v="5049"/>
    <n v="6.6943949296890473E-2"/>
  </r>
  <r>
    <x v="43"/>
    <n v="316"/>
    <n v="12"/>
    <x v="28"/>
    <n v="1920"/>
    <n v="0.16458333333333333"/>
  </r>
  <r>
    <x v="44"/>
    <n v="258"/>
    <n v="1"/>
    <x v="11"/>
    <n v="10464"/>
    <n v="2.4655963302752295E-2"/>
  </r>
  <r>
    <x v="45"/>
    <n v="246"/>
    <n v="5"/>
    <x v="13"/>
    <n v="4224"/>
    <n v="5.823863636363636E-2"/>
  </r>
  <r>
    <x v="46"/>
    <n v="227"/>
    <n v="5"/>
    <x v="15"/>
    <n v="5320"/>
    <n v="4.2669172932330829E-2"/>
  </r>
  <r>
    <x v="47"/>
    <n v="217"/>
    <n v="2"/>
    <x v="29"/>
    <n v="5493"/>
    <n v="3.9504824321864189E-2"/>
  </r>
  <r>
    <x v="48"/>
    <n v="165"/>
    <n v="2"/>
    <x v="11"/>
    <n v="4382"/>
    <n v="3.7654039251483341E-2"/>
  </r>
  <r>
    <x v="49"/>
    <n v="159"/>
    <n v="3"/>
    <x v="30"/>
    <n v="4980"/>
    <n v="3.1927710843373494E-2"/>
  </r>
  <r>
    <x v="50"/>
    <n v="150"/>
    <n v="0"/>
    <x v="31"/>
    <n v="2589"/>
    <n v="5.7937427578215531E-2"/>
  </r>
  <r>
    <x v="51"/>
    <n v="143"/>
    <n v="3"/>
    <x v="9"/>
    <n v="5022"/>
    <n v="2.8474711270410194E-2"/>
  </r>
  <r>
    <x v="52"/>
    <n v="82"/>
    <n v="3"/>
    <x v="32"/>
    <n v="524"/>
    <n v="0.15648854961832062"/>
  </r>
  <r>
    <x v="53"/>
    <n v="33"/>
    <m/>
    <x v="18"/>
    <n v="182"/>
    <n v="0.18131868131868131"/>
  </r>
  <r>
    <x v="54"/>
    <n v="8"/>
    <n v="1"/>
    <x v="33"/>
    <n v="21"/>
    <n v="0.38095238095238093"/>
  </r>
  <r>
    <x v="55"/>
    <n v="0"/>
    <n v="0"/>
    <x v="34"/>
    <n v="2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1">
  <location ref="G3:I13" firstHeaderRow="0" firstDataRow="1" firstDataCol="1"/>
  <pivotFields count="3">
    <pivotField axis="axisRow" showAll="0">
      <items count="11">
        <item x="1"/>
        <item x="5"/>
        <item x="3"/>
        <item x="0"/>
        <item x="2"/>
        <item x="7"/>
        <item x="8"/>
        <item x="4"/>
        <item x="6"/>
        <item x="9"/>
        <item t="default"/>
      </items>
    </pivotField>
    <pivotField dataField="1" showAll="0"/>
    <pivotField dataField="1" showAll="0">
      <items count="11">
        <item x="4"/>
        <item x="0"/>
        <item x="3"/>
        <item x="7"/>
        <item x="6"/>
        <item x="1"/>
        <item x="9"/>
        <item x="8"/>
        <item x="2"/>
        <item x="5"/>
        <item t="default"/>
      </items>
    </pivotField>
  </pivotFields>
  <rowFields count="1">
    <field x="0"/>
  </rowFields>
  <rowItems count="10">
    <i>
      <x/>
    </i>
    <i>
      <x v="1"/>
    </i>
    <i>
      <x v="2"/>
    </i>
    <i>
      <x v="3"/>
    </i>
    <i>
      <x v="4"/>
    </i>
    <i>
      <x v="5"/>
    </i>
    <i>
      <x v="6"/>
    </i>
    <i>
      <x v="7"/>
    </i>
    <i>
      <x v="8"/>
    </i>
    <i>
      <x v="9"/>
    </i>
  </rowItems>
  <colFields count="1">
    <field x="-2"/>
  </colFields>
  <colItems count="2">
    <i>
      <x/>
    </i>
    <i i="1">
      <x v="1"/>
    </i>
  </colItems>
  <dataFields count="2">
    <dataField name="Sum of No Customers" fld="1" baseField="0" baseItem="0"/>
    <dataField name="Sum of Bonus" fld="2" baseField="0" baseItem="0"/>
  </dataFields>
  <formats count="4">
    <format dxfId="7">
      <pivotArea field="0" type="button" dataOnly="0" labelOnly="1" outline="0" axis="axisRow" fieldPosition="0"/>
    </format>
    <format dxfId="6">
      <pivotArea dataOnly="0" labelOnly="1" outline="0" fieldPosition="0">
        <references count="1">
          <reference field="4294967294" count="2">
            <x v="0"/>
            <x v="1"/>
          </reference>
        </references>
      </pivotArea>
    </format>
    <format dxfId="5">
      <pivotArea field="0" type="button" dataOnly="0" labelOnly="1" outline="0" axis="axisRow" fieldPosition="0"/>
    </format>
    <format dxfId="4">
      <pivotArea dataOnly="0" labelOnly="1" outline="0" fieldPosition="0">
        <references count="1">
          <reference field="4294967294" count="2">
            <x v="0"/>
            <x v="1"/>
          </reference>
        </references>
      </pivotArea>
    </format>
  </formats>
  <chartFormats count="4">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8">
  <location ref="J3:K8" firstHeaderRow="1" firstDataRow="1" firstDataCol="1"/>
  <pivotFields count="8">
    <pivotField showAll="0"/>
    <pivotField showAll="0"/>
    <pivotField showAll="0">
      <items count="13">
        <item x="5"/>
        <item x="3"/>
        <item x="8"/>
        <item x="2"/>
        <item x="0"/>
        <item x="1"/>
        <item x="7"/>
        <item x="9"/>
        <item x="10"/>
        <item x="4"/>
        <item x="6"/>
        <item x="11"/>
        <item t="default"/>
      </items>
    </pivotField>
    <pivotField axis="axisRow" showAll="0">
      <items count="7">
        <item x="0"/>
        <item x="1"/>
        <item x="2"/>
        <item x="4"/>
        <item x="3"/>
        <item h="1" x="5"/>
        <item t="default"/>
      </items>
    </pivotField>
    <pivotField dataField="1" showAll="0">
      <items count="39">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x="37"/>
        <item t="default"/>
      </items>
    </pivotField>
    <pivotField showAll="0"/>
    <pivotField showAll="0"/>
    <pivotField showAll="0"/>
  </pivotFields>
  <rowFields count="1">
    <field x="3"/>
  </rowFields>
  <rowItems count="5">
    <i>
      <x/>
    </i>
    <i>
      <x v="1"/>
    </i>
    <i>
      <x v="2"/>
    </i>
    <i>
      <x v="3"/>
    </i>
    <i>
      <x v="4"/>
    </i>
  </rowItems>
  <colItems count="1">
    <i/>
  </colItems>
  <dataFields count="1">
    <dataField name="Count of Units" fld="4" subtotal="count"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8"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
  <location ref="L3:M6" firstHeaderRow="1" firstDataRow="1" firstDataCol="1"/>
  <pivotFields count="8">
    <pivotField numFmtId="14" showAll="0"/>
    <pivotField axis="axisRow" showAll="0">
      <items count="4">
        <item x="1"/>
        <item x="0"/>
        <item x="2"/>
        <item t="default"/>
      </items>
    </pivotField>
    <pivotField showAll="0"/>
    <pivotField showAll="0"/>
    <pivotField showAll="0"/>
    <pivotField showAll="0"/>
    <pivotField showAll="0"/>
    <pivotField dataField="1" showAll="0"/>
  </pivotFields>
  <rowFields count="1">
    <field x="1"/>
  </rowFields>
  <rowItems count="3">
    <i>
      <x/>
    </i>
    <i>
      <x v="1"/>
    </i>
    <i>
      <x v="2"/>
    </i>
  </rowItems>
  <colItems count="1">
    <i/>
  </colItems>
  <dataFields count="1">
    <dataField name="Sum of Total" fld="7"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2" cacheId="3"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chartFormat="7">
  <location ref="J1:K57" firstHeaderRow="1" firstDataRow="1" firstDataCol="1"/>
  <pivotFields count="7">
    <pivotField axis="axisRow" showAll="0">
      <items count="57">
        <item x="51"/>
        <item x="25"/>
        <item x="35"/>
        <item x="55"/>
        <item x="22"/>
        <item x="3"/>
        <item x="13"/>
        <item x="12"/>
        <item x="34"/>
        <item x="39"/>
        <item x="6"/>
        <item x="10"/>
        <item x="52"/>
        <item x="44"/>
        <item x="36"/>
        <item x="32"/>
        <item x="7"/>
        <item x="14"/>
        <item x="37"/>
        <item x="31"/>
        <item x="4"/>
        <item x="5"/>
        <item x="17"/>
        <item x="40"/>
        <item x="2"/>
        <item x="29"/>
        <item x="19"/>
        <item x="54"/>
        <item x="26"/>
        <item x="46"/>
        <item x="18"/>
        <item x="49"/>
        <item x="45"/>
        <item x="38"/>
        <item x="1"/>
        <item x="41"/>
        <item x="24"/>
        <item x="0"/>
        <item x="15"/>
        <item x="28"/>
        <item x="30"/>
        <item x="8"/>
        <item x="43"/>
        <item x="33"/>
        <item x="23"/>
        <item x="48"/>
        <item x="16"/>
        <item x="11"/>
        <item x="27"/>
        <item x="21"/>
        <item x="53"/>
        <item x="42"/>
        <item x="9"/>
        <item x="20"/>
        <item x="47"/>
        <item x="50"/>
        <item t="default"/>
      </items>
    </pivotField>
    <pivotField showAll="0"/>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numFmtId="9" showAll="0"/>
    <pivotField showAll="0">
      <items count="15">
        <item x="0"/>
        <item x="1"/>
        <item x="2"/>
        <item x="3"/>
        <item x="4"/>
        <item x="5"/>
        <item x="6"/>
        <item x="7"/>
        <item x="8"/>
        <item x="9"/>
        <item x="10"/>
        <item x="11"/>
        <item x="12"/>
        <item x="13"/>
        <item t="default"/>
      </items>
    </pivotField>
  </pivotFields>
  <rowFields count="1">
    <field x="0"/>
  </rowFields>
  <rowItems count="5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rowItems>
  <colItems count="1">
    <i/>
  </colItems>
  <dataFields count="1">
    <dataField name="Sum of total" fld="4" baseField="0" baseItem="0"/>
  </dataFields>
  <chartFormats count="2">
    <chartFormat chart="2"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737262A2-A526-4310-A95D-D8173911C258}" sourceName="state">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0DF2770A-680B-4ECD-A86E-0F0D66925BED}" cache="Slicer_state" caption="state" startItem="37" rowHeight="241300"/>
</slicers>
</file>

<file path=xl/tables/table1.xml><?xml version="1.0" encoding="utf-8"?>
<table xmlns="http://schemas.openxmlformats.org/spreadsheetml/2006/main" id="2" name="Table_13" displayName="Table_13" ref="A1:F63">
  <tableColumns count="6">
    <tableColumn id="1" name="Date" dataDxfId="2"/>
    <tableColumn id="2" name="Weight" dataDxfId="1"/>
    <tableColumn id="3" name="BMI Low">
      <calculatedColumnFormula>IFERROR($L$4,"")</calculatedColumnFormula>
    </tableColumn>
    <tableColumn id="4" name="BMI Range">
      <calculatedColumnFormula>IFERROR($L$5-$L$4,"")</calculatedColumnFormula>
    </tableColumn>
    <tableColumn id="5" name="Target Low">
      <calculatedColumnFormula>IF(ISBLANK($I$4),"",$I$4)</calculatedColumnFormula>
    </tableColumn>
    <tableColumn id="6" name="Target Range">
      <calculatedColumnFormula>IF($I$5-$I$4=0,"",$I$5-$I$4)</calculatedColumnFormula>
    </tableColumn>
  </tableColumns>
  <tableStyleInfo name="Weight Detail-style" showFirstColumn="1" showLastColumn="1" showRowStripes="1" showColumnStripes="0"/>
</table>
</file>

<file path=xl/tables/table2.xml><?xml version="1.0" encoding="utf-8"?>
<table xmlns="http://schemas.openxmlformats.org/spreadsheetml/2006/main" id="1" name="Table_1" displayName="Table_1" ref="B1:H57">
  <autoFilter ref="B1:H57"/>
  <tableColumns count="7">
    <tableColumn id="1" name="state"/>
    <tableColumn id="2" name="positive"/>
    <tableColumn id="3" name="deaths"/>
    <tableColumn id="7" name="Death Group" dataDxfId="0">
      <calculatedColumnFormula>IF(AND(D1&gt;=0,D1&lt;100),"0-99",IF(AND(D1&gt;=100,D1&lt;200),"100-190",IF(AND(D1&gt;=200,D1&lt;300),"200-290",IF(AND(D1&gt;=300,D1&lt;400),"300-390",IF(AND(D1&gt;=400,D1&lt;500),"400-490",IF(AND(D1&gt;=500,D1&lt;600),"500-590",IF(AND(D1&gt;=600,D1&lt;700),"600-690",IF(AND(D1&gt;=700,D1&lt;800),"700-790",IF(AND(D1&gt;=800,D1&lt;900),"800-890","900+")))))))))</calculatedColumnFormula>
    </tableColumn>
    <tableColumn id="4" name="modified"/>
    <tableColumn id="5" name="total"/>
    <tableColumn id="6" name="pos %">
      <calculatedColumnFormula>'Q4'!$C2/'Q4'!$G2</calculatedColumnFormula>
    </tableColumn>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4.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zoomScaleNormal="100" workbookViewId="0">
      <selection activeCell="A14" sqref="A14:I15"/>
    </sheetView>
  </sheetViews>
  <sheetFormatPr defaultRowHeight="14.4"/>
  <cols>
    <col min="1" max="1" width="14.109375" bestFit="1" customWidth="1"/>
    <col min="2" max="2" width="20.33203125" bestFit="1" customWidth="1"/>
    <col min="3" max="3" width="13.109375" bestFit="1" customWidth="1"/>
    <col min="4" max="20" width="20.33203125" bestFit="1" customWidth="1"/>
    <col min="21" max="21" width="25.33203125" bestFit="1" customWidth="1"/>
    <col min="22" max="22" width="18.109375" bestFit="1" customWidth="1"/>
  </cols>
  <sheetData>
    <row r="1" spans="1:13" s="17" customFormat="1">
      <c r="A1" s="64" t="s">
        <v>47</v>
      </c>
      <c r="B1" s="65"/>
      <c r="C1" s="65"/>
      <c r="D1" s="65"/>
      <c r="E1" s="65"/>
      <c r="F1" s="65"/>
      <c r="G1" s="65"/>
      <c r="H1" s="65"/>
      <c r="I1" s="65"/>
    </row>
    <row r="2" spans="1:13" s="17" customFormat="1">
      <c r="A2" s="65"/>
      <c r="B2" s="65"/>
      <c r="C2" s="65"/>
      <c r="D2" s="65"/>
      <c r="E2" s="65"/>
      <c r="F2" s="65"/>
      <c r="G2" s="65"/>
      <c r="H2" s="65"/>
      <c r="I2" s="65"/>
    </row>
    <row r="3" spans="1:13" s="7" customFormat="1" ht="19.5" customHeight="1">
      <c r="A3" s="10" t="s">
        <v>1</v>
      </c>
      <c r="B3" s="11" t="s">
        <v>13</v>
      </c>
      <c r="C3" s="12" t="s">
        <v>0</v>
      </c>
      <c r="D3" s="12" t="s">
        <v>1</v>
      </c>
      <c r="E3" s="12" t="s">
        <v>2</v>
      </c>
      <c r="G3" s="9" t="s">
        <v>14</v>
      </c>
      <c r="H3" s="7" t="s">
        <v>15</v>
      </c>
      <c r="I3" s="7" t="s">
        <v>16</v>
      </c>
    </row>
    <row r="4" spans="1:13">
      <c r="A4" s="3">
        <v>0</v>
      </c>
      <c r="B4" s="4">
        <v>25</v>
      </c>
      <c r="C4" s="1" t="s">
        <v>3</v>
      </c>
      <c r="D4" s="1">
        <v>15</v>
      </c>
      <c r="E4" s="2">
        <f t="shared" ref="E4:E13" si="0">LOOKUP(D4,$A$4:$A$9,$B$4:$B$9*D4)</f>
        <v>750</v>
      </c>
      <c r="G4" s="5" t="s">
        <v>4</v>
      </c>
      <c r="H4" s="6">
        <v>23</v>
      </c>
      <c r="I4" s="6">
        <v>1725</v>
      </c>
    </row>
    <row r="5" spans="1:13">
      <c r="A5" s="3">
        <v>10</v>
      </c>
      <c r="B5" s="4">
        <v>50</v>
      </c>
      <c r="C5" s="1" t="s">
        <v>4</v>
      </c>
      <c r="D5" s="1">
        <v>23</v>
      </c>
      <c r="E5" s="2">
        <f t="shared" si="0"/>
        <v>1725</v>
      </c>
      <c r="G5" s="5" t="s">
        <v>8</v>
      </c>
      <c r="H5" s="6">
        <v>51</v>
      </c>
      <c r="I5" s="6">
        <v>7650</v>
      </c>
    </row>
    <row r="6" spans="1:13">
      <c r="A6" s="3">
        <v>20</v>
      </c>
      <c r="B6" s="4">
        <v>75</v>
      </c>
      <c r="C6" s="1" t="s">
        <v>5</v>
      </c>
      <c r="D6" s="1">
        <v>41</v>
      </c>
      <c r="E6" s="2">
        <f t="shared" si="0"/>
        <v>5125</v>
      </c>
      <c r="G6" s="5" t="s">
        <v>6</v>
      </c>
      <c r="H6" s="6">
        <v>18</v>
      </c>
      <c r="I6" s="6">
        <v>900</v>
      </c>
    </row>
    <row r="7" spans="1:13">
      <c r="A7" s="3">
        <v>30</v>
      </c>
      <c r="B7" s="4">
        <v>100</v>
      </c>
      <c r="C7" s="1" t="s">
        <v>6</v>
      </c>
      <c r="D7" s="1">
        <v>18</v>
      </c>
      <c r="E7" s="2">
        <f t="shared" si="0"/>
        <v>900</v>
      </c>
      <c r="G7" s="5" t="s">
        <v>3</v>
      </c>
      <c r="H7" s="6">
        <v>15</v>
      </c>
      <c r="I7" s="6">
        <v>750</v>
      </c>
    </row>
    <row r="8" spans="1:13">
      <c r="A8" s="3">
        <v>40</v>
      </c>
      <c r="B8" s="4">
        <v>125</v>
      </c>
      <c r="C8" s="1" t="s">
        <v>7</v>
      </c>
      <c r="D8" s="1">
        <v>7</v>
      </c>
      <c r="E8" s="2">
        <f t="shared" si="0"/>
        <v>175</v>
      </c>
      <c r="G8" s="5" t="s">
        <v>5</v>
      </c>
      <c r="H8" s="6">
        <v>41</v>
      </c>
      <c r="I8" s="6">
        <v>5125</v>
      </c>
    </row>
    <row r="9" spans="1:13">
      <c r="A9" s="3">
        <v>50</v>
      </c>
      <c r="B9" s="4">
        <v>150</v>
      </c>
      <c r="C9" s="1" t="s">
        <v>8</v>
      </c>
      <c r="D9" s="1">
        <v>51</v>
      </c>
      <c r="E9" s="2">
        <f t="shared" si="0"/>
        <v>7650</v>
      </c>
      <c r="G9" s="5" t="s">
        <v>10</v>
      </c>
      <c r="H9" s="6">
        <v>19</v>
      </c>
      <c r="I9" s="6">
        <v>950</v>
      </c>
    </row>
    <row r="10" spans="1:13">
      <c r="C10" s="1" t="s">
        <v>9</v>
      </c>
      <c r="D10" s="1">
        <v>22</v>
      </c>
      <c r="E10" s="2">
        <f t="shared" si="0"/>
        <v>1650</v>
      </c>
      <c r="F10" s="8"/>
      <c r="G10" s="5" t="s">
        <v>11</v>
      </c>
      <c r="H10" s="6">
        <v>37</v>
      </c>
      <c r="I10" s="6">
        <v>3700</v>
      </c>
      <c r="J10" s="8"/>
      <c r="K10" s="8"/>
    </row>
    <row r="11" spans="1:13">
      <c r="C11" s="1" t="s">
        <v>10</v>
      </c>
      <c r="D11" s="1">
        <v>19</v>
      </c>
      <c r="E11" s="2">
        <f t="shared" si="0"/>
        <v>950</v>
      </c>
      <c r="F11" s="8"/>
      <c r="G11" s="5" t="s">
        <v>7</v>
      </c>
      <c r="H11" s="6">
        <v>7</v>
      </c>
      <c r="I11" s="6">
        <v>175</v>
      </c>
      <c r="J11" s="8"/>
      <c r="K11" s="8"/>
    </row>
    <row r="12" spans="1:13">
      <c r="C12" s="1" t="s">
        <v>11</v>
      </c>
      <c r="D12" s="1">
        <v>37</v>
      </c>
      <c r="E12" s="2">
        <f t="shared" si="0"/>
        <v>3700</v>
      </c>
      <c r="F12" s="8"/>
      <c r="G12" s="5" t="s">
        <v>9</v>
      </c>
      <c r="H12" s="6">
        <v>22</v>
      </c>
      <c r="I12" s="6">
        <v>1650</v>
      </c>
      <c r="J12" s="8"/>
      <c r="K12" s="8"/>
    </row>
    <row r="13" spans="1:13">
      <c r="C13" s="1" t="s">
        <v>12</v>
      </c>
      <c r="D13" s="1">
        <v>34</v>
      </c>
      <c r="E13" s="2">
        <f t="shared" si="0"/>
        <v>3400</v>
      </c>
      <c r="F13" s="8"/>
      <c r="G13" s="5" t="s">
        <v>12</v>
      </c>
      <c r="H13" s="6">
        <v>34</v>
      </c>
      <c r="I13" s="6">
        <v>3400</v>
      </c>
      <c r="J13" s="8"/>
      <c r="K13" s="8"/>
    </row>
    <row r="14" spans="1:13" s="17" customFormat="1">
      <c r="A14" s="64" t="s">
        <v>46</v>
      </c>
      <c r="B14" s="65"/>
      <c r="C14" s="65"/>
      <c r="D14" s="65"/>
      <c r="E14" s="65"/>
      <c r="F14" s="65"/>
      <c r="G14" s="65"/>
      <c r="H14" s="65"/>
      <c r="I14" s="65"/>
      <c r="J14" s="18"/>
      <c r="K14" s="18"/>
    </row>
    <row r="15" spans="1:13" s="17" customFormat="1">
      <c r="A15" s="65"/>
      <c r="B15" s="65"/>
      <c r="C15" s="65"/>
      <c r="D15" s="65"/>
      <c r="E15" s="65"/>
      <c r="F15" s="65"/>
      <c r="G15" s="65"/>
      <c r="H15" s="65"/>
      <c r="I15" s="65"/>
      <c r="J15" s="18"/>
      <c r="K15" s="18"/>
    </row>
    <row r="16" spans="1:13">
      <c r="A16" s="63"/>
      <c r="B16" s="63"/>
      <c r="C16" s="63"/>
      <c r="D16" s="63"/>
      <c r="E16" s="63"/>
      <c r="F16" s="63"/>
      <c r="G16" s="63"/>
      <c r="H16" s="63"/>
      <c r="I16" s="63"/>
      <c r="J16" s="63"/>
      <c r="K16" s="63"/>
      <c r="L16" s="63"/>
      <c r="M16" s="63"/>
    </row>
    <row r="17" spans="1:13">
      <c r="A17" s="63"/>
      <c r="B17" s="63"/>
      <c r="C17" s="63"/>
      <c r="D17" s="63"/>
      <c r="E17" s="63"/>
      <c r="F17" s="63"/>
      <c r="G17" s="63"/>
      <c r="H17" s="63"/>
      <c r="I17" s="63"/>
      <c r="J17" s="63"/>
      <c r="K17" s="63"/>
      <c r="L17" s="63"/>
      <c r="M17" s="63"/>
    </row>
    <row r="18" spans="1:13">
      <c r="A18" s="63"/>
      <c r="B18" s="63"/>
      <c r="C18" s="63"/>
      <c r="D18" s="63"/>
      <c r="E18" s="63"/>
      <c r="F18" s="63"/>
      <c r="G18" s="63"/>
      <c r="H18" s="63"/>
      <c r="I18" s="63"/>
      <c r="J18" s="63"/>
      <c r="K18" s="63"/>
      <c r="L18" s="63"/>
      <c r="M18" s="63"/>
    </row>
    <row r="19" spans="1:13">
      <c r="A19" s="63"/>
      <c r="B19" s="63"/>
      <c r="C19" s="63"/>
      <c r="D19" s="63"/>
      <c r="E19" s="63"/>
      <c r="F19" s="63"/>
      <c r="G19" s="63"/>
      <c r="H19" s="63"/>
      <c r="I19" s="63"/>
      <c r="J19" s="63"/>
      <c r="K19" s="63"/>
      <c r="L19" s="63"/>
      <c r="M19" s="63"/>
    </row>
    <row r="20" spans="1:13">
      <c r="A20" s="63"/>
      <c r="B20" s="63"/>
      <c r="C20" s="63"/>
      <c r="D20" s="63"/>
      <c r="E20" s="63"/>
      <c r="F20" s="63"/>
      <c r="G20" s="63"/>
      <c r="H20" s="63"/>
      <c r="I20" s="63"/>
      <c r="J20" s="63"/>
      <c r="K20" s="63"/>
      <c r="L20" s="63"/>
      <c r="M20" s="63"/>
    </row>
    <row r="21" spans="1:13">
      <c r="A21" s="63"/>
      <c r="B21" s="63"/>
      <c r="C21" s="63"/>
      <c r="D21" s="63"/>
      <c r="E21" s="63"/>
      <c r="F21" s="63"/>
      <c r="G21" s="63"/>
      <c r="H21" s="63"/>
      <c r="I21" s="63"/>
      <c r="J21" s="63"/>
      <c r="K21" s="63"/>
      <c r="L21" s="63"/>
      <c r="M21" s="63"/>
    </row>
    <row r="22" spans="1:13">
      <c r="A22" s="63"/>
      <c r="B22" s="63"/>
      <c r="C22" s="63"/>
      <c r="D22" s="63"/>
      <c r="E22" s="63"/>
      <c r="F22" s="63"/>
      <c r="G22" s="63"/>
      <c r="H22" s="63"/>
      <c r="I22" s="63"/>
      <c r="J22" s="63"/>
      <c r="K22" s="63"/>
      <c r="L22" s="63"/>
      <c r="M22" s="63"/>
    </row>
    <row r="23" spans="1:13">
      <c r="A23" s="63"/>
      <c r="B23" s="63"/>
      <c r="C23" s="63"/>
      <c r="D23" s="63"/>
      <c r="E23" s="63"/>
      <c r="F23" s="63"/>
      <c r="G23" s="63"/>
      <c r="H23" s="63"/>
      <c r="I23" s="63"/>
      <c r="J23" s="63"/>
      <c r="K23" s="63"/>
      <c r="L23" s="63"/>
      <c r="M23" s="63"/>
    </row>
    <row r="24" spans="1:13">
      <c r="A24" s="63"/>
      <c r="B24" s="63"/>
      <c r="C24" s="63"/>
      <c r="D24" s="63"/>
      <c r="E24" s="63"/>
      <c r="F24" s="63"/>
      <c r="G24" s="63"/>
      <c r="H24" s="63"/>
      <c r="I24" s="63"/>
      <c r="J24" s="63"/>
      <c r="K24" s="63"/>
      <c r="L24" s="63"/>
      <c r="M24" s="63"/>
    </row>
    <row r="25" spans="1:13">
      <c r="A25" s="63"/>
      <c r="B25" s="63"/>
      <c r="C25" s="63"/>
      <c r="D25" s="63"/>
      <c r="E25" s="63"/>
      <c r="F25" s="63"/>
      <c r="G25" s="63"/>
      <c r="H25" s="63"/>
      <c r="I25" s="63"/>
      <c r="J25" s="63"/>
      <c r="K25" s="63"/>
      <c r="L25" s="63"/>
      <c r="M25" s="63"/>
    </row>
    <row r="26" spans="1:13">
      <c r="A26" s="63"/>
      <c r="B26" s="63"/>
      <c r="C26" s="63"/>
      <c r="D26" s="63"/>
      <c r="E26" s="63"/>
      <c r="F26" s="63"/>
      <c r="G26" s="63"/>
      <c r="H26" s="63"/>
      <c r="I26" s="63"/>
      <c r="J26" s="63"/>
      <c r="K26" s="63"/>
      <c r="L26" s="63"/>
      <c r="M26" s="63"/>
    </row>
    <row r="27" spans="1:13">
      <c r="A27" s="63"/>
      <c r="B27" s="63"/>
      <c r="C27" s="63"/>
      <c r="D27" s="63"/>
      <c r="E27" s="63"/>
      <c r="F27" s="63"/>
      <c r="G27" s="63"/>
      <c r="H27" s="63"/>
      <c r="I27" s="63"/>
      <c r="J27" s="63"/>
      <c r="K27" s="63"/>
      <c r="L27" s="63"/>
      <c r="M27" s="63"/>
    </row>
    <row r="28" spans="1:13">
      <c r="A28" s="63"/>
      <c r="B28" s="63"/>
      <c r="C28" s="63"/>
      <c r="D28" s="63"/>
      <c r="E28" s="63"/>
      <c r="F28" s="63"/>
      <c r="G28" s="63"/>
      <c r="H28" s="63"/>
      <c r="I28" s="63"/>
      <c r="J28" s="63"/>
      <c r="K28" s="63"/>
      <c r="L28" s="63"/>
      <c r="M28" s="63"/>
    </row>
    <row r="29" spans="1:13">
      <c r="A29" s="63"/>
      <c r="B29" s="63"/>
      <c r="C29" s="63"/>
      <c r="D29" s="63"/>
      <c r="E29" s="63"/>
      <c r="F29" s="63"/>
      <c r="G29" s="63"/>
      <c r="H29" s="63"/>
      <c r="I29" s="63"/>
      <c r="J29" s="63"/>
      <c r="K29" s="63"/>
      <c r="L29" s="63"/>
      <c r="M29" s="63"/>
    </row>
    <row r="30" spans="1:13">
      <c r="A30" s="63"/>
      <c r="B30" s="63"/>
      <c r="C30" s="63"/>
      <c r="D30" s="63"/>
      <c r="E30" s="63"/>
      <c r="F30" s="63"/>
      <c r="G30" s="63"/>
      <c r="H30" s="63"/>
      <c r="I30" s="63"/>
      <c r="J30" s="63"/>
      <c r="K30" s="63"/>
      <c r="L30" s="63"/>
      <c r="M30" s="63"/>
    </row>
    <row r="31" spans="1:13">
      <c r="A31" s="63"/>
      <c r="B31" s="63"/>
      <c r="C31" s="63"/>
      <c r="D31" s="63"/>
      <c r="E31" s="63"/>
      <c r="F31" s="63"/>
      <c r="G31" s="63"/>
      <c r="H31" s="63"/>
      <c r="I31" s="63"/>
      <c r="J31" s="63"/>
      <c r="K31" s="63"/>
      <c r="L31" s="63"/>
      <c r="M31" s="63"/>
    </row>
    <row r="32" spans="1:13">
      <c r="A32" s="63"/>
      <c r="B32" s="63"/>
      <c r="C32" s="63"/>
      <c r="D32" s="63"/>
      <c r="E32" s="63"/>
      <c r="F32" s="63"/>
      <c r="G32" s="63"/>
      <c r="H32" s="63"/>
      <c r="I32" s="63"/>
      <c r="J32" s="63"/>
      <c r="K32" s="63"/>
      <c r="L32" s="63"/>
      <c r="M32" s="63"/>
    </row>
    <row r="33" spans="1:13">
      <c r="A33" s="63"/>
      <c r="B33" s="63"/>
      <c r="C33" s="63"/>
      <c r="D33" s="63"/>
      <c r="E33" s="63"/>
      <c r="F33" s="63"/>
      <c r="G33" s="63"/>
      <c r="H33" s="63"/>
      <c r="I33" s="63"/>
      <c r="J33" s="63"/>
      <c r="K33" s="63"/>
      <c r="L33" s="63"/>
      <c r="M33" s="63"/>
    </row>
    <row r="34" spans="1:13">
      <c r="A34" s="63"/>
      <c r="B34" s="63"/>
      <c r="C34" s="63"/>
      <c r="D34" s="63"/>
      <c r="E34" s="63"/>
      <c r="F34" s="63"/>
      <c r="G34" s="63"/>
      <c r="H34" s="63"/>
      <c r="I34" s="63"/>
      <c r="J34" s="63"/>
      <c r="K34" s="63"/>
      <c r="L34" s="63"/>
      <c r="M34" s="63"/>
    </row>
    <row r="35" spans="1:13">
      <c r="A35" s="63"/>
      <c r="B35" s="63"/>
      <c r="C35" s="63"/>
      <c r="D35" s="63"/>
      <c r="E35" s="63"/>
      <c r="F35" s="63"/>
      <c r="G35" s="63"/>
      <c r="H35" s="63"/>
      <c r="I35" s="63"/>
      <c r="J35" s="63"/>
      <c r="K35" s="63"/>
      <c r="L35" s="63"/>
      <c r="M35" s="63"/>
    </row>
    <row r="36" spans="1:13">
      <c r="A36" s="63"/>
      <c r="B36" s="63"/>
      <c r="C36" s="63"/>
      <c r="D36" s="63"/>
      <c r="E36" s="63"/>
      <c r="F36" s="63"/>
      <c r="G36" s="63"/>
      <c r="H36" s="63"/>
      <c r="I36" s="63"/>
      <c r="J36" s="63"/>
      <c r="K36" s="63"/>
      <c r="L36" s="63"/>
      <c r="M36" s="63"/>
    </row>
    <row r="37" spans="1:13">
      <c r="A37" s="63"/>
      <c r="B37" s="63"/>
      <c r="C37" s="63"/>
      <c r="D37" s="63"/>
      <c r="E37" s="63"/>
      <c r="F37" s="63"/>
      <c r="G37" s="63"/>
      <c r="H37" s="63"/>
      <c r="I37" s="63"/>
      <c r="J37" s="63"/>
      <c r="K37" s="63"/>
      <c r="L37" s="63"/>
      <c r="M37" s="63"/>
    </row>
    <row r="38" spans="1:13">
      <c r="A38" s="63"/>
      <c r="B38" s="63"/>
      <c r="C38" s="63"/>
      <c r="D38" s="63"/>
      <c r="E38" s="63"/>
      <c r="F38" s="63"/>
      <c r="G38" s="63"/>
      <c r="H38" s="63"/>
      <c r="I38" s="63"/>
      <c r="J38" s="63"/>
      <c r="K38" s="63"/>
      <c r="L38" s="63"/>
      <c r="M38" s="63"/>
    </row>
    <row r="39" spans="1:13">
      <c r="A39" s="63"/>
      <c r="B39" s="63"/>
      <c r="C39" s="63"/>
      <c r="D39" s="63"/>
      <c r="E39" s="63"/>
      <c r="F39" s="63"/>
      <c r="G39" s="63"/>
      <c r="H39" s="63"/>
      <c r="I39" s="63"/>
      <c r="J39" s="63"/>
      <c r="K39" s="63"/>
      <c r="L39" s="63"/>
      <c r="M39" s="63"/>
    </row>
    <row r="40" spans="1:13">
      <c r="A40" s="63"/>
      <c r="B40" s="63"/>
      <c r="C40" s="63"/>
      <c r="D40" s="63"/>
      <c r="E40" s="63"/>
      <c r="F40" s="63"/>
      <c r="G40" s="63"/>
      <c r="H40" s="63"/>
      <c r="I40" s="63"/>
      <c r="J40" s="63"/>
      <c r="K40" s="63"/>
      <c r="L40" s="63"/>
      <c r="M40" s="63"/>
    </row>
    <row r="41" spans="1:13">
      <c r="A41" s="63"/>
      <c r="B41" s="63"/>
      <c r="C41" s="63"/>
      <c r="D41" s="63"/>
      <c r="E41" s="63"/>
      <c r="F41" s="63"/>
      <c r="G41" s="63"/>
      <c r="H41" s="63"/>
      <c r="I41" s="63"/>
      <c r="J41" s="63"/>
      <c r="K41" s="63"/>
      <c r="L41" s="63"/>
      <c r="M41" s="63"/>
    </row>
    <row r="42" spans="1:13">
      <c r="A42" s="63"/>
      <c r="B42" s="63"/>
      <c r="C42" s="63"/>
      <c r="D42" s="63"/>
      <c r="E42" s="63"/>
      <c r="F42" s="63"/>
      <c r="G42" s="63"/>
      <c r="H42" s="63"/>
      <c r="I42" s="63"/>
      <c r="J42" s="63"/>
      <c r="K42" s="63"/>
      <c r="L42" s="63"/>
      <c r="M42" s="63"/>
    </row>
    <row r="43" spans="1:13">
      <c r="A43" s="63"/>
      <c r="B43" s="63"/>
      <c r="C43" s="63"/>
      <c r="D43" s="63"/>
      <c r="E43" s="63"/>
      <c r="F43" s="63"/>
      <c r="G43" s="63"/>
      <c r="H43" s="63"/>
      <c r="I43" s="63"/>
      <c r="J43" s="63"/>
      <c r="K43" s="63"/>
      <c r="L43" s="63"/>
      <c r="M43" s="63"/>
    </row>
    <row r="44" spans="1:13">
      <c r="A44" s="63"/>
      <c r="B44" s="63"/>
      <c r="C44" s="63"/>
      <c r="D44" s="63"/>
      <c r="E44" s="63"/>
      <c r="F44" s="63"/>
      <c r="G44" s="63"/>
      <c r="H44" s="63"/>
      <c r="I44" s="63"/>
      <c r="J44" s="63"/>
      <c r="K44" s="63"/>
      <c r="L44" s="63"/>
      <c r="M44" s="63"/>
    </row>
    <row r="45" spans="1:13">
      <c r="A45" s="63"/>
      <c r="B45" s="63"/>
      <c r="C45" s="63"/>
      <c r="D45" s="63"/>
      <c r="E45" s="63"/>
      <c r="F45" s="63"/>
      <c r="G45" s="63"/>
      <c r="H45" s="63"/>
      <c r="I45" s="63"/>
      <c r="J45" s="63"/>
      <c r="K45" s="63"/>
      <c r="L45" s="63"/>
      <c r="M45" s="63"/>
    </row>
    <row r="46" spans="1:13">
      <c r="A46" s="63"/>
      <c r="B46" s="63"/>
      <c r="C46" s="63"/>
      <c r="D46" s="63"/>
      <c r="E46" s="63"/>
      <c r="F46" s="63"/>
      <c r="G46" s="63"/>
      <c r="H46" s="63"/>
      <c r="I46" s="63"/>
      <c r="J46" s="63"/>
      <c r="K46" s="63"/>
      <c r="L46" s="63"/>
      <c r="M46" s="63"/>
    </row>
    <row r="47" spans="1:13">
      <c r="A47" s="63"/>
      <c r="B47" s="63"/>
      <c r="C47" s="63"/>
      <c r="D47" s="63"/>
      <c r="E47" s="63"/>
      <c r="F47" s="63"/>
      <c r="G47" s="63"/>
      <c r="H47" s="63"/>
      <c r="I47" s="63"/>
      <c r="J47" s="63"/>
      <c r="K47" s="63"/>
      <c r="L47" s="63"/>
      <c r="M47" s="63"/>
    </row>
    <row r="48" spans="1:13">
      <c r="A48" s="63"/>
      <c r="B48" s="63"/>
      <c r="C48" s="63"/>
      <c r="D48" s="63"/>
      <c r="E48" s="63"/>
      <c r="F48" s="63"/>
      <c r="G48" s="63"/>
      <c r="H48" s="63"/>
      <c r="I48" s="63"/>
      <c r="J48" s="63"/>
      <c r="K48" s="63"/>
      <c r="L48" s="63"/>
      <c r="M48" s="63"/>
    </row>
    <row r="49" spans="1:13">
      <c r="A49" s="63"/>
      <c r="B49" s="63"/>
      <c r="C49" s="63"/>
      <c r="D49" s="63"/>
      <c r="E49" s="63"/>
      <c r="F49" s="63"/>
      <c r="G49" s="63"/>
      <c r="H49" s="63"/>
      <c r="I49" s="63"/>
      <c r="J49" s="63"/>
      <c r="K49" s="63"/>
      <c r="L49" s="63"/>
      <c r="M49" s="63"/>
    </row>
    <row r="50" spans="1:13">
      <c r="A50" s="63"/>
      <c r="B50" s="63"/>
      <c r="C50" s="63"/>
      <c r="D50" s="63"/>
      <c r="E50" s="63"/>
      <c r="F50" s="63"/>
      <c r="G50" s="63"/>
      <c r="H50" s="63"/>
      <c r="I50" s="63"/>
      <c r="J50" s="63"/>
      <c r="K50" s="63"/>
      <c r="L50" s="63"/>
      <c r="M50" s="63"/>
    </row>
    <row r="51" spans="1:13">
      <c r="A51" s="63"/>
      <c r="B51" s="63"/>
      <c r="C51" s="63"/>
      <c r="D51" s="63"/>
      <c r="E51" s="63"/>
      <c r="F51" s="63"/>
      <c r="G51" s="63"/>
      <c r="H51" s="63"/>
      <c r="I51" s="63"/>
      <c r="J51" s="63"/>
      <c r="K51" s="63"/>
      <c r="L51" s="63"/>
      <c r="M51" s="63"/>
    </row>
    <row r="52" spans="1:13">
      <c r="A52" s="63"/>
      <c r="B52" s="63"/>
      <c r="C52" s="63"/>
      <c r="D52" s="63"/>
      <c r="E52" s="63"/>
      <c r="F52" s="63"/>
      <c r="G52" s="63"/>
      <c r="H52" s="63"/>
      <c r="I52" s="63"/>
      <c r="J52" s="63"/>
      <c r="K52" s="63"/>
      <c r="L52" s="63"/>
      <c r="M52" s="63"/>
    </row>
    <row r="53" spans="1:13">
      <c r="A53" s="63"/>
      <c r="B53" s="63"/>
      <c r="C53" s="63"/>
      <c r="D53" s="63"/>
      <c r="E53" s="63"/>
      <c r="F53" s="63"/>
      <c r="G53" s="63"/>
      <c r="H53" s="63"/>
      <c r="I53" s="63"/>
      <c r="J53" s="63"/>
      <c r="K53" s="63"/>
      <c r="L53" s="63"/>
      <c r="M53" s="63"/>
    </row>
    <row r="54" spans="1:13">
      <c r="A54" s="63"/>
      <c r="B54" s="63"/>
      <c r="C54" s="63"/>
      <c r="D54" s="63"/>
      <c r="E54" s="63"/>
      <c r="F54" s="63"/>
      <c r="G54" s="63"/>
      <c r="H54" s="63"/>
      <c r="I54" s="63"/>
      <c r="J54" s="63"/>
      <c r="K54" s="63"/>
      <c r="L54" s="63"/>
      <c r="M54" s="63"/>
    </row>
    <row r="55" spans="1:13">
      <c r="A55" s="63"/>
      <c r="B55" s="63"/>
      <c r="C55" s="63"/>
      <c r="D55" s="63"/>
      <c r="E55" s="63"/>
      <c r="F55" s="63"/>
      <c r="G55" s="63"/>
      <c r="H55" s="63"/>
      <c r="I55" s="63"/>
      <c r="J55" s="63"/>
      <c r="K55" s="63"/>
      <c r="L55" s="63"/>
      <c r="M55" s="63"/>
    </row>
  </sheetData>
  <mergeCells count="3">
    <mergeCell ref="A16:M55"/>
    <mergeCell ref="A14:I15"/>
    <mergeCell ref="A1:I2"/>
  </mergeCell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60"/>
  <sheetViews>
    <sheetView tabSelected="1" topLeftCell="A7" workbookViewId="0">
      <selection activeCell="O28" sqref="O28"/>
    </sheetView>
  </sheetViews>
  <sheetFormatPr defaultColWidth="14.44140625" defaultRowHeight="14.4"/>
  <cols>
    <col min="1" max="1" width="12" customWidth="1"/>
    <col min="2" max="2" width="13" customWidth="1"/>
    <col min="3" max="3" width="6.6640625" customWidth="1"/>
    <col min="4" max="4" width="8.5546875" customWidth="1"/>
    <col min="5" max="6" width="8.6640625" customWidth="1"/>
    <col min="7" max="7" width="3.33203125" customWidth="1"/>
    <col min="8" max="8" width="14.5546875" customWidth="1"/>
    <col min="9" max="9" width="9.6640625" customWidth="1"/>
    <col min="10" max="10" width="2.88671875" customWidth="1"/>
    <col min="11" max="11" width="17.5546875" customWidth="1"/>
    <col min="12" max="12" width="9.6640625" customWidth="1"/>
    <col min="13" max="26" width="8.6640625" customWidth="1"/>
  </cols>
  <sheetData>
    <row r="1" spans="1:26" ht="30" customHeight="1">
      <c r="A1" s="57" t="s">
        <v>120</v>
      </c>
      <c r="B1" s="57" t="s">
        <v>121</v>
      </c>
      <c r="C1" s="57" t="s">
        <v>122</v>
      </c>
      <c r="D1" s="57" t="s">
        <v>123</v>
      </c>
      <c r="E1" s="57" t="s">
        <v>124</v>
      </c>
      <c r="F1" s="57" t="s">
        <v>125</v>
      </c>
      <c r="I1" s="58" t="s">
        <v>126</v>
      </c>
    </row>
    <row r="2" spans="1:26">
      <c r="A2" s="55">
        <v>44927</v>
      </c>
      <c r="B2" s="56">
        <v>195</v>
      </c>
      <c r="C2" s="58">
        <f>IFERROR($L$4,"")</f>
        <v>125</v>
      </c>
      <c r="D2" s="58">
        <f>IFERROR($L$5-$L$4,"")</f>
        <v>33</v>
      </c>
      <c r="E2" s="58">
        <f>IF(ISBLANK($I$4),"",$I$4)</f>
        <v>155</v>
      </c>
      <c r="F2" s="58">
        <f>IF($I$5-$I$4=0,"",$I$5-$I$4)</f>
        <v>15</v>
      </c>
      <c r="H2" s="59" t="s">
        <v>127</v>
      </c>
      <c r="I2" s="60">
        <v>68</v>
      </c>
    </row>
    <row r="3" spans="1:26">
      <c r="A3" s="55">
        <v>44928</v>
      </c>
      <c r="B3" s="56">
        <v>195</v>
      </c>
      <c r="C3" s="58">
        <f>IFERROR($L$4,"")</f>
        <v>125</v>
      </c>
      <c r="D3" s="58">
        <f>IFERROR($L$5-$L$4,"")</f>
        <v>33</v>
      </c>
      <c r="E3" s="58">
        <f>IF(ISBLANK($I$4),"",$I$4)</f>
        <v>155</v>
      </c>
      <c r="F3" s="58">
        <f>IF($I$5-$I$4=0,"",$I$5-$I$4)</f>
        <v>15</v>
      </c>
      <c r="H3" s="59" t="s">
        <v>128</v>
      </c>
      <c r="I3" s="58" t="str">
        <f>IF(ISNUMBER(I2),TRUNC(I2/12)&amp;" ft"&amp;" "&amp;I2-TRUNC(I2/12)*12&amp;" in","")</f>
        <v>5 ft 8 in</v>
      </c>
      <c r="K3" s="59" t="s">
        <v>129</v>
      </c>
    </row>
    <row r="4" spans="1:26">
      <c r="A4" s="55">
        <v>44929</v>
      </c>
      <c r="B4" s="56">
        <v>195</v>
      </c>
      <c r="C4" s="58">
        <f t="shared" ref="C4:C63" si="0">IFERROR($L$4,"")</f>
        <v>125</v>
      </c>
      <c r="D4" s="58">
        <f t="shared" ref="D4:D63" si="1">IFERROR($L$5-$L$4,"")</f>
        <v>33</v>
      </c>
      <c r="E4" s="58">
        <f t="shared" ref="E4:E63" si="2">IF(ISBLANK($I$4),"",$I$4)</f>
        <v>155</v>
      </c>
      <c r="F4" s="58">
        <f t="shared" ref="F4:F63" si="3">IF($I$5-$I$4=0,"",$I$5-$I$4)</f>
        <v>15</v>
      </c>
      <c r="H4" s="58" t="s">
        <v>130</v>
      </c>
      <c r="I4" s="60">
        <v>155</v>
      </c>
      <c r="K4" s="58" t="s">
        <v>130</v>
      </c>
      <c r="L4" s="58">
        <f t="array" ref="L4">IF(AND(ISNUMBER(I2),I2&gt;58),INDEX(BMI,MATCH(I2,BMIList,0)+1,1),"")</f>
        <v>125</v>
      </c>
    </row>
    <row r="5" spans="1:26">
      <c r="A5" s="55">
        <v>44930</v>
      </c>
      <c r="B5" s="56">
        <v>195</v>
      </c>
      <c r="C5" s="58">
        <f t="shared" si="0"/>
        <v>125</v>
      </c>
      <c r="D5" s="58">
        <f t="shared" si="1"/>
        <v>33</v>
      </c>
      <c r="E5" s="58">
        <f t="shared" si="2"/>
        <v>155</v>
      </c>
      <c r="F5" s="58">
        <f t="shared" si="3"/>
        <v>15</v>
      </c>
      <c r="H5" s="58" t="s">
        <v>131</v>
      </c>
      <c r="I5" s="60">
        <v>170</v>
      </c>
      <c r="K5" s="58" t="s">
        <v>131</v>
      </c>
      <c r="L5" s="58">
        <f t="array" ref="L5">IF(AND(ISNUMBER(I2),I2&gt;58),INDEX(BMI,MATCH(I2,BMIList,0)+1,6),"")</f>
        <v>158</v>
      </c>
    </row>
    <row r="6" spans="1:26">
      <c r="A6" s="55">
        <v>44931</v>
      </c>
      <c r="B6" s="56">
        <v>195</v>
      </c>
      <c r="C6" s="58">
        <f t="shared" si="0"/>
        <v>125</v>
      </c>
      <c r="D6" s="58">
        <f t="shared" si="1"/>
        <v>33</v>
      </c>
      <c r="E6" s="58">
        <f t="shared" si="2"/>
        <v>155</v>
      </c>
      <c r="F6" s="58">
        <f t="shared" si="3"/>
        <v>15</v>
      </c>
    </row>
    <row r="7" spans="1:26">
      <c r="A7" s="55">
        <v>44932</v>
      </c>
      <c r="B7" s="56">
        <v>195</v>
      </c>
      <c r="C7" s="58">
        <f t="shared" si="0"/>
        <v>125</v>
      </c>
      <c r="D7" s="58">
        <f t="shared" si="1"/>
        <v>33</v>
      </c>
      <c r="E7" s="58">
        <f t="shared" si="2"/>
        <v>155</v>
      </c>
      <c r="F7" s="58">
        <f t="shared" si="3"/>
        <v>15</v>
      </c>
      <c r="H7" s="59" t="s">
        <v>132</v>
      </c>
      <c r="I7" s="59">
        <f t="array" ref="I7">IF(ISNUMBER(B2),INDEX(B:B,COUNT(B:B)+1,),"")</f>
        <v>169.5</v>
      </c>
      <c r="K7" s="59" t="s">
        <v>132</v>
      </c>
      <c r="L7" s="59">
        <f>IF(ISNUMBER(I7),I7,"")</f>
        <v>169.5</v>
      </c>
    </row>
    <row r="8" spans="1:26">
      <c r="A8" s="55">
        <v>44933</v>
      </c>
      <c r="B8" s="56">
        <v>195</v>
      </c>
      <c r="C8" s="58">
        <f t="shared" si="0"/>
        <v>125</v>
      </c>
      <c r="D8" s="58">
        <f t="shared" si="1"/>
        <v>33</v>
      </c>
      <c r="E8" s="58">
        <f t="shared" si="2"/>
        <v>155</v>
      </c>
      <c r="F8" s="58">
        <f t="shared" si="3"/>
        <v>15</v>
      </c>
      <c r="H8" s="59" t="s">
        <v>133</v>
      </c>
      <c r="I8" s="59">
        <f>IF($B$2=0,"",$B$2)</f>
        <v>195</v>
      </c>
      <c r="K8" s="59" t="s">
        <v>134</v>
      </c>
      <c r="L8" s="59">
        <f t="array" ref="L8">IF(ISNUMBER(L7),INDEX(B:B,COUNT(B:B),),"Please enter all data in Yellow (Height, Target Min and Max)")</f>
        <v>169.5</v>
      </c>
      <c r="M8" s="59"/>
      <c r="N8" s="59"/>
      <c r="O8" s="59"/>
      <c r="P8" s="59"/>
      <c r="Q8" s="59"/>
      <c r="R8" s="59"/>
      <c r="S8" s="59"/>
      <c r="T8" s="59"/>
      <c r="U8" s="59"/>
      <c r="V8" s="59"/>
      <c r="W8" s="59"/>
      <c r="X8" s="59"/>
      <c r="Y8" s="59"/>
      <c r="Z8" s="59"/>
    </row>
    <row r="9" spans="1:26">
      <c r="A9" s="55">
        <v>44934</v>
      </c>
      <c r="B9" s="56">
        <v>195</v>
      </c>
      <c r="C9" s="58">
        <f t="shared" si="0"/>
        <v>125</v>
      </c>
      <c r="D9" s="58">
        <f t="shared" si="1"/>
        <v>33</v>
      </c>
      <c r="E9" s="58">
        <f t="shared" si="2"/>
        <v>155</v>
      </c>
      <c r="F9" s="58">
        <f t="shared" si="3"/>
        <v>15</v>
      </c>
      <c r="H9" s="59" t="s">
        <v>135</v>
      </c>
      <c r="I9" s="59">
        <f>IFERROR(I7-I8,"")</f>
        <v>-25.5</v>
      </c>
      <c r="K9" s="59" t="s">
        <v>135</v>
      </c>
      <c r="L9" s="59">
        <f>IFERROR(L7-L8,"Please Put Weights in B2 and B3 to calculate this metric")</f>
        <v>0</v>
      </c>
      <c r="M9" s="59"/>
      <c r="N9" s="59"/>
      <c r="O9" s="59"/>
      <c r="P9" s="59"/>
      <c r="Q9" s="59"/>
      <c r="R9" s="59"/>
      <c r="S9" s="59"/>
      <c r="T9" s="59"/>
      <c r="U9" s="59"/>
      <c r="V9" s="59"/>
      <c r="W9" s="59"/>
      <c r="X9" s="59"/>
      <c r="Y9" s="59"/>
      <c r="Z9" s="59"/>
    </row>
    <row r="10" spans="1:26">
      <c r="A10" s="55">
        <v>44935</v>
      </c>
      <c r="B10" s="56">
        <v>195</v>
      </c>
      <c r="C10" s="58">
        <f t="shared" si="0"/>
        <v>125</v>
      </c>
      <c r="D10" s="58">
        <f t="shared" si="1"/>
        <v>33</v>
      </c>
      <c r="E10" s="58">
        <f t="shared" si="2"/>
        <v>155</v>
      </c>
      <c r="F10" s="58">
        <f t="shared" si="3"/>
        <v>15</v>
      </c>
    </row>
    <row r="11" spans="1:26">
      <c r="A11" s="55">
        <v>44936</v>
      </c>
      <c r="B11" s="56">
        <v>195</v>
      </c>
      <c r="C11" s="58">
        <f t="shared" si="0"/>
        <v>125</v>
      </c>
      <c r="D11" s="58">
        <f t="shared" si="1"/>
        <v>33</v>
      </c>
      <c r="E11" s="58">
        <f t="shared" si="2"/>
        <v>155</v>
      </c>
      <c r="F11" s="58">
        <f t="shared" si="3"/>
        <v>15</v>
      </c>
    </row>
    <row r="12" spans="1:26">
      <c r="A12" s="55">
        <v>44937</v>
      </c>
      <c r="B12" s="56">
        <v>195</v>
      </c>
      <c r="C12" s="58">
        <f t="shared" si="0"/>
        <v>125</v>
      </c>
      <c r="D12" s="58">
        <f t="shared" si="1"/>
        <v>33</v>
      </c>
      <c r="E12" s="58">
        <f t="shared" si="2"/>
        <v>155</v>
      </c>
      <c r="F12" s="58">
        <f t="shared" si="3"/>
        <v>15</v>
      </c>
    </row>
    <row r="13" spans="1:26">
      <c r="A13" s="55">
        <v>44938</v>
      </c>
      <c r="B13" s="56">
        <v>195</v>
      </c>
      <c r="C13" s="58">
        <f t="shared" si="0"/>
        <v>125</v>
      </c>
      <c r="D13" s="58">
        <f t="shared" si="1"/>
        <v>33</v>
      </c>
      <c r="E13" s="58">
        <f t="shared" si="2"/>
        <v>155</v>
      </c>
      <c r="F13" s="58">
        <f t="shared" si="3"/>
        <v>15</v>
      </c>
    </row>
    <row r="14" spans="1:26">
      <c r="A14" s="55">
        <v>44939</v>
      </c>
      <c r="B14" s="56">
        <v>195</v>
      </c>
      <c r="C14" s="58">
        <f t="shared" si="0"/>
        <v>125</v>
      </c>
      <c r="D14" s="58">
        <f t="shared" si="1"/>
        <v>33</v>
      </c>
      <c r="E14" s="58">
        <f t="shared" si="2"/>
        <v>155</v>
      </c>
      <c r="F14" s="58">
        <f t="shared" si="3"/>
        <v>15</v>
      </c>
    </row>
    <row r="15" spans="1:26">
      <c r="A15" s="55">
        <v>44940</v>
      </c>
      <c r="B15" s="56">
        <v>195</v>
      </c>
      <c r="C15" s="58">
        <f t="shared" si="0"/>
        <v>125</v>
      </c>
      <c r="D15" s="58">
        <f t="shared" si="1"/>
        <v>33</v>
      </c>
      <c r="E15" s="58">
        <f t="shared" si="2"/>
        <v>155</v>
      </c>
      <c r="F15" s="58">
        <f t="shared" si="3"/>
        <v>15</v>
      </c>
    </row>
    <row r="16" spans="1:26">
      <c r="A16" s="55">
        <v>44941</v>
      </c>
      <c r="B16" s="56">
        <v>195</v>
      </c>
      <c r="C16" s="58">
        <f t="shared" si="0"/>
        <v>125</v>
      </c>
      <c r="D16" s="58">
        <f t="shared" si="1"/>
        <v>33</v>
      </c>
      <c r="E16" s="58">
        <f t="shared" si="2"/>
        <v>155</v>
      </c>
      <c r="F16" s="58">
        <f t="shared" si="3"/>
        <v>15</v>
      </c>
    </row>
    <row r="17" spans="1:6">
      <c r="A17" s="55">
        <v>44942</v>
      </c>
      <c r="B17" s="56">
        <v>195</v>
      </c>
      <c r="C17" s="58">
        <f t="shared" si="0"/>
        <v>125</v>
      </c>
      <c r="D17" s="58">
        <f t="shared" si="1"/>
        <v>33</v>
      </c>
      <c r="E17" s="58">
        <f t="shared" si="2"/>
        <v>155</v>
      </c>
      <c r="F17" s="58">
        <f t="shared" si="3"/>
        <v>15</v>
      </c>
    </row>
    <row r="18" spans="1:6">
      <c r="A18" s="55">
        <v>44943</v>
      </c>
      <c r="B18" s="56">
        <v>195</v>
      </c>
      <c r="C18" s="58">
        <f t="shared" si="0"/>
        <v>125</v>
      </c>
      <c r="D18" s="58">
        <f t="shared" si="1"/>
        <v>33</v>
      </c>
      <c r="E18" s="58">
        <f t="shared" si="2"/>
        <v>155</v>
      </c>
      <c r="F18" s="58">
        <f t="shared" si="3"/>
        <v>15</v>
      </c>
    </row>
    <row r="19" spans="1:6">
      <c r="A19" s="55">
        <v>44944</v>
      </c>
      <c r="B19" s="56">
        <v>195</v>
      </c>
      <c r="C19" s="58">
        <f t="shared" si="0"/>
        <v>125</v>
      </c>
      <c r="D19" s="58">
        <f t="shared" si="1"/>
        <v>33</v>
      </c>
      <c r="E19" s="58">
        <f t="shared" si="2"/>
        <v>155</v>
      </c>
      <c r="F19" s="58">
        <f t="shared" si="3"/>
        <v>15</v>
      </c>
    </row>
    <row r="20" spans="1:6">
      <c r="A20" s="55">
        <v>44945</v>
      </c>
      <c r="B20" s="56">
        <v>195</v>
      </c>
      <c r="C20" s="58">
        <f t="shared" si="0"/>
        <v>125</v>
      </c>
      <c r="D20" s="58">
        <f t="shared" si="1"/>
        <v>33</v>
      </c>
      <c r="E20" s="58">
        <f t="shared" si="2"/>
        <v>155</v>
      </c>
      <c r="F20" s="58">
        <f t="shared" si="3"/>
        <v>15</v>
      </c>
    </row>
    <row r="21" spans="1:6" ht="15.75" customHeight="1">
      <c r="A21" s="55">
        <v>44946</v>
      </c>
      <c r="B21" s="56">
        <v>195</v>
      </c>
      <c r="C21" s="58">
        <f t="shared" si="0"/>
        <v>125</v>
      </c>
      <c r="D21" s="58">
        <f t="shared" si="1"/>
        <v>33</v>
      </c>
      <c r="E21" s="58">
        <f t="shared" si="2"/>
        <v>155</v>
      </c>
      <c r="F21" s="58">
        <f t="shared" si="3"/>
        <v>15</v>
      </c>
    </row>
    <row r="22" spans="1:6" ht="15.75" customHeight="1">
      <c r="A22" s="55">
        <v>44947</v>
      </c>
      <c r="B22" s="56">
        <v>195</v>
      </c>
      <c r="C22" s="58">
        <f t="shared" si="0"/>
        <v>125</v>
      </c>
      <c r="D22" s="58">
        <f t="shared" si="1"/>
        <v>33</v>
      </c>
      <c r="E22" s="58">
        <f t="shared" si="2"/>
        <v>155</v>
      </c>
      <c r="F22" s="58">
        <f t="shared" si="3"/>
        <v>15</v>
      </c>
    </row>
    <row r="23" spans="1:6" ht="15.75" customHeight="1">
      <c r="A23" s="55">
        <v>44948</v>
      </c>
      <c r="B23" s="56">
        <v>194.2</v>
      </c>
      <c r="C23" s="58">
        <f t="shared" si="0"/>
        <v>125</v>
      </c>
      <c r="D23" s="58">
        <f t="shared" si="1"/>
        <v>33</v>
      </c>
      <c r="E23" s="58">
        <f t="shared" si="2"/>
        <v>155</v>
      </c>
      <c r="F23" s="58">
        <f t="shared" si="3"/>
        <v>15</v>
      </c>
    </row>
    <row r="24" spans="1:6" ht="15.75" customHeight="1">
      <c r="A24" s="55">
        <v>44949</v>
      </c>
      <c r="B24" s="56">
        <v>193.4</v>
      </c>
      <c r="C24" s="58">
        <f t="shared" si="0"/>
        <v>125</v>
      </c>
      <c r="D24" s="58">
        <f t="shared" si="1"/>
        <v>33</v>
      </c>
      <c r="E24" s="58">
        <f t="shared" si="2"/>
        <v>155</v>
      </c>
      <c r="F24" s="58">
        <f t="shared" si="3"/>
        <v>15</v>
      </c>
    </row>
    <row r="25" spans="1:6" ht="15.75" customHeight="1">
      <c r="A25" s="55">
        <v>44950</v>
      </c>
      <c r="B25" s="56">
        <v>192.6</v>
      </c>
      <c r="C25" s="58">
        <f t="shared" si="0"/>
        <v>125</v>
      </c>
      <c r="D25" s="58">
        <f t="shared" si="1"/>
        <v>33</v>
      </c>
      <c r="E25" s="58">
        <f t="shared" si="2"/>
        <v>155</v>
      </c>
      <c r="F25" s="58">
        <f t="shared" si="3"/>
        <v>15</v>
      </c>
    </row>
    <row r="26" spans="1:6" ht="15.75" customHeight="1">
      <c r="A26" s="55">
        <v>44951</v>
      </c>
      <c r="B26" s="56">
        <v>191.8</v>
      </c>
      <c r="C26" s="58">
        <f t="shared" si="0"/>
        <v>125</v>
      </c>
      <c r="D26" s="58">
        <f t="shared" si="1"/>
        <v>33</v>
      </c>
      <c r="E26" s="58">
        <f t="shared" si="2"/>
        <v>155</v>
      </c>
      <c r="F26" s="58">
        <f t="shared" si="3"/>
        <v>15</v>
      </c>
    </row>
    <row r="27" spans="1:6" ht="15.75" customHeight="1">
      <c r="A27" s="55">
        <v>44952</v>
      </c>
      <c r="B27" s="56">
        <v>191</v>
      </c>
      <c r="C27" s="58">
        <f t="shared" si="0"/>
        <v>125</v>
      </c>
      <c r="D27" s="58">
        <f t="shared" si="1"/>
        <v>33</v>
      </c>
      <c r="E27" s="58">
        <f t="shared" si="2"/>
        <v>155</v>
      </c>
      <c r="F27" s="58">
        <f t="shared" si="3"/>
        <v>15</v>
      </c>
    </row>
    <row r="28" spans="1:6" ht="15.75" customHeight="1">
      <c r="A28" s="55">
        <v>44953</v>
      </c>
      <c r="B28" s="56">
        <v>190.2</v>
      </c>
      <c r="C28" s="58">
        <f t="shared" si="0"/>
        <v>125</v>
      </c>
      <c r="D28" s="58">
        <f t="shared" si="1"/>
        <v>33</v>
      </c>
      <c r="E28" s="58">
        <f t="shared" si="2"/>
        <v>155</v>
      </c>
      <c r="F28" s="58">
        <f t="shared" si="3"/>
        <v>15</v>
      </c>
    </row>
    <row r="29" spans="1:6" ht="15.75" customHeight="1">
      <c r="A29" s="55">
        <v>44954</v>
      </c>
      <c r="B29" s="56">
        <v>189.4</v>
      </c>
      <c r="C29" s="58">
        <f t="shared" si="0"/>
        <v>125</v>
      </c>
      <c r="D29" s="58">
        <f t="shared" si="1"/>
        <v>33</v>
      </c>
      <c r="E29" s="58">
        <f t="shared" si="2"/>
        <v>155</v>
      </c>
      <c r="F29" s="58">
        <f t="shared" si="3"/>
        <v>15</v>
      </c>
    </row>
    <row r="30" spans="1:6" ht="15.75" customHeight="1">
      <c r="A30" s="55">
        <v>44955</v>
      </c>
      <c r="B30" s="56">
        <v>188.6</v>
      </c>
      <c r="C30" s="58">
        <f t="shared" si="0"/>
        <v>125</v>
      </c>
      <c r="D30" s="58">
        <f t="shared" si="1"/>
        <v>33</v>
      </c>
      <c r="E30" s="58">
        <f t="shared" si="2"/>
        <v>155</v>
      </c>
      <c r="F30" s="58">
        <f t="shared" si="3"/>
        <v>15</v>
      </c>
    </row>
    <row r="31" spans="1:6" ht="15.75" customHeight="1">
      <c r="A31" s="55">
        <v>44956</v>
      </c>
      <c r="B31" s="56">
        <v>187.8</v>
      </c>
      <c r="C31" s="58">
        <f t="shared" si="0"/>
        <v>125</v>
      </c>
      <c r="D31" s="58">
        <f t="shared" si="1"/>
        <v>33</v>
      </c>
      <c r="E31" s="58">
        <f t="shared" si="2"/>
        <v>155</v>
      </c>
      <c r="F31" s="58">
        <f t="shared" si="3"/>
        <v>15</v>
      </c>
    </row>
    <row r="32" spans="1:6" ht="15.75" customHeight="1">
      <c r="A32" s="55">
        <v>44957</v>
      </c>
      <c r="B32" s="56">
        <v>187</v>
      </c>
      <c r="C32" s="58">
        <f t="shared" si="0"/>
        <v>125</v>
      </c>
      <c r="D32" s="58">
        <f t="shared" si="1"/>
        <v>33</v>
      </c>
      <c r="E32" s="58">
        <f t="shared" si="2"/>
        <v>155</v>
      </c>
      <c r="F32" s="58">
        <f t="shared" si="3"/>
        <v>15</v>
      </c>
    </row>
    <row r="33" spans="1:6" ht="15.75" customHeight="1">
      <c r="A33" s="55">
        <v>44958</v>
      </c>
      <c r="B33" s="56">
        <v>186.2</v>
      </c>
      <c r="C33" s="58">
        <f t="shared" si="0"/>
        <v>125</v>
      </c>
      <c r="D33" s="58">
        <f t="shared" si="1"/>
        <v>33</v>
      </c>
      <c r="E33" s="58">
        <f t="shared" si="2"/>
        <v>155</v>
      </c>
      <c r="F33" s="58">
        <f t="shared" si="3"/>
        <v>15</v>
      </c>
    </row>
    <row r="34" spans="1:6" ht="15.75" customHeight="1">
      <c r="A34" s="55">
        <v>44959</v>
      </c>
      <c r="B34" s="56">
        <v>185.4</v>
      </c>
      <c r="C34" s="58">
        <f t="shared" si="0"/>
        <v>125</v>
      </c>
      <c r="D34" s="58">
        <f t="shared" si="1"/>
        <v>33</v>
      </c>
      <c r="E34" s="58">
        <f t="shared" si="2"/>
        <v>155</v>
      </c>
      <c r="F34" s="58">
        <f t="shared" si="3"/>
        <v>15</v>
      </c>
    </row>
    <row r="35" spans="1:6" ht="15.75" customHeight="1">
      <c r="A35" s="55">
        <v>44960</v>
      </c>
      <c r="B35" s="56">
        <v>184.6</v>
      </c>
      <c r="C35" s="58">
        <f t="shared" si="0"/>
        <v>125</v>
      </c>
      <c r="D35" s="58">
        <f t="shared" si="1"/>
        <v>33</v>
      </c>
      <c r="E35" s="58">
        <f t="shared" si="2"/>
        <v>155</v>
      </c>
      <c r="F35" s="58">
        <f t="shared" si="3"/>
        <v>15</v>
      </c>
    </row>
    <row r="36" spans="1:6" ht="15.75" customHeight="1">
      <c r="A36" s="55">
        <v>44961</v>
      </c>
      <c r="B36" s="56">
        <v>183.8</v>
      </c>
      <c r="C36" s="58">
        <f t="shared" si="0"/>
        <v>125</v>
      </c>
      <c r="D36" s="58">
        <f t="shared" si="1"/>
        <v>33</v>
      </c>
      <c r="E36" s="58">
        <f t="shared" si="2"/>
        <v>155</v>
      </c>
      <c r="F36" s="58">
        <f t="shared" si="3"/>
        <v>15</v>
      </c>
    </row>
    <row r="37" spans="1:6" ht="15.75" customHeight="1">
      <c r="A37" s="55">
        <v>44962</v>
      </c>
      <c r="B37" s="56">
        <v>183</v>
      </c>
      <c r="C37" s="58">
        <f t="shared" si="0"/>
        <v>125</v>
      </c>
      <c r="D37" s="58">
        <f t="shared" si="1"/>
        <v>33</v>
      </c>
      <c r="E37" s="58">
        <f t="shared" si="2"/>
        <v>155</v>
      </c>
      <c r="F37" s="58">
        <f t="shared" si="3"/>
        <v>15</v>
      </c>
    </row>
    <row r="38" spans="1:6" ht="15.75" customHeight="1">
      <c r="A38" s="55">
        <v>44963</v>
      </c>
      <c r="B38" s="56">
        <v>182.2</v>
      </c>
      <c r="C38" s="58">
        <f t="shared" si="0"/>
        <v>125</v>
      </c>
      <c r="D38" s="58">
        <f t="shared" si="1"/>
        <v>33</v>
      </c>
      <c r="E38" s="58">
        <f t="shared" si="2"/>
        <v>155</v>
      </c>
      <c r="F38" s="58">
        <f t="shared" si="3"/>
        <v>15</v>
      </c>
    </row>
    <row r="39" spans="1:6" ht="15.75" customHeight="1">
      <c r="A39" s="55">
        <v>44964</v>
      </c>
      <c r="B39" s="56">
        <v>181.4</v>
      </c>
      <c r="C39" s="58">
        <f t="shared" si="0"/>
        <v>125</v>
      </c>
      <c r="D39" s="58">
        <f t="shared" si="1"/>
        <v>33</v>
      </c>
      <c r="E39" s="58">
        <f t="shared" si="2"/>
        <v>155</v>
      </c>
      <c r="F39" s="58">
        <f t="shared" si="3"/>
        <v>15</v>
      </c>
    </row>
    <row r="40" spans="1:6" ht="15.75" customHeight="1">
      <c r="A40" s="55">
        <v>44965</v>
      </c>
      <c r="B40" s="56">
        <v>180.6</v>
      </c>
      <c r="C40" s="58">
        <f t="shared" si="0"/>
        <v>125</v>
      </c>
      <c r="D40" s="58">
        <f t="shared" si="1"/>
        <v>33</v>
      </c>
      <c r="E40" s="58">
        <f t="shared" si="2"/>
        <v>155</v>
      </c>
      <c r="F40" s="58">
        <f t="shared" si="3"/>
        <v>15</v>
      </c>
    </row>
    <row r="41" spans="1:6" ht="15.75" customHeight="1">
      <c r="A41" s="55">
        <v>44966</v>
      </c>
      <c r="B41" s="56">
        <v>180</v>
      </c>
      <c r="C41" s="58">
        <f t="shared" si="0"/>
        <v>125</v>
      </c>
      <c r="D41" s="58">
        <f t="shared" si="1"/>
        <v>33</v>
      </c>
      <c r="E41" s="58">
        <f t="shared" si="2"/>
        <v>155</v>
      </c>
      <c r="F41" s="58">
        <f t="shared" si="3"/>
        <v>15</v>
      </c>
    </row>
    <row r="42" spans="1:6" ht="15.75" customHeight="1">
      <c r="A42" s="55">
        <v>44967</v>
      </c>
      <c r="B42" s="56">
        <v>179.5</v>
      </c>
      <c r="C42" s="58">
        <f t="shared" si="0"/>
        <v>125</v>
      </c>
      <c r="D42" s="58">
        <f t="shared" si="1"/>
        <v>33</v>
      </c>
      <c r="E42" s="58">
        <f t="shared" si="2"/>
        <v>155</v>
      </c>
      <c r="F42" s="58">
        <f t="shared" si="3"/>
        <v>15</v>
      </c>
    </row>
    <row r="43" spans="1:6" ht="15.75" customHeight="1">
      <c r="A43" s="55">
        <v>44968</v>
      </c>
      <c r="B43" s="56">
        <v>179</v>
      </c>
      <c r="C43" s="58">
        <f t="shared" si="0"/>
        <v>125</v>
      </c>
      <c r="D43" s="58">
        <f t="shared" si="1"/>
        <v>33</v>
      </c>
      <c r="E43" s="58">
        <f t="shared" si="2"/>
        <v>155</v>
      </c>
      <c r="F43" s="58">
        <f t="shared" si="3"/>
        <v>15</v>
      </c>
    </row>
    <row r="44" spans="1:6" ht="15.75" customHeight="1">
      <c r="A44" s="55">
        <v>44969</v>
      </c>
      <c r="B44" s="56">
        <v>178.5</v>
      </c>
      <c r="C44" s="58">
        <f t="shared" si="0"/>
        <v>125</v>
      </c>
      <c r="D44" s="58">
        <f t="shared" si="1"/>
        <v>33</v>
      </c>
      <c r="E44" s="58">
        <f t="shared" si="2"/>
        <v>155</v>
      </c>
      <c r="F44" s="58">
        <f t="shared" si="3"/>
        <v>15</v>
      </c>
    </row>
    <row r="45" spans="1:6" ht="15.75" customHeight="1">
      <c r="A45" s="55">
        <v>44970</v>
      </c>
      <c r="B45" s="56">
        <v>178</v>
      </c>
      <c r="C45" s="58">
        <f t="shared" si="0"/>
        <v>125</v>
      </c>
      <c r="D45" s="58">
        <f t="shared" si="1"/>
        <v>33</v>
      </c>
      <c r="E45" s="58">
        <f t="shared" si="2"/>
        <v>155</v>
      </c>
      <c r="F45" s="58">
        <f t="shared" si="3"/>
        <v>15</v>
      </c>
    </row>
    <row r="46" spans="1:6" ht="15.75" customHeight="1">
      <c r="A46" s="55">
        <v>44971</v>
      </c>
      <c r="B46" s="56">
        <v>177.5</v>
      </c>
      <c r="C46" s="58">
        <f t="shared" si="0"/>
        <v>125</v>
      </c>
      <c r="D46" s="58">
        <f t="shared" si="1"/>
        <v>33</v>
      </c>
      <c r="E46" s="58">
        <f t="shared" si="2"/>
        <v>155</v>
      </c>
      <c r="F46" s="58">
        <f t="shared" si="3"/>
        <v>15</v>
      </c>
    </row>
    <row r="47" spans="1:6" ht="15.75" customHeight="1">
      <c r="A47" s="55">
        <v>44972</v>
      </c>
      <c r="B47" s="56">
        <v>177</v>
      </c>
      <c r="C47" s="58">
        <f t="shared" si="0"/>
        <v>125</v>
      </c>
      <c r="D47" s="58">
        <f t="shared" si="1"/>
        <v>33</v>
      </c>
      <c r="E47" s="58">
        <f t="shared" si="2"/>
        <v>155</v>
      </c>
      <c r="F47" s="58">
        <f t="shared" si="3"/>
        <v>15</v>
      </c>
    </row>
    <row r="48" spans="1:6" ht="15.75" customHeight="1">
      <c r="A48" s="55">
        <v>44973</v>
      </c>
      <c r="B48" s="56">
        <v>176.5</v>
      </c>
      <c r="C48" s="58">
        <f t="shared" si="0"/>
        <v>125</v>
      </c>
      <c r="D48" s="58">
        <f t="shared" si="1"/>
        <v>33</v>
      </c>
      <c r="E48" s="58">
        <f t="shared" si="2"/>
        <v>155</v>
      </c>
      <c r="F48" s="58">
        <f t="shared" si="3"/>
        <v>15</v>
      </c>
    </row>
    <row r="49" spans="1:6" ht="15.75" customHeight="1">
      <c r="A49" s="55">
        <v>44974</v>
      </c>
      <c r="B49" s="56">
        <v>176</v>
      </c>
      <c r="C49" s="58">
        <f t="shared" si="0"/>
        <v>125</v>
      </c>
      <c r="D49" s="58">
        <f t="shared" si="1"/>
        <v>33</v>
      </c>
      <c r="E49" s="58">
        <f t="shared" si="2"/>
        <v>155</v>
      </c>
      <c r="F49" s="58">
        <f t="shared" si="3"/>
        <v>15</v>
      </c>
    </row>
    <row r="50" spans="1:6" ht="15.75" customHeight="1">
      <c r="A50" s="55">
        <v>44975</v>
      </c>
      <c r="B50" s="56">
        <v>175.5</v>
      </c>
      <c r="C50" s="58">
        <f t="shared" si="0"/>
        <v>125</v>
      </c>
      <c r="D50" s="58">
        <f t="shared" si="1"/>
        <v>33</v>
      </c>
      <c r="E50" s="58">
        <f t="shared" si="2"/>
        <v>155</v>
      </c>
      <c r="F50" s="58">
        <f t="shared" si="3"/>
        <v>15</v>
      </c>
    </row>
    <row r="51" spans="1:6" ht="15.75" customHeight="1">
      <c r="A51" s="55">
        <v>44976</v>
      </c>
      <c r="B51" s="56">
        <v>175</v>
      </c>
      <c r="C51" s="58">
        <f t="shared" si="0"/>
        <v>125</v>
      </c>
      <c r="D51" s="58">
        <f t="shared" si="1"/>
        <v>33</v>
      </c>
      <c r="E51" s="58">
        <f t="shared" si="2"/>
        <v>155</v>
      </c>
      <c r="F51" s="58">
        <f t="shared" si="3"/>
        <v>15</v>
      </c>
    </row>
    <row r="52" spans="1:6" ht="15.75" customHeight="1">
      <c r="A52" s="55">
        <v>44977</v>
      </c>
      <c r="B52" s="56">
        <v>174.5</v>
      </c>
      <c r="C52" s="58">
        <f t="shared" si="0"/>
        <v>125</v>
      </c>
      <c r="D52" s="58">
        <f t="shared" si="1"/>
        <v>33</v>
      </c>
      <c r="E52" s="58">
        <f t="shared" si="2"/>
        <v>155</v>
      </c>
      <c r="F52" s="58">
        <f t="shared" si="3"/>
        <v>15</v>
      </c>
    </row>
    <row r="53" spans="1:6" ht="15.75" customHeight="1">
      <c r="A53" s="55">
        <v>44978</v>
      </c>
      <c r="B53" s="56">
        <v>174</v>
      </c>
      <c r="C53" s="58">
        <f t="shared" si="0"/>
        <v>125</v>
      </c>
      <c r="D53" s="58">
        <f t="shared" si="1"/>
        <v>33</v>
      </c>
      <c r="E53" s="58">
        <f t="shared" si="2"/>
        <v>155</v>
      </c>
      <c r="F53" s="58">
        <f t="shared" si="3"/>
        <v>15</v>
      </c>
    </row>
    <row r="54" spans="1:6" ht="15.75" customHeight="1">
      <c r="A54" s="55">
        <v>44979</v>
      </c>
      <c r="B54" s="56">
        <v>173.5</v>
      </c>
      <c r="C54" s="58">
        <f t="shared" si="0"/>
        <v>125</v>
      </c>
      <c r="D54" s="58">
        <f t="shared" si="1"/>
        <v>33</v>
      </c>
      <c r="E54" s="58">
        <f t="shared" si="2"/>
        <v>155</v>
      </c>
      <c r="F54" s="58">
        <f t="shared" si="3"/>
        <v>15</v>
      </c>
    </row>
    <row r="55" spans="1:6" ht="15.75" customHeight="1">
      <c r="A55" s="55">
        <v>44980</v>
      </c>
      <c r="B55" s="56">
        <v>173</v>
      </c>
      <c r="C55" s="58">
        <f t="shared" si="0"/>
        <v>125</v>
      </c>
      <c r="D55" s="58">
        <f t="shared" si="1"/>
        <v>33</v>
      </c>
      <c r="E55" s="58">
        <f t="shared" si="2"/>
        <v>155</v>
      </c>
      <c r="F55" s="58">
        <f t="shared" si="3"/>
        <v>15</v>
      </c>
    </row>
    <row r="56" spans="1:6" ht="15.75" customHeight="1">
      <c r="A56" s="55">
        <v>44981</v>
      </c>
      <c r="B56" s="56">
        <v>172.5</v>
      </c>
      <c r="C56" s="58">
        <f t="shared" si="0"/>
        <v>125</v>
      </c>
      <c r="D56" s="58">
        <f t="shared" si="1"/>
        <v>33</v>
      </c>
      <c r="E56" s="58">
        <f t="shared" si="2"/>
        <v>155</v>
      </c>
      <c r="F56" s="58">
        <f t="shared" si="3"/>
        <v>15</v>
      </c>
    </row>
    <row r="57" spans="1:6" ht="15.75" customHeight="1">
      <c r="A57" s="55">
        <v>44982</v>
      </c>
      <c r="B57" s="56">
        <v>172</v>
      </c>
      <c r="C57" s="58">
        <f t="shared" si="0"/>
        <v>125</v>
      </c>
      <c r="D57" s="58">
        <f t="shared" si="1"/>
        <v>33</v>
      </c>
      <c r="E57" s="58">
        <f t="shared" si="2"/>
        <v>155</v>
      </c>
      <c r="F57" s="58">
        <f t="shared" si="3"/>
        <v>15</v>
      </c>
    </row>
    <row r="58" spans="1:6" ht="15.75" customHeight="1">
      <c r="A58" s="55">
        <v>44983</v>
      </c>
      <c r="B58" s="56">
        <v>171.5</v>
      </c>
      <c r="C58" s="58">
        <f t="shared" si="0"/>
        <v>125</v>
      </c>
      <c r="D58" s="58">
        <f t="shared" si="1"/>
        <v>33</v>
      </c>
      <c r="E58" s="58">
        <f t="shared" si="2"/>
        <v>155</v>
      </c>
      <c r="F58" s="58">
        <f t="shared" si="3"/>
        <v>15</v>
      </c>
    </row>
    <row r="59" spans="1:6" ht="15.75" customHeight="1">
      <c r="A59" s="55">
        <v>44984</v>
      </c>
      <c r="B59" s="56">
        <v>171</v>
      </c>
      <c r="C59" s="58">
        <f t="shared" si="0"/>
        <v>125</v>
      </c>
      <c r="D59" s="58">
        <f t="shared" si="1"/>
        <v>33</v>
      </c>
      <c r="E59" s="58">
        <f t="shared" si="2"/>
        <v>155</v>
      </c>
      <c r="F59" s="58">
        <f t="shared" si="3"/>
        <v>15</v>
      </c>
    </row>
    <row r="60" spans="1:6" ht="15.75" customHeight="1">
      <c r="A60" s="55">
        <v>44985</v>
      </c>
      <c r="B60" s="56">
        <v>170.5</v>
      </c>
      <c r="C60" s="58">
        <f t="shared" si="0"/>
        <v>125</v>
      </c>
      <c r="D60" s="58">
        <f t="shared" si="1"/>
        <v>33</v>
      </c>
      <c r="E60" s="58">
        <f t="shared" si="2"/>
        <v>155</v>
      </c>
      <c r="F60" s="58">
        <f t="shared" si="3"/>
        <v>15</v>
      </c>
    </row>
    <row r="61" spans="1:6" ht="15.75" customHeight="1">
      <c r="A61" s="55">
        <v>44986</v>
      </c>
      <c r="B61" s="56">
        <v>170</v>
      </c>
      <c r="C61" s="58">
        <f t="shared" si="0"/>
        <v>125</v>
      </c>
      <c r="D61" s="58">
        <f t="shared" si="1"/>
        <v>33</v>
      </c>
      <c r="E61" s="58">
        <f t="shared" si="2"/>
        <v>155</v>
      </c>
      <c r="F61" s="58">
        <f t="shared" si="3"/>
        <v>15</v>
      </c>
    </row>
    <row r="62" spans="1:6" ht="15.75" customHeight="1">
      <c r="A62" s="55">
        <v>44987</v>
      </c>
      <c r="B62" s="56">
        <v>169.5</v>
      </c>
      <c r="C62" s="58">
        <f t="shared" si="0"/>
        <v>125</v>
      </c>
      <c r="D62" s="58">
        <f t="shared" si="1"/>
        <v>33</v>
      </c>
      <c r="E62" s="58">
        <f t="shared" si="2"/>
        <v>155</v>
      </c>
      <c r="F62" s="58">
        <f t="shared" si="3"/>
        <v>15</v>
      </c>
    </row>
    <row r="63" spans="1:6" ht="15.75" customHeight="1">
      <c r="A63" s="55">
        <v>44988</v>
      </c>
      <c r="B63" s="56">
        <v>169.5</v>
      </c>
      <c r="C63" s="58">
        <f t="shared" si="0"/>
        <v>125</v>
      </c>
      <c r="D63" s="58">
        <f t="shared" si="1"/>
        <v>33</v>
      </c>
      <c r="E63" s="58">
        <f t="shared" si="2"/>
        <v>155</v>
      </c>
      <c r="F63" s="58">
        <f t="shared" si="3"/>
        <v>15</v>
      </c>
    </row>
    <row r="64" spans="1:6" ht="15.75" customHeight="1">
      <c r="A64" s="58"/>
      <c r="B64" s="58"/>
      <c r="C64" s="58"/>
      <c r="D64" s="58"/>
      <c r="E64" s="58"/>
      <c r="F64" s="58"/>
    </row>
    <row r="65" spans="1:6" ht="15.75" customHeight="1">
      <c r="A65" s="58"/>
      <c r="B65" s="58"/>
      <c r="C65" s="58"/>
      <c r="D65" s="58"/>
      <c r="E65" s="58"/>
      <c r="F65" s="58"/>
    </row>
    <row r="66" spans="1:6" ht="15.75" customHeight="1">
      <c r="A66" s="58"/>
      <c r="B66" s="58"/>
      <c r="C66" s="58"/>
      <c r="D66" s="58"/>
      <c r="E66" s="58"/>
      <c r="F66" s="58"/>
    </row>
    <row r="67" spans="1:6" ht="15.75" customHeight="1">
      <c r="A67" s="58"/>
      <c r="B67" s="58"/>
      <c r="C67" s="58"/>
      <c r="D67" s="58"/>
      <c r="E67" s="58"/>
      <c r="F67" s="58"/>
    </row>
    <row r="68" spans="1:6" ht="15.75" customHeight="1">
      <c r="A68" s="58"/>
      <c r="B68" s="58"/>
      <c r="C68" s="58"/>
      <c r="D68" s="58"/>
      <c r="E68" s="58"/>
      <c r="F68" s="58"/>
    </row>
    <row r="69" spans="1:6" ht="15.75" customHeight="1">
      <c r="A69" s="58"/>
      <c r="B69" s="58"/>
      <c r="C69" s="58"/>
      <c r="D69" s="58"/>
      <c r="E69" s="58"/>
      <c r="F69" s="58"/>
    </row>
    <row r="70" spans="1:6" ht="15.75" customHeight="1">
      <c r="A70" s="58"/>
      <c r="B70" s="58"/>
      <c r="C70" s="58"/>
      <c r="D70" s="58"/>
      <c r="E70" s="58"/>
      <c r="F70" s="58"/>
    </row>
    <row r="71" spans="1:6" ht="15.75" customHeight="1">
      <c r="A71" s="58"/>
      <c r="B71" s="58"/>
      <c r="C71" s="58"/>
      <c r="D71" s="58"/>
      <c r="E71" s="58"/>
      <c r="F71" s="58"/>
    </row>
    <row r="72" spans="1:6" ht="15.75" customHeight="1">
      <c r="A72" s="58"/>
      <c r="B72" s="58"/>
      <c r="C72" s="58"/>
      <c r="D72" s="58"/>
      <c r="E72" s="58"/>
      <c r="F72" s="58"/>
    </row>
    <row r="73" spans="1:6" ht="15.75" customHeight="1">
      <c r="A73" s="58"/>
      <c r="B73" s="58"/>
      <c r="C73" s="58"/>
      <c r="D73" s="58"/>
      <c r="E73" s="58"/>
      <c r="F73" s="58"/>
    </row>
    <row r="74" spans="1:6" ht="15.75" customHeight="1">
      <c r="A74" s="58"/>
      <c r="B74" s="58"/>
      <c r="C74" s="58"/>
      <c r="D74" s="58"/>
      <c r="E74" s="58"/>
      <c r="F74" s="58"/>
    </row>
    <row r="75" spans="1:6" ht="15.75" customHeight="1">
      <c r="A75" s="58"/>
      <c r="B75" s="58"/>
      <c r="C75" s="58"/>
      <c r="D75" s="58"/>
      <c r="E75" s="58"/>
      <c r="F75" s="58"/>
    </row>
    <row r="76" spans="1:6" ht="15.75" customHeight="1">
      <c r="A76" s="58"/>
      <c r="B76" s="58"/>
      <c r="C76" s="58"/>
      <c r="D76" s="58"/>
      <c r="E76" s="58"/>
      <c r="F76" s="58"/>
    </row>
    <row r="77" spans="1:6" ht="15.75" customHeight="1">
      <c r="A77" s="58"/>
      <c r="B77" s="58"/>
      <c r="C77" s="58"/>
      <c r="D77" s="58"/>
      <c r="E77" s="58"/>
      <c r="F77" s="58"/>
    </row>
    <row r="78" spans="1:6" ht="15.75" customHeight="1">
      <c r="A78" s="58"/>
      <c r="B78" s="58"/>
      <c r="C78" s="58"/>
      <c r="D78" s="58"/>
      <c r="E78" s="61"/>
      <c r="F78" s="58"/>
    </row>
    <row r="79" spans="1:6" ht="15.75" customHeight="1">
      <c r="A79" s="58"/>
      <c r="B79" s="58"/>
      <c r="C79" s="58"/>
      <c r="D79" s="58"/>
      <c r="E79" s="58"/>
      <c r="F79" s="58"/>
    </row>
    <row r="80" spans="1:6" ht="15.75" customHeight="1">
      <c r="A80" s="58"/>
      <c r="B80" s="58"/>
      <c r="C80" s="58"/>
      <c r="D80" s="58"/>
      <c r="E80" s="58"/>
      <c r="F80" s="58"/>
    </row>
    <row r="81" spans="1:6" ht="15.75" customHeight="1">
      <c r="A81" s="58"/>
      <c r="B81" s="58"/>
      <c r="C81" s="58"/>
      <c r="D81" s="58"/>
      <c r="E81" s="58"/>
      <c r="F81" s="58"/>
    </row>
    <row r="82" spans="1:6" ht="15.75" customHeight="1">
      <c r="A82" s="58"/>
      <c r="B82" s="58"/>
      <c r="C82" s="58"/>
      <c r="D82" s="58"/>
      <c r="E82" s="58"/>
      <c r="F82" s="58"/>
    </row>
    <row r="83" spans="1:6" ht="15.75" customHeight="1">
      <c r="A83" s="58"/>
      <c r="B83" s="58"/>
      <c r="C83" s="58"/>
      <c r="D83" s="58"/>
      <c r="E83" s="58"/>
      <c r="F83" s="58"/>
    </row>
    <row r="84" spans="1:6" ht="15.75" customHeight="1">
      <c r="A84" s="62"/>
      <c r="B84" s="58"/>
      <c r="C84" s="58"/>
      <c r="D84" s="58"/>
      <c r="E84" s="58"/>
      <c r="F84" s="58"/>
    </row>
    <row r="85" spans="1:6" ht="15.75" customHeight="1">
      <c r="A85" s="58"/>
      <c r="B85" s="58"/>
      <c r="C85" s="58"/>
      <c r="D85" s="58"/>
      <c r="E85" s="58"/>
      <c r="F85" s="58"/>
    </row>
    <row r="86" spans="1:6" ht="15.75" customHeight="1">
      <c r="A86" s="58"/>
      <c r="B86" s="58"/>
      <c r="C86" s="58"/>
      <c r="D86" s="58"/>
      <c r="E86" s="58"/>
      <c r="F86" s="58"/>
    </row>
    <row r="87" spans="1:6" ht="15.75" customHeight="1">
      <c r="A87" s="58"/>
      <c r="B87" s="58"/>
      <c r="C87" s="58"/>
      <c r="D87" s="58"/>
      <c r="E87" s="58"/>
      <c r="F87" s="58"/>
    </row>
    <row r="88" spans="1:6" ht="15.75" customHeight="1">
      <c r="A88" s="58"/>
      <c r="B88" s="58"/>
      <c r="C88" s="58"/>
      <c r="D88" s="58"/>
      <c r="E88" s="58"/>
      <c r="F88" s="58"/>
    </row>
    <row r="89" spans="1:6" ht="15.75" customHeight="1">
      <c r="A89" s="58"/>
      <c r="B89" s="58"/>
      <c r="C89" s="58"/>
      <c r="D89" s="58"/>
      <c r="E89" s="58"/>
      <c r="F89" s="58"/>
    </row>
    <row r="90" spans="1:6" ht="15.75" customHeight="1">
      <c r="A90" s="58"/>
      <c r="B90" s="58"/>
      <c r="C90" s="58"/>
      <c r="D90" s="58"/>
      <c r="E90" s="58"/>
      <c r="F90" s="58"/>
    </row>
    <row r="91" spans="1:6" ht="15.75" customHeight="1">
      <c r="A91" s="58"/>
      <c r="B91" s="58"/>
      <c r="C91" s="58"/>
      <c r="D91" s="58"/>
      <c r="E91" s="58"/>
      <c r="F91" s="58"/>
    </row>
    <row r="92" spans="1:6" ht="15.75" customHeight="1">
      <c r="A92" s="58"/>
      <c r="B92" s="58"/>
      <c r="C92" s="58"/>
      <c r="D92" s="58"/>
      <c r="E92" s="58"/>
      <c r="F92" s="58"/>
    </row>
    <row r="93" spans="1:6" ht="15.75" customHeight="1">
      <c r="A93" s="58"/>
      <c r="B93" s="58"/>
      <c r="C93" s="58"/>
      <c r="D93" s="58"/>
      <c r="E93" s="58"/>
      <c r="F93" s="58"/>
    </row>
    <row r="94" spans="1:6" ht="15.75" customHeight="1">
      <c r="A94" s="58"/>
      <c r="B94" s="58"/>
      <c r="C94" s="58"/>
      <c r="D94" s="58"/>
      <c r="E94" s="58"/>
      <c r="F94" s="58"/>
    </row>
    <row r="95" spans="1:6" ht="15.75" customHeight="1">
      <c r="A95" s="58"/>
      <c r="B95" s="58"/>
      <c r="C95" s="58"/>
      <c r="D95" s="58"/>
      <c r="E95" s="58"/>
      <c r="F95" s="58"/>
    </row>
    <row r="96" spans="1:6" ht="15.75" customHeight="1">
      <c r="A96" s="58"/>
      <c r="B96" s="58"/>
      <c r="C96" s="58"/>
      <c r="D96" s="58"/>
      <c r="E96" s="58"/>
      <c r="F96" s="58"/>
    </row>
    <row r="97" spans="1:6" ht="15.75" customHeight="1">
      <c r="A97" s="58"/>
      <c r="B97" s="58"/>
      <c r="C97" s="58"/>
      <c r="D97" s="58"/>
      <c r="E97" s="58"/>
      <c r="F97" s="58"/>
    </row>
    <row r="98" spans="1:6" ht="15.75" customHeight="1">
      <c r="A98" s="58"/>
      <c r="B98" s="58"/>
      <c r="C98" s="58"/>
      <c r="D98" s="58"/>
      <c r="E98" s="58"/>
      <c r="F98" s="58"/>
    </row>
    <row r="99" spans="1:6" ht="15.75" customHeight="1">
      <c r="A99" s="58"/>
      <c r="B99" s="58"/>
      <c r="C99" s="58"/>
      <c r="D99" s="58"/>
      <c r="E99" s="58"/>
      <c r="F99" s="58"/>
    </row>
    <row r="100" spans="1:6" ht="15.75" customHeight="1">
      <c r="A100" s="58"/>
      <c r="B100" s="58"/>
      <c r="C100" s="58"/>
      <c r="D100" s="58"/>
      <c r="E100" s="58"/>
      <c r="F100" s="58"/>
    </row>
    <row r="101" spans="1:6" ht="15.75" customHeight="1">
      <c r="A101" s="58"/>
      <c r="B101" s="58"/>
      <c r="C101" s="58"/>
      <c r="D101" s="58"/>
      <c r="E101" s="58"/>
      <c r="F101" s="58"/>
    </row>
    <row r="102" spans="1:6" ht="15.75" customHeight="1">
      <c r="A102" s="58"/>
      <c r="B102" s="58"/>
      <c r="C102" s="58"/>
      <c r="D102" s="58"/>
      <c r="E102" s="58"/>
      <c r="F102" s="58"/>
    </row>
    <row r="103" spans="1:6" ht="15.75" customHeight="1">
      <c r="A103" s="58"/>
      <c r="B103" s="58"/>
      <c r="C103" s="58"/>
      <c r="D103" s="58"/>
      <c r="E103" s="58"/>
      <c r="F103" s="58"/>
    </row>
    <row r="104" spans="1:6" ht="15.75" customHeight="1">
      <c r="A104" s="58"/>
      <c r="B104" s="58"/>
      <c r="C104" s="58"/>
      <c r="D104" s="58"/>
      <c r="E104" s="58"/>
      <c r="F104" s="58"/>
    </row>
    <row r="105" spans="1:6" ht="15.75" customHeight="1">
      <c r="A105" s="58"/>
      <c r="B105" s="58"/>
      <c r="C105" s="58"/>
      <c r="D105" s="58"/>
      <c r="E105" s="58"/>
      <c r="F105" s="58"/>
    </row>
    <row r="106" spans="1:6" ht="15.75" customHeight="1">
      <c r="A106" s="58"/>
      <c r="B106" s="58"/>
      <c r="C106" s="58"/>
      <c r="D106" s="58"/>
      <c r="E106" s="58"/>
      <c r="F106" s="58"/>
    </row>
    <row r="107" spans="1:6" ht="15.75" customHeight="1">
      <c r="A107" s="58"/>
      <c r="B107" s="58"/>
      <c r="C107" s="58"/>
      <c r="D107" s="58"/>
      <c r="E107" s="58"/>
      <c r="F107" s="58"/>
    </row>
    <row r="108" spans="1:6" ht="15.75" customHeight="1">
      <c r="A108" s="58"/>
      <c r="B108" s="58"/>
      <c r="C108" s="58"/>
      <c r="D108" s="58"/>
      <c r="E108" s="58"/>
      <c r="F108" s="58"/>
    </row>
    <row r="109" spans="1:6" ht="15.75" customHeight="1">
      <c r="A109" s="58"/>
      <c r="B109" s="58"/>
      <c r="C109" s="58"/>
      <c r="D109" s="58"/>
      <c r="E109" s="58"/>
      <c r="F109" s="58"/>
    </row>
    <row r="110" spans="1:6" ht="15.75" customHeight="1">
      <c r="A110" s="58"/>
      <c r="B110" s="58"/>
      <c r="C110" s="58"/>
      <c r="D110" s="58"/>
      <c r="E110" s="58"/>
      <c r="F110" s="58"/>
    </row>
    <row r="111" spans="1:6" ht="15.75" customHeight="1">
      <c r="A111" s="58"/>
      <c r="B111" s="58"/>
      <c r="C111" s="58"/>
      <c r="D111" s="58"/>
      <c r="E111" s="58"/>
      <c r="F111" s="58"/>
    </row>
    <row r="112" spans="1:6" ht="15.75" customHeight="1">
      <c r="A112" s="58"/>
      <c r="B112" s="58"/>
      <c r="C112" s="58"/>
      <c r="D112" s="58"/>
      <c r="E112" s="58"/>
      <c r="F112" s="58"/>
    </row>
    <row r="113" spans="1:6" ht="15.75" customHeight="1">
      <c r="A113" s="58"/>
      <c r="B113" s="58"/>
      <c r="C113" s="58"/>
      <c r="D113" s="58"/>
      <c r="E113" s="58"/>
      <c r="F113" s="58"/>
    </row>
    <row r="114" spans="1:6" ht="15.75" customHeight="1">
      <c r="A114" s="58"/>
      <c r="B114" s="58"/>
      <c r="C114" s="58"/>
      <c r="D114" s="58"/>
      <c r="E114" s="58"/>
      <c r="F114" s="58"/>
    </row>
    <row r="115" spans="1:6" ht="15.75" customHeight="1">
      <c r="A115" s="58"/>
      <c r="B115" s="58"/>
      <c r="C115" s="58"/>
      <c r="D115" s="58"/>
      <c r="E115" s="58"/>
      <c r="F115" s="58"/>
    </row>
    <row r="116" spans="1:6" ht="15.75" customHeight="1">
      <c r="A116" s="58"/>
      <c r="B116" s="58"/>
      <c r="C116" s="58"/>
      <c r="D116" s="58"/>
      <c r="E116" s="58"/>
      <c r="F116" s="58"/>
    </row>
    <row r="117" spans="1:6" ht="15.75" customHeight="1">
      <c r="A117" s="58"/>
      <c r="B117" s="58"/>
      <c r="C117" s="58"/>
      <c r="D117" s="58"/>
      <c r="E117" s="58"/>
      <c r="F117" s="58"/>
    </row>
    <row r="118" spans="1:6" ht="15.75" customHeight="1">
      <c r="A118" s="58"/>
      <c r="B118" s="58"/>
      <c r="C118" s="58"/>
      <c r="D118" s="58"/>
      <c r="E118" s="58"/>
      <c r="F118" s="58"/>
    </row>
    <row r="119" spans="1:6" ht="15.75" customHeight="1">
      <c r="A119" s="58"/>
      <c r="B119" s="58"/>
      <c r="C119" s="58"/>
      <c r="D119" s="58"/>
      <c r="E119" s="58"/>
      <c r="F119" s="58"/>
    </row>
    <row r="120" spans="1:6" ht="15.75" customHeight="1">
      <c r="A120" s="58"/>
      <c r="B120" s="58"/>
      <c r="C120" s="58"/>
      <c r="D120" s="58"/>
      <c r="E120" s="58"/>
      <c r="F120" s="58"/>
    </row>
    <row r="121" spans="1:6" ht="15.75" customHeight="1">
      <c r="A121" s="58"/>
      <c r="B121" s="58"/>
      <c r="C121" s="58"/>
      <c r="D121" s="58"/>
      <c r="E121" s="58"/>
      <c r="F121" s="58"/>
    </row>
    <row r="122" spans="1:6" ht="15.75" customHeight="1">
      <c r="A122" s="58"/>
      <c r="B122" s="58"/>
      <c r="C122" s="58"/>
      <c r="D122" s="58"/>
      <c r="E122" s="58"/>
      <c r="F122" s="58"/>
    </row>
    <row r="123" spans="1:6" ht="15.75" customHeight="1">
      <c r="A123" s="58"/>
      <c r="B123" s="58"/>
      <c r="C123" s="58"/>
      <c r="D123" s="58"/>
      <c r="E123" s="58"/>
      <c r="F123" s="58"/>
    </row>
    <row r="124" spans="1:6" ht="15.75" customHeight="1">
      <c r="A124" s="58"/>
      <c r="B124" s="58"/>
      <c r="C124" s="58"/>
      <c r="D124" s="58"/>
      <c r="E124" s="58"/>
      <c r="F124" s="58"/>
    </row>
    <row r="125" spans="1:6" ht="15.75" customHeight="1">
      <c r="A125" s="58"/>
      <c r="B125" s="58"/>
      <c r="C125" s="58"/>
      <c r="D125" s="58"/>
      <c r="E125" s="58"/>
      <c r="F125" s="58"/>
    </row>
    <row r="126" spans="1:6" ht="15.75" customHeight="1">
      <c r="A126" s="58"/>
      <c r="B126" s="58"/>
      <c r="C126" s="58"/>
      <c r="D126" s="58"/>
      <c r="E126" s="58"/>
      <c r="F126" s="58"/>
    </row>
    <row r="127" spans="1:6" ht="15.75" customHeight="1">
      <c r="A127" s="58"/>
      <c r="B127" s="58"/>
      <c r="C127" s="58"/>
      <c r="D127" s="58"/>
      <c r="E127" s="58"/>
      <c r="F127" s="58"/>
    </row>
    <row r="128" spans="1:6" ht="15.75" customHeight="1">
      <c r="A128" s="58"/>
      <c r="B128" s="58"/>
      <c r="C128" s="58"/>
      <c r="D128" s="58"/>
      <c r="E128" s="58"/>
      <c r="F128" s="58"/>
    </row>
    <row r="129" spans="1:6" ht="15.75" customHeight="1">
      <c r="A129" s="58"/>
      <c r="B129" s="58"/>
      <c r="C129" s="58"/>
      <c r="D129" s="58"/>
      <c r="E129" s="58"/>
      <c r="F129" s="58"/>
    </row>
    <row r="130" spans="1:6" ht="15.75" customHeight="1">
      <c r="A130" s="58"/>
      <c r="B130" s="58"/>
      <c r="C130" s="58"/>
      <c r="D130" s="58"/>
      <c r="E130" s="58"/>
      <c r="F130" s="58"/>
    </row>
    <row r="131" spans="1:6" ht="15.75" customHeight="1">
      <c r="A131" s="58"/>
      <c r="B131" s="58"/>
      <c r="C131" s="58"/>
      <c r="D131" s="58"/>
      <c r="E131" s="58"/>
      <c r="F131" s="58"/>
    </row>
    <row r="132" spans="1:6" ht="15.75" customHeight="1">
      <c r="A132" s="58"/>
      <c r="B132" s="58"/>
      <c r="C132" s="58"/>
      <c r="D132" s="58"/>
      <c r="E132" s="58"/>
      <c r="F132" s="58"/>
    </row>
    <row r="133" spans="1:6" ht="15.75" customHeight="1">
      <c r="A133" s="58"/>
      <c r="B133" s="58"/>
      <c r="C133" s="58"/>
      <c r="D133" s="58"/>
      <c r="E133" s="58"/>
      <c r="F133" s="58"/>
    </row>
    <row r="134" spans="1:6" ht="15.75" customHeight="1">
      <c r="A134" s="58"/>
      <c r="B134" s="58"/>
      <c r="C134" s="58"/>
      <c r="D134" s="58"/>
      <c r="E134" s="58"/>
      <c r="F134" s="58"/>
    </row>
    <row r="135" spans="1:6" ht="15.75" customHeight="1">
      <c r="A135" s="58"/>
      <c r="B135" s="58"/>
      <c r="C135" s="58"/>
      <c r="D135" s="58"/>
      <c r="E135" s="58"/>
      <c r="F135" s="58"/>
    </row>
    <row r="136" spans="1:6" ht="15.75" customHeight="1">
      <c r="A136" s="58"/>
      <c r="B136" s="58"/>
      <c r="C136" s="58"/>
      <c r="D136" s="58"/>
      <c r="E136" s="58"/>
      <c r="F136" s="58"/>
    </row>
    <row r="137" spans="1:6" ht="15.75" customHeight="1">
      <c r="A137" s="58"/>
      <c r="B137" s="58"/>
      <c r="C137" s="58"/>
      <c r="D137" s="58"/>
      <c r="E137" s="58"/>
      <c r="F137" s="58"/>
    </row>
    <row r="138" spans="1:6" ht="15.75" customHeight="1">
      <c r="A138" s="58"/>
      <c r="B138" s="58"/>
      <c r="C138" s="58"/>
      <c r="D138" s="58"/>
      <c r="E138" s="58"/>
      <c r="F138" s="58"/>
    </row>
    <row r="139" spans="1:6" ht="15.75" customHeight="1">
      <c r="A139" s="58"/>
      <c r="B139" s="58"/>
      <c r="C139" s="58"/>
      <c r="D139" s="58"/>
      <c r="E139" s="58"/>
      <c r="F139" s="58"/>
    </row>
    <row r="140" spans="1:6" ht="15.75" customHeight="1">
      <c r="A140" s="58"/>
      <c r="B140" s="58"/>
      <c r="C140" s="58"/>
      <c r="D140" s="58"/>
      <c r="E140" s="58"/>
      <c r="F140" s="58"/>
    </row>
    <row r="141" spans="1:6" ht="15.75" customHeight="1">
      <c r="A141" s="58"/>
      <c r="B141" s="58"/>
      <c r="C141" s="58"/>
      <c r="D141" s="58"/>
      <c r="E141" s="58"/>
      <c r="F141" s="58"/>
    </row>
    <row r="142" spans="1:6" ht="15.75" customHeight="1">
      <c r="A142" s="58"/>
      <c r="B142" s="58"/>
      <c r="C142" s="58"/>
      <c r="D142" s="58"/>
      <c r="E142" s="58"/>
      <c r="F142" s="58"/>
    </row>
    <row r="143" spans="1:6" ht="15.75" customHeight="1">
      <c r="A143" s="58"/>
      <c r="B143" s="58"/>
      <c r="C143" s="58"/>
      <c r="D143" s="58"/>
      <c r="E143" s="58"/>
      <c r="F143" s="58"/>
    </row>
    <row r="144" spans="1:6" ht="15.75" customHeight="1">
      <c r="A144" s="58"/>
      <c r="B144" s="58"/>
      <c r="C144" s="58"/>
      <c r="D144" s="58"/>
      <c r="E144" s="58"/>
      <c r="F144" s="58"/>
    </row>
    <row r="145" spans="1:6" ht="15.75" customHeight="1">
      <c r="A145" s="58"/>
      <c r="B145" s="58"/>
      <c r="C145" s="58"/>
      <c r="D145" s="58"/>
      <c r="E145" s="58"/>
      <c r="F145" s="58"/>
    </row>
    <row r="146" spans="1:6" ht="15.75" customHeight="1">
      <c r="A146" s="58"/>
      <c r="B146" s="58"/>
      <c r="C146" s="58"/>
      <c r="D146" s="58"/>
      <c r="E146" s="58"/>
      <c r="F146" s="58"/>
    </row>
    <row r="147" spans="1:6" ht="15.75" customHeight="1">
      <c r="A147" s="58"/>
      <c r="B147" s="58"/>
      <c r="C147" s="58"/>
      <c r="D147" s="58"/>
      <c r="E147" s="58"/>
      <c r="F147" s="58"/>
    </row>
    <row r="148" spans="1:6" ht="15.75" customHeight="1">
      <c r="A148" s="58"/>
      <c r="B148" s="58"/>
      <c r="C148" s="58"/>
      <c r="D148" s="58"/>
      <c r="E148" s="58"/>
      <c r="F148" s="58"/>
    </row>
    <row r="149" spans="1:6" ht="15.75" customHeight="1">
      <c r="A149" s="58"/>
      <c r="B149" s="58"/>
      <c r="C149" s="58"/>
      <c r="D149" s="58"/>
      <c r="E149" s="58"/>
      <c r="F149" s="58"/>
    </row>
    <row r="150" spans="1:6" ht="15.75" customHeight="1">
      <c r="A150" s="58"/>
      <c r="B150" s="58"/>
      <c r="C150" s="58"/>
      <c r="D150" s="58"/>
      <c r="E150" s="58"/>
      <c r="F150" s="58"/>
    </row>
    <row r="151" spans="1:6" ht="15.75" customHeight="1">
      <c r="A151" s="58"/>
      <c r="B151" s="58"/>
      <c r="C151" s="58"/>
      <c r="D151" s="58"/>
      <c r="E151" s="58"/>
      <c r="F151" s="58"/>
    </row>
    <row r="152" spans="1:6" ht="15.75" customHeight="1">
      <c r="A152" s="58"/>
      <c r="B152" s="58"/>
      <c r="C152" s="58"/>
      <c r="D152" s="58"/>
      <c r="E152" s="58"/>
      <c r="F152" s="58"/>
    </row>
    <row r="153" spans="1:6" ht="15.75" customHeight="1">
      <c r="A153" s="58"/>
      <c r="B153" s="58"/>
      <c r="C153" s="58"/>
      <c r="D153" s="58"/>
      <c r="E153" s="58"/>
      <c r="F153" s="58"/>
    </row>
    <row r="154" spans="1:6" ht="15.75" customHeight="1">
      <c r="A154" s="58"/>
      <c r="B154" s="58"/>
      <c r="C154" s="58"/>
      <c r="D154" s="58"/>
      <c r="E154" s="58"/>
      <c r="F154" s="58"/>
    </row>
    <row r="155" spans="1:6" ht="15.75" customHeight="1">
      <c r="A155" s="58"/>
      <c r="B155" s="58"/>
      <c r="C155" s="58"/>
      <c r="D155" s="58"/>
      <c r="E155" s="58"/>
      <c r="F155" s="58"/>
    </row>
    <row r="156" spans="1:6" ht="15.75" customHeight="1">
      <c r="A156" s="58"/>
      <c r="B156" s="58"/>
      <c r="C156" s="58"/>
      <c r="D156" s="58"/>
      <c r="E156" s="58"/>
      <c r="F156" s="58"/>
    </row>
    <row r="157" spans="1:6" ht="15.75" customHeight="1">
      <c r="A157" s="58"/>
      <c r="B157" s="58"/>
      <c r="C157" s="58"/>
      <c r="D157" s="58"/>
      <c r="E157" s="58"/>
      <c r="F157" s="58"/>
    </row>
    <row r="158" spans="1:6" ht="15.75" customHeight="1">
      <c r="A158" s="58"/>
      <c r="B158" s="58"/>
      <c r="C158" s="58"/>
      <c r="D158" s="58"/>
      <c r="E158" s="58"/>
      <c r="F158" s="58"/>
    </row>
    <row r="159" spans="1:6" ht="15.75" customHeight="1">
      <c r="A159" s="58"/>
      <c r="B159" s="58"/>
      <c r="C159" s="58"/>
      <c r="D159" s="58"/>
      <c r="E159" s="58"/>
      <c r="F159" s="58"/>
    </row>
    <row r="160" spans="1:6" ht="15.75" customHeight="1">
      <c r="A160" s="58"/>
      <c r="B160" s="58"/>
      <c r="C160" s="58"/>
      <c r="D160" s="58"/>
      <c r="E160" s="58"/>
      <c r="F160" s="58"/>
    </row>
    <row r="161" spans="1:6" ht="15.75" customHeight="1">
      <c r="A161" s="58"/>
      <c r="B161" s="58"/>
      <c r="C161" s="58"/>
      <c r="D161" s="58"/>
      <c r="E161" s="58"/>
      <c r="F161" s="58"/>
    </row>
    <row r="162" spans="1:6" ht="15.75" customHeight="1">
      <c r="A162" s="58"/>
      <c r="B162" s="58"/>
      <c r="C162" s="58"/>
      <c r="D162" s="58"/>
      <c r="E162" s="58"/>
      <c r="F162" s="58"/>
    </row>
    <row r="163" spans="1:6" ht="15.75" customHeight="1">
      <c r="A163" s="58"/>
      <c r="B163" s="58"/>
      <c r="C163" s="58"/>
      <c r="D163" s="58"/>
      <c r="E163" s="58"/>
      <c r="F163" s="58"/>
    </row>
    <row r="164" spans="1:6" ht="15.75" customHeight="1">
      <c r="A164" s="58"/>
      <c r="B164" s="58"/>
      <c r="C164" s="58"/>
      <c r="D164" s="58"/>
      <c r="E164" s="58"/>
      <c r="F164" s="58"/>
    </row>
    <row r="165" spans="1:6" ht="15.75" customHeight="1">
      <c r="A165" s="58"/>
      <c r="B165" s="58"/>
      <c r="C165" s="58"/>
      <c r="D165" s="58"/>
      <c r="E165" s="58"/>
      <c r="F165" s="58"/>
    </row>
    <row r="166" spans="1:6" ht="15.75" customHeight="1">
      <c r="A166" s="58"/>
      <c r="B166" s="58"/>
      <c r="C166" s="58"/>
      <c r="D166" s="58"/>
      <c r="E166" s="58"/>
      <c r="F166" s="58"/>
    </row>
    <row r="167" spans="1:6" ht="15.75" customHeight="1">
      <c r="A167" s="58"/>
      <c r="B167" s="58"/>
      <c r="C167" s="58"/>
      <c r="D167" s="58"/>
      <c r="E167" s="58"/>
      <c r="F167" s="58"/>
    </row>
    <row r="168" spans="1:6" ht="15.75" customHeight="1">
      <c r="A168" s="58"/>
      <c r="B168" s="58"/>
      <c r="C168" s="58"/>
      <c r="D168" s="58"/>
      <c r="E168" s="58"/>
      <c r="F168" s="58"/>
    </row>
    <row r="169" spans="1:6" ht="15.75" customHeight="1">
      <c r="A169" s="58"/>
      <c r="B169" s="58"/>
      <c r="C169" s="58"/>
      <c r="D169" s="58"/>
      <c r="E169" s="58"/>
      <c r="F169" s="58"/>
    </row>
    <row r="170" spans="1:6" ht="15.75" customHeight="1">
      <c r="A170" s="58"/>
      <c r="B170" s="58"/>
      <c r="C170" s="58"/>
      <c r="D170" s="58"/>
      <c r="E170" s="58"/>
      <c r="F170" s="58"/>
    </row>
    <row r="171" spans="1:6" ht="15.75" customHeight="1">
      <c r="A171" s="58"/>
      <c r="B171" s="58"/>
      <c r="C171" s="58"/>
      <c r="D171" s="58"/>
      <c r="E171" s="58"/>
      <c r="F171" s="58"/>
    </row>
    <row r="172" spans="1:6" ht="15.75" customHeight="1">
      <c r="A172" s="58"/>
      <c r="B172" s="58"/>
      <c r="C172" s="58"/>
      <c r="D172" s="58"/>
      <c r="E172" s="58"/>
      <c r="F172" s="58"/>
    </row>
    <row r="173" spans="1:6" ht="15.75" customHeight="1">
      <c r="A173" s="58"/>
      <c r="B173" s="58"/>
      <c r="C173" s="58"/>
      <c r="D173" s="58"/>
      <c r="E173" s="58"/>
      <c r="F173" s="58"/>
    </row>
    <row r="174" spans="1:6" ht="15.75" customHeight="1">
      <c r="A174" s="58"/>
      <c r="B174" s="58"/>
      <c r="C174" s="58"/>
      <c r="D174" s="58"/>
      <c r="E174" s="58"/>
      <c r="F174" s="58"/>
    </row>
    <row r="175" spans="1:6" ht="15.75" customHeight="1">
      <c r="A175" s="58"/>
      <c r="B175" s="58"/>
      <c r="C175" s="58"/>
      <c r="D175" s="58"/>
      <c r="E175" s="58"/>
      <c r="F175" s="58"/>
    </row>
    <row r="176" spans="1:6" ht="15.75" customHeight="1">
      <c r="A176" s="58"/>
      <c r="B176" s="58"/>
      <c r="C176" s="58"/>
      <c r="D176" s="58"/>
      <c r="E176" s="58"/>
      <c r="F176" s="58"/>
    </row>
    <row r="177" spans="1:6" ht="15.75" customHeight="1">
      <c r="A177" s="58"/>
      <c r="B177" s="58"/>
      <c r="C177" s="58"/>
      <c r="D177" s="58"/>
      <c r="E177" s="58"/>
      <c r="F177" s="58"/>
    </row>
    <row r="178" spans="1:6" ht="15.75" customHeight="1">
      <c r="A178" s="58"/>
      <c r="B178" s="58"/>
      <c r="C178" s="58"/>
      <c r="D178" s="58"/>
      <c r="E178" s="58"/>
      <c r="F178" s="58"/>
    </row>
    <row r="179" spans="1:6" ht="15.75" customHeight="1">
      <c r="A179" s="58"/>
      <c r="B179" s="58"/>
      <c r="C179" s="58"/>
      <c r="D179" s="58"/>
      <c r="E179" s="58"/>
      <c r="F179" s="58"/>
    </row>
    <row r="180" spans="1:6" ht="15.75" customHeight="1">
      <c r="A180" s="58"/>
      <c r="B180" s="58"/>
      <c r="C180" s="58"/>
      <c r="D180" s="58"/>
      <c r="E180" s="58"/>
      <c r="F180" s="58"/>
    </row>
    <row r="181" spans="1:6" ht="15.75" customHeight="1">
      <c r="A181" s="58"/>
      <c r="B181" s="58"/>
      <c r="C181" s="58"/>
      <c r="D181" s="58"/>
      <c r="E181" s="58"/>
      <c r="F181" s="58"/>
    </row>
    <row r="182" spans="1:6" ht="15.75" customHeight="1">
      <c r="A182" s="58"/>
      <c r="B182" s="58"/>
      <c r="C182" s="58"/>
      <c r="D182" s="58"/>
      <c r="E182" s="58"/>
      <c r="F182" s="58"/>
    </row>
    <row r="183" spans="1:6" ht="15.75" customHeight="1">
      <c r="A183" s="58"/>
      <c r="B183" s="58"/>
      <c r="C183" s="58"/>
      <c r="D183" s="58"/>
      <c r="E183" s="58"/>
      <c r="F183" s="58"/>
    </row>
    <row r="184" spans="1:6" ht="15.75" customHeight="1">
      <c r="A184" s="58"/>
      <c r="B184" s="58"/>
      <c r="C184" s="58"/>
      <c r="D184" s="58"/>
      <c r="E184" s="58"/>
      <c r="F184" s="58"/>
    </row>
    <row r="185" spans="1:6" ht="15.75" customHeight="1">
      <c r="A185" s="58"/>
      <c r="B185" s="58"/>
      <c r="C185" s="58"/>
      <c r="D185" s="58"/>
      <c r="E185" s="58"/>
      <c r="F185" s="58"/>
    </row>
    <row r="186" spans="1:6" ht="15.75" customHeight="1">
      <c r="A186" s="58"/>
      <c r="B186" s="58"/>
      <c r="C186" s="58"/>
      <c r="D186" s="58"/>
      <c r="E186" s="58"/>
      <c r="F186" s="58"/>
    </row>
    <row r="187" spans="1:6" ht="15.75" customHeight="1">
      <c r="A187" s="58"/>
      <c r="B187" s="58"/>
      <c r="C187" s="58"/>
      <c r="D187" s="58"/>
      <c r="E187" s="58"/>
      <c r="F187" s="58"/>
    </row>
    <row r="188" spans="1:6" ht="15.75" customHeight="1">
      <c r="A188" s="58"/>
      <c r="B188" s="58"/>
      <c r="C188" s="58"/>
      <c r="D188" s="58"/>
      <c r="E188" s="58"/>
      <c r="F188" s="58"/>
    </row>
    <row r="189" spans="1:6" ht="15.75" customHeight="1">
      <c r="A189" s="58"/>
      <c r="B189" s="58"/>
      <c r="C189" s="58"/>
      <c r="D189" s="58"/>
      <c r="E189" s="58"/>
      <c r="F189" s="58"/>
    </row>
    <row r="190" spans="1:6" ht="15.75" customHeight="1">
      <c r="A190" s="58"/>
      <c r="B190" s="58"/>
      <c r="C190" s="58"/>
      <c r="D190" s="58"/>
      <c r="E190" s="58"/>
      <c r="F190" s="58"/>
    </row>
    <row r="191" spans="1:6" ht="15.75" customHeight="1">
      <c r="A191" s="58"/>
      <c r="B191" s="58"/>
      <c r="C191" s="58"/>
      <c r="D191" s="58"/>
      <c r="E191" s="58"/>
      <c r="F191" s="58"/>
    </row>
    <row r="192" spans="1:6" ht="15.75" customHeight="1">
      <c r="A192" s="58"/>
      <c r="B192" s="58"/>
      <c r="C192" s="58"/>
      <c r="D192" s="58"/>
      <c r="E192" s="58"/>
      <c r="F192" s="58"/>
    </row>
    <row r="193" spans="1:6" ht="15.75" customHeight="1">
      <c r="A193" s="58"/>
      <c r="B193" s="58"/>
      <c r="C193" s="58"/>
      <c r="D193" s="58"/>
      <c r="E193" s="58"/>
      <c r="F193" s="58"/>
    </row>
    <row r="194" spans="1:6" ht="15.75" customHeight="1">
      <c r="A194" s="58"/>
      <c r="B194" s="58"/>
      <c r="C194" s="58"/>
      <c r="D194" s="58"/>
      <c r="E194" s="58"/>
      <c r="F194" s="58"/>
    </row>
    <row r="195" spans="1:6" ht="15.75" customHeight="1">
      <c r="A195" s="58"/>
      <c r="B195" s="58"/>
      <c r="C195" s="58"/>
      <c r="D195" s="58"/>
      <c r="E195" s="58"/>
      <c r="F195" s="58"/>
    </row>
    <row r="196" spans="1:6" ht="15.75" customHeight="1">
      <c r="A196" s="58"/>
      <c r="B196" s="58"/>
      <c r="C196" s="58"/>
      <c r="D196" s="58"/>
      <c r="E196" s="58"/>
      <c r="F196" s="58"/>
    </row>
    <row r="197" spans="1:6" ht="15.75" customHeight="1">
      <c r="A197" s="58"/>
      <c r="B197" s="58"/>
      <c r="C197" s="58"/>
      <c r="D197" s="58"/>
      <c r="E197" s="58"/>
      <c r="F197" s="58"/>
    </row>
    <row r="198" spans="1:6" ht="15.75" customHeight="1">
      <c r="A198" s="58"/>
      <c r="B198" s="58"/>
      <c r="C198" s="58"/>
      <c r="D198" s="58"/>
      <c r="E198" s="58"/>
      <c r="F198" s="58"/>
    </row>
    <row r="199" spans="1:6" ht="15.75" customHeight="1">
      <c r="A199" s="58"/>
      <c r="B199" s="58"/>
      <c r="C199" s="58"/>
      <c r="D199" s="58"/>
      <c r="E199" s="58"/>
      <c r="F199" s="58"/>
    </row>
    <row r="200" spans="1:6" ht="15.75" customHeight="1">
      <c r="A200" s="58"/>
      <c r="B200" s="58"/>
      <c r="C200" s="58"/>
      <c r="D200" s="58"/>
      <c r="E200" s="58"/>
      <c r="F200" s="58"/>
    </row>
    <row r="201" spans="1:6" ht="15.75" customHeight="1">
      <c r="A201" s="58"/>
      <c r="B201" s="58"/>
      <c r="C201" s="58"/>
      <c r="D201" s="58"/>
      <c r="E201" s="58"/>
      <c r="F201" s="58"/>
    </row>
    <row r="202" spans="1:6" ht="15.75" customHeight="1">
      <c r="A202" s="58"/>
      <c r="B202" s="58"/>
      <c r="C202" s="58"/>
      <c r="D202" s="58"/>
      <c r="E202" s="58"/>
      <c r="F202" s="58"/>
    </row>
    <row r="203" spans="1:6" ht="15.75" customHeight="1">
      <c r="A203" s="58"/>
      <c r="B203" s="58"/>
      <c r="C203" s="58"/>
      <c r="D203" s="58"/>
      <c r="E203" s="58"/>
      <c r="F203" s="58"/>
    </row>
    <row r="204" spans="1:6" ht="15.75" customHeight="1">
      <c r="A204" s="58"/>
      <c r="B204" s="58"/>
      <c r="C204" s="58"/>
      <c r="D204" s="58"/>
      <c r="E204" s="58"/>
      <c r="F204" s="58"/>
    </row>
    <row r="205" spans="1:6" ht="15.75" customHeight="1">
      <c r="A205" s="58"/>
      <c r="B205" s="58"/>
      <c r="C205" s="58"/>
      <c r="D205" s="58"/>
      <c r="E205" s="58"/>
      <c r="F205" s="58"/>
    </row>
    <row r="206" spans="1:6" ht="15.75" customHeight="1">
      <c r="A206" s="58"/>
      <c r="B206" s="58"/>
      <c r="C206" s="58"/>
      <c r="D206" s="58"/>
      <c r="E206" s="58"/>
      <c r="F206" s="58"/>
    </row>
    <row r="207" spans="1:6" ht="15.75" customHeight="1">
      <c r="A207" s="58"/>
      <c r="B207" s="58"/>
      <c r="C207" s="58"/>
      <c r="D207" s="58"/>
      <c r="E207" s="58"/>
      <c r="F207" s="58"/>
    </row>
    <row r="208" spans="1:6" ht="15.75" customHeight="1">
      <c r="A208" s="58"/>
      <c r="B208" s="58"/>
      <c r="C208" s="58"/>
      <c r="D208" s="58"/>
      <c r="E208" s="58"/>
      <c r="F208" s="58"/>
    </row>
    <row r="209" spans="1:6" ht="15.75" customHeight="1">
      <c r="A209" s="58"/>
      <c r="B209" s="58"/>
      <c r="C209" s="58"/>
      <c r="D209" s="58"/>
      <c r="E209" s="58"/>
      <c r="F209" s="58"/>
    </row>
    <row r="210" spans="1:6" ht="15.75" customHeight="1">
      <c r="A210" s="58"/>
      <c r="B210" s="58"/>
      <c r="C210" s="58"/>
      <c r="D210" s="58"/>
      <c r="E210" s="58"/>
      <c r="F210" s="58"/>
    </row>
    <row r="211" spans="1:6" ht="15.75" customHeight="1">
      <c r="A211" s="58"/>
      <c r="B211" s="58"/>
      <c r="C211" s="58"/>
      <c r="D211" s="58"/>
      <c r="E211" s="58"/>
      <c r="F211" s="58"/>
    </row>
    <row r="212" spans="1:6" ht="15.75" customHeight="1">
      <c r="A212" s="58"/>
      <c r="B212" s="58"/>
      <c r="C212" s="58"/>
      <c r="D212" s="58"/>
      <c r="E212" s="58"/>
      <c r="F212" s="58"/>
    </row>
    <row r="213" spans="1:6" ht="15.75" customHeight="1">
      <c r="A213" s="58"/>
      <c r="B213" s="58"/>
      <c r="C213" s="58"/>
      <c r="D213" s="58"/>
      <c r="E213" s="58"/>
      <c r="F213" s="58"/>
    </row>
    <row r="214" spans="1:6" ht="15.75" customHeight="1">
      <c r="A214" s="58"/>
      <c r="B214" s="58"/>
      <c r="C214" s="58"/>
      <c r="D214" s="58"/>
      <c r="E214" s="58"/>
      <c r="F214" s="58"/>
    </row>
    <row r="215" spans="1:6" ht="15.75" customHeight="1">
      <c r="A215" s="58"/>
      <c r="B215" s="58"/>
      <c r="C215" s="58"/>
      <c r="D215" s="58"/>
      <c r="E215" s="58"/>
      <c r="F215" s="58"/>
    </row>
    <row r="216" spans="1:6" ht="15.75" customHeight="1">
      <c r="A216" s="58"/>
      <c r="B216" s="58"/>
      <c r="C216" s="58"/>
      <c r="D216" s="58"/>
      <c r="E216" s="58"/>
      <c r="F216" s="58"/>
    </row>
    <row r="217" spans="1:6" ht="15.75" customHeight="1">
      <c r="A217" s="58"/>
      <c r="B217" s="58"/>
      <c r="C217" s="58"/>
      <c r="D217" s="58"/>
      <c r="E217" s="58"/>
      <c r="F217" s="58"/>
    </row>
    <row r="218" spans="1:6" ht="15.75" customHeight="1">
      <c r="A218" s="58"/>
      <c r="B218" s="58"/>
      <c r="C218" s="58"/>
      <c r="D218" s="58"/>
      <c r="E218" s="58"/>
      <c r="F218" s="58"/>
    </row>
    <row r="219" spans="1:6" ht="15.75" customHeight="1">
      <c r="A219" s="58"/>
      <c r="B219" s="58"/>
      <c r="C219" s="58"/>
      <c r="D219" s="58"/>
      <c r="E219" s="58"/>
      <c r="F219" s="58"/>
    </row>
    <row r="220" spans="1:6" ht="15.75" customHeight="1">
      <c r="A220" s="58"/>
      <c r="B220" s="58"/>
      <c r="C220" s="58"/>
      <c r="D220" s="58"/>
      <c r="E220" s="58"/>
      <c r="F220" s="58"/>
    </row>
    <row r="221" spans="1:6" ht="15.75" customHeight="1">
      <c r="A221" s="58"/>
      <c r="B221" s="58"/>
      <c r="C221" s="58"/>
      <c r="D221" s="58"/>
      <c r="E221" s="58"/>
      <c r="F221" s="58"/>
    </row>
    <row r="222" spans="1:6" ht="15.75" customHeight="1">
      <c r="A222" s="58"/>
      <c r="B222" s="58"/>
      <c r="C222" s="58"/>
      <c r="D222" s="58"/>
      <c r="E222" s="58"/>
      <c r="F222" s="58"/>
    </row>
    <row r="223" spans="1:6" ht="15.75" customHeight="1">
      <c r="A223" s="58"/>
      <c r="B223" s="58"/>
      <c r="C223" s="58"/>
      <c r="D223" s="58"/>
      <c r="E223" s="58"/>
      <c r="F223" s="58"/>
    </row>
    <row r="224" spans="1:6" ht="15.75" customHeight="1">
      <c r="A224" s="58"/>
      <c r="B224" s="58"/>
      <c r="C224" s="58"/>
      <c r="D224" s="58"/>
      <c r="E224" s="58"/>
      <c r="F224" s="58"/>
    </row>
    <row r="225" spans="1:6" ht="15.75" customHeight="1">
      <c r="A225" s="58"/>
      <c r="B225" s="58"/>
      <c r="C225" s="58"/>
      <c r="D225" s="58"/>
      <c r="E225" s="58"/>
      <c r="F225" s="58"/>
    </row>
    <row r="226" spans="1:6" ht="15.75" customHeight="1">
      <c r="A226" s="58"/>
      <c r="B226" s="58"/>
      <c r="C226" s="58"/>
      <c r="D226" s="58"/>
      <c r="E226" s="58"/>
      <c r="F226" s="58"/>
    </row>
    <row r="227" spans="1:6" ht="15.75" customHeight="1">
      <c r="A227" s="58"/>
      <c r="B227" s="58"/>
      <c r="C227" s="58"/>
      <c r="D227" s="58"/>
      <c r="E227" s="58"/>
      <c r="F227" s="58"/>
    </row>
    <row r="228" spans="1:6" ht="15.75" customHeight="1">
      <c r="A228" s="58"/>
      <c r="B228" s="58"/>
      <c r="C228" s="58"/>
      <c r="D228" s="58"/>
      <c r="E228" s="58"/>
      <c r="F228" s="58"/>
    </row>
    <row r="229" spans="1:6" ht="15.75" customHeight="1">
      <c r="A229" s="58"/>
      <c r="B229" s="58"/>
      <c r="C229" s="58"/>
      <c r="D229" s="58"/>
      <c r="E229" s="58"/>
      <c r="F229" s="58"/>
    </row>
    <row r="230" spans="1:6" ht="15.75" customHeight="1">
      <c r="A230" s="58"/>
      <c r="B230" s="58"/>
      <c r="C230" s="58"/>
      <c r="D230" s="58"/>
      <c r="E230" s="58"/>
      <c r="F230" s="58"/>
    </row>
    <row r="231" spans="1:6" ht="15.75" customHeight="1">
      <c r="A231" s="58"/>
      <c r="B231" s="58"/>
      <c r="C231" s="58"/>
      <c r="D231" s="58"/>
      <c r="E231" s="58"/>
      <c r="F231" s="58"/>
    </row>
    <row r="232" spans="1:6" ht="15.75" customHeight="1">
      <c r="A232" s="58"/>
      <c r="B232" s="58"/>
      <c r="C232" s="58"/>
      <c r="D232" s="58"/>
      <c r="E232" s="58"/>
      <c r="F232" s="58"/>
    </row>
    <row r="233" spans="1:6" ht="15.75" customHeight="1">
      <c r="A233" s="58"/>
      <c r="B233" s="58"/>
      <c r="C233" s="58"/>
      <c r="D233" s="58"/>
      <c r="E233" s="58"/>
      <c r="F233" s="58"/>
    </row>
    <row r="234" spans="1:6" ht="15.75" customHeight="1">
      <c r="A234" s="58"/>
      <c r="B234" s="58"/>
      <c r="C234" s="58"/>
      <c r="D234" s="58"/>
      <c r="E234" s="58"/>
      <c r="F234" s="58"/>
    </row>
    <row r="235" spans="1:6" ht="15.75" customHeight="1">
      <c r="A235" s="58"/>
      <c r="B235" s="58"/>
      <c r="C235" s="58"/>
      <c r="D235" s="58"/>
      <c r="E235" s="58"/>
      <c r="F235" s="58"/>
    </row>
    <row r="236" spans="1:6" ht="15.75" customHeight="1">
      <c r="A236" s="58"/>
      <c r="B236" s="58"/>
      <c r="C236" s="58"/>
      <c r="D236" s="58"/>
      <c r="E236" s="58"/>
      <c r="F236" s="58"/>
    </row>
    <row r="237" spans="1:6" ht="15.75" customHeight="1">
      <c r="A237" s="58"/>
      <c r="B237" s="58"/>
      <c r="C237" s="58"/>
      <c r="D237" s="58"/>
      <c r="E237" s="58"/>
      <c r="F237" s="58"/>
    </row>
    <row r="238" spans="1:6" ht="15.75" customHeight="1">
      <c r="A238" s="58"/>
      <c r="B238" s="58"/>
      <c r="C238" s="58"/>
      <c r="D238" s="58"/>
      <c r="E238" s="58"/>
      <c r="F238" s="58"/>
    </row>
    <row r="239" spans="1:6" ht="15.75" customHeight="1">
      <c r="A239" s="58"/>
      <c r="B239" s="58"/>
      <c r="C239" s="58"/>
      <c r="D239" s="58"/>
      <c r="E239" s="58"/>
      <c r="F239" s="58"/>
    </row>
    <row r="240" spans="1:6" ht="15.75" customHeight="1">
      <c r="A240" s="58"/>
      <c r="B240" s="58"/>
      <c r="C240" s="58"/>
      <c r="D240" s="58"/>
      <c r="E240" s="58"/>
      <c r="F240" s="58"/>
    </row>
    <row r="241" spans="1:6" ht="15.75" customHeight="1">
      <c r="A241" s="58"/>
      <c r="B241" s="58"/>
      <c r="C241" s="58"/>
      <c r="D241" s="58"/>
      <c r="E241" s="58"/>
      <c r="F241" s="58"/>
    </row>
    <row r="242" spans="1:6" ht="15.75" customHeight="1">
      <c r="A242" s="58"/>
      <c r="B242" s="58"/>
      <c r="C242" s="58"/>
      <c r="D242" s="58"/>
      <c r="E242" s="58"/>
      <c r="F242" s="58"/>
    </row>
    <row r="243" spans="1:6" ht="15.75" customHeight="1">
      <c r="A243" s="58"/>
      <c r="B243" s="58"/>
      <c r="C243" s="58"/>
      <c r="D243" s="58"/>
      <c r="E243" s="58"/>
      <c r="F243" s="58"/>
    </row>
    <row r="244" spans="1:6" ht="15.75" customHeight="1">
      <c r="A244" s="58"/>
      <c r="B244" s="58"/>
      <c r="C244" s="58"/>
      <c r="D244" s="58"/>
      <c r="E244" s="58"/>
      <c r="F244" s="58"/>
    </row>
    <row r="245" spans="1:6" ht="15.75" customHeight="1">
      <c r="A245" s="58"/>
      <c r="B245" s="58"/>
      <c r="C245" s="58"/>
      <c r="D245" s="58"/>
      <c r="E245" s="58"/>
      <c r="F245" s="58"/>
    </row>
    <row r="246" spans="1:6" ht="15.75" customHeight="1">
      <c r="A246" s="58"/>
      <c r="B246" s="58"/>
      <c r="C246" s="58"/>
      <c r="D246" s="58"/>
      <c r="E246" s="58"/>
      <c r="F246" s="58"/>
    </row>
    <row r="247" spans="1:6" ht="15.75" customHeight="1">
      <c r="A247" s="58"/>
      <c r="B247" s="58"/>
      <c r="C247" s="58"/>
      <c r="D247" s="58"/>
      <c r="E247" s="58"/>
      <c r="F247" s="58"/>
    </row>
    <row r="248" spans="1:6" ht="15.75" customHeight="1">
      <c r="A248" s="58"/>
      <c r="B248" s="58"/>
      <c r="C248" s="58"/>
      <c r="D248" s="58"/>
      <c r="E248" s="58"/>
      <c r="F248" s="58"/>
    </row>
    <row r="249" spans="1:6" ht="15.75" customHeight="1">
      <c r="A249" s="58"/>
      <c r="B249" s="58"/>
      <c r="C249" s="58"/>
      <c r="D249" s="58"/>
      <c r="E249" s="58"/>
      <c r="F249" s="58"/>
    </row>
    <row r="250" spans="1:6" ht="15.75" customHeight="1">
      <c r="A250" s="58"/>
      <c r="B250" s="58"/>
      <c r="C250" s="58"/>
      <c r="D250" s="58"/>
      <c r="E250" s="58"/>
      <c r="F250" s="58"/>
    </row>
    <row r="251" spans="1:6" ht="15.75" customHeight="1">
      <c r="A251" s="58"/>
      <c r="B251" s="58"/>
      <c r="C251" s="58"/>
      <c r="D251" s="58"/>
      <c r="E251" s="58"/>
      <c r="F251" s="58"/>
    </row>
    <row r="252" spans="1:6" ht="15.75" customHeight="1">
      <c r="A252" s="58"/>
      <c r="B252" s="58"/>
      <c r="C252" s="58"/>
      <c r="D252" s="58"/>
      <c r="E252" s="58"/>
      <c r="F252" s="58"/>
    </row>
    <row r="253" spans="1:6" ht="15.75" customHeight="1">
      <c r="A253" s="58"/>
      <c r="B253" s="58"/>
      <c r="C253" s="58"/>
      <c r="D253" s="58"/>
      <c r="E253" s="58"/>
      <c r="F253" s="58"/>
    </row>
    <row r="254" spans="1:6" ht="15.75" customHeight="1">
      <c r="A254" s="58"/>
      <c r="B254" s="58"/>
      <c r="C254" s="58"/>
      <c r="D254" s="58"/>
      <c r="E254" s="58"/>
      <c r="F254" s="58"/>
    </row>
    <row r="255" spans="1:6" ht="15.75" customHeight="1">
      <c r="A255" s="58"/>
      <c r="B255" s="58"/>
      <c r="C255" s="58"/>
      <c r="D255" s="58"/>
      <c r="E255" s="58"/>
      <c r="F255" s="58"/>
    </row>
    <row r="256" spans="1:6" ht="15.75" customHeight="1">
      <c r="A256" s="58"/>
      <c r="B256" s="58"/>
      <c r="C256" s="58"/>
      <c r="D256" s="58"/>
      <c r="E256" s="58"/>
      <c r="F256" s="58"/>
    </row>
    <row r="257" spans="1:6" ht="15.75" customHeight="1">
      <c r="A257" s="58"/>
      <c r="B257" s="58"/>
      <c r="C257" s="58"/>
      <c r="D257" s="58"/>
      <c r="E257" s="58"/>
      <c r="F257" s="58"/>
    </row>
    <row r="258" spans="1:6" ht="15.75" customHeight="1">
      <c r="A258" s="58"/>
      <c r="B258" s="58"/>
      <c r="C258" s="58"/>
      <c r="D258" s="58"/>
      <c r="E258" s="58"/>
      <c r="F258" s="58"/>
    </row>
    <row r="259" spans="1:6" ht="15.75" customHeight="1">
      <c r="A259" s="58"/>
      <c r="B259" s="58"/>
      <c r="C259" s="58"/>
      <c r="D259" s="58"/>
      <c r="E259" s="58"/>
      <c r="F259" s="58"/>
    </row>
    <row r="260" spans="1:6" ht="15.75" customHeight="1">
      <c r="A260" s="58"/>
      <c r="B260" s="58"/>
      <c r="C260" s="58"/>
      <c r="D260" s="58"/>
      <c r="E260" s="58"/>
      <c r="F260" s="58"/>
    </row>
    <row r="261" spans="1:6" ht="15.75" customHeight="1">
      <c r="A261" s="58"/>
      <c r="B261" s="58"/>
      <c r="C261" s="58"/>
      <c r="D261" s="58"/>
      <c r="E261" s="58"/>
      <c r="F261" s="58"/>
    </row>
    <row r="262" spans="1:6" ht="15.75" customHeight="1">
      <c r="A262" s="58"/>
      <c r="B262" s="58"/>
      <c r="C262" s="58"/>
      <c r="D262" s="58"/>
      <c r="E262" s="58"/>
      <c r="F262" s="58"/>
    </row>
    <row r="263" spans="1:6" ht="15.75" customHeight="1">
      <c r="A263" s="58"/>
      <c r="B263" s="58"/>
      <c r="C263" s="58"/>
      <c r="D263" s="58"/>
      <c r="E263" s="58"/>
      <c r="F263" s="58"/>
    </row>
    <row r="264" spans="1:6" ht="15.75" customHeight="1">
      <c r="A264" s="58"/>
      <c r="B264" s="58"/>
      <c r="C264" s="58"/>
      <c r="D264" s="58"/>
      <c r="E264" s="58"/>
      <c r="F264" s="58"/>
    </row>
    <row r="265" spans="1:6" ht="15.75" customHeight="1">
      <c r="A265" s="58"/>
      <c r="B265" s="58"/>
      <c r="C265" s="58"/>
      <c r="D265" s="58"/>
      <c r="E265" s="58"/>
      <c r="F265" s="58"/>
    </row>
    <row r="266" spans="1:6" ht="15.75" customHeight="1">
      <c r="A266" s="58"/>
      <c r="B266" s="58"/>
      <c r="C266" s="58"/>
      <c r="D266" s="58"/>
      <c r="E266" s="58"/>
      <c r="F266" s="58"/>
    </row>
    <row r="267" spans="1:6" ht="15.75" customHeight="1">
      <c r="A267" s="58"/>
      <c r="B267" s="58"/>
      <c r="C267" s="58"/>
      <c r="D267" s="58"/>
      <c r="E267" s="58"/>
      <c r="F267" s="58"/>
    </row>
    <row r="268" spans="1:6" ht="15.75" customHeight="1">
      <c r="A268" s="58"/>
      <c r="B268" s="58"/>
      <c r="C268" s="58"/>
      <c r="D268" s="58"/>
      <c r="E268" s="58"/>
      <c r="F268" s="58"/>
    </row>
    <row r="269" spans="1:6" ht="15.75" customHeight="1">
      <c r="A269" s="58"/>
      <c r="B269" s="58"/>
      <c r="C269" s="58"/>
      <c r="D269" s="58"/>
      <c r="E269" s="58"/>
      <c r="F269" s="58"/>
    </row>
    <row r="270" spans="1:6" ht="15.75" customHeight="1">
      <c r="A270" s="58"/>
      <c r="B270" s="58"/>
      <c r="C270" s="58"/>
      <c r="D270" s="58"/>
      <c r="E270" s="58"/>
      <c r="F270" s="58"/>
    </row>
    <row r="271" spans="1:6" ht="15.75" customHeight="1">
      <c r="A271" s="58"/>
      <c r="B271" s="58"/>
      <c r="C271" s="58"/>
      <c r="D271" s="58"/>
      <c r="E271" s="58"/>
      <c r="F271" s="58"/>
    </row>
    <row r="272" spans="1:6" ht="15.75" customHeight="1">
      <c r="A272" s="58"/>
      <c r="B272" s="58"/>
      <c r="C272" s="58"/>
      <c r="D272" s="58"/>
      <c r="E272" s="58"/>
      <c r="F272" s="58"/>
    </row>
    <row r="273" spans="1:6" ht="15.75" customHeight="1">
      <c r="A273" s="58"/>
      <c r="B273" s="58"/>
      <c r="C273" s="58"/>
      <c r="D273" s="58"/>
      <c r="E273" s="58"/>
      <c r="F273" s="58"/>
    </row>
    <row r="274" spans="1:6" ht="15.75" customHeight="1">
      <c r="A274" s="58"/>
      <c r="B274" s="58"/>
      <c r="C274" s="58"/>
      <c r="D274" s="58"/>
      <c r="E274" s="58"/>
      <c r="F274" s="58"/>
    </row>
    <row r="275" spans="1:6" ht="15.75" customHeight="1">
      <c r="A275" s="58"/>
      <c r="B275" s="58"/>
      <c r="C275" s="58"/>
      <c r="D275" s="58"/>
      <c r="E275" s="58"/>
      <c r="F275" s="58"/>
    </row>
    <row r="276" spans="1:6" ht="15.75" customHeight="1">
      <c r="A276" s="58"/>
      <c r="B276" s="58"/>
      <c r="C276" s="58"/>
      <c r="D276" s="58"/>
      <c r="E276" s="58"/>
      <c r="F276" s="58"/>
    </row>
    <row r="277" spans="1:6" ht="15.75" customHeight="1">
      <c r="A277" s="58"/>
      <c r="B277" s="58"/>
      <c r="C277" s="58"/>
      <c r="D277" s="58"/>
      <c r="E277" s="58"/>
      <c r="F277" s="58"/>
    </row>
    <row r="278" spans="1:6" ht="15.75" customHeight="1">
      <c r="A278" s="58"/>
      <c r="B278" s="58"/>
      <c r="C278" s="58"/>
      <c r="D278" s="58"/>
      <c r="E278" s="58"/>
      <c r="F278" s="58"/>
    </row>
    <row r="279" spans="1:6" ht="15.75" customHeight="1">
      <c r="A279" s="58"/>
      <c r="B279" s="58"/>
      <c r="C279" s="58"/>
      <c r="D279" s="58"/>
      <c r="E279" s="58"/>
      <c r="F279" s="58"/>
    </row>
    <row r="280" spans="1:6" ht="15.75" customHeight="1">
      <c r="A280" s="58"/>
      <c r="B280" s="58"/>
      <c r="C280" s="58"/>
      <c r="D280" s="58"/>
      <c r="E280" s="58"/>
      <c r="F280" s="58"/>
    </row>
    <row r="281" spans="1:6" ht="15.75" customHeight="1">
      <c r="A281" s="58"/>
      <c r="B281" s="58"/>
      <c r="C281" s="58"/>
      <c r="D281" s="58"/>
      <c r="E281" s="58"/>
      <c r="F281" s="58"/>
    </row>
    <row r="282" spans="1:6" ht="15.75" customHeight="1">
      <c r="A282" s="58"/>
      <c r="B282" s="58"/>
      <c r="C282" s="58"/>
      <c r="D282" s="58"/>
      <c r="E282" s="58"/>
      <c r="F282" s="58"/>
    </row>
    <row r="283" spans="1:6" ht="15.75" customHeight="1">
      <c r="A283" s="58"/>
      <c r="B283" s="58"/>
      <c r="C283" s="58"/>
      <c r="D283" s="58"/>
      <c r="E283" s="58"/>
      <c r="F283" s="58"/>
    </row>
    <row r="284" spans="1:6" ht="15.75" customHeight="1">
      <c r="A284" s="58"/>
      <c r="B284" s="58"/>
      <c r="C284" s="58"/>
      <c r="D284" s="58"/>
      <c r="E284" s="58"/>
      <c r="F284" s="58"/>
    </row>
    <row r="285" spans="1:6" ht="15.75" customHeight="1">
      <c r="A285" s="58"/>
      <c r="B285" s="58"/>
      <c r="C285" s="58"/>
      <c r="D285" s="58"/>
      <c r="E285" s="58"/>
      <c r="F285" s="58"/>
    </row>
    <row r="286" spans="1:6" ht="15.75" customHeight="1">
      <c r="A286" s="58"/>
      <c r="B286" s="58"/>
      <c r="C286" s="58"/>
      <c r="D286" s="58"/>
      <c r="E286" s="58"/>
      <c r="F286" s="58"/>
    </row>
    <row r="287" spans="1:6" ht="15.75" customHeight="1">
      <c r="A287" s="58"/>
      <c r="B287" s="58"/>
      <c r="C287" s="58"/>
      <c r="D287" s="58"/>
      <c r="E287" s="58"/>
      <c r="F287" s="58"/>
    </row>
    <row r="288" spans="1:6" ht="15.75" customHeight="1">
      <c r="A288" s="58"/>
      <c r="B288" s="58"/>
      <c r="C288" s="58"/>
      <c r="D288" s="58"/>
      <c r="E288" s="58"/>
      <c r="F288" s="58"/>
    </row>
    <row r="289" spans="1:6" ht="15.75" customHeight="1">
      <c r="A289" s="58"/>
      <c r="B289" s="58"/>
      <c r="C289" s="58"/>
      <c r="D289" s="58"/>
      <c r="E289" s="58"/>
      <c r="F289" s="58"/>
    </row>
    <row r="290" spans="1:6" ht="15.75" customHeight="1">
      <c r="A290" s="58"/>
      <c r="B290" s="58"/>
      <c r="C290" s="58"/>
      <c r="D290" s="58"/>
      <c r="E290" s="58"/>
      <c r="F290" s="58"/>
    </row>
    <row r="291" spans="1:6" ht="15.75" customHeight="1">
      <c r="A291" s="58"/>
      <c r="B291" s="58"/>
      <c r="C291" s="58"/>
      <c r="D291" s="58"/>
      <c r="E291" s="58"/>
      <c r="F291" s="58"/>
    </row>
    <row r="292" spans="1:6" ht="15.75" customHeight="1">
      <c r="A292" s="58"/>
      <c r="B292" s="58"/>
      <c r="C292" s="58"/>
      <c r="D292" s="58"/>
      <c r="E292" s="58"/>
      <c r="F292" s="58"/>
    </row>
    <row r="293" spans="1:6" ht="15.75" customHeight="1">
      <c r="A293" s="58"/>
      <c r="B293" s="58"/>
      <c r="C293" s="58"/>
      <c r="D293" s="58"/>
      <c r="E293" s="58"/>
      <c r="F293" s="58"/>
    </row>
    <row r="294" spans="1:6" ht="15.75" customHeight="1">
      <c r="A294" s="58"/>
      <c r="B294" s="58"/>
      <c r="C294" s="58"/>
      <c r="D294" s="58"/>
      <c r="E294" s="58"/>
      <c r="F294" s="58"/>
    </row>
    <row r="295" spans="1:6" ht="15.75" customHeight="1">
      <c r="A295" s="58"/>
      <c r="B295" s="58"/>
      <c r="C295" s="58"/>
      <c r="D295" s="58"/>
      <c r="E295" s="58"/>
      <c r="F295" s="58"/>
    </row>
    <row r="296" spans="1:6" ht="15.75" customHeight="1">
      <c r="A296" s="58"/>
      <c r="B296" s="58"/>
      <c r="C296" s="58"/>
      <c r="D296" s="58"/>
      <c r="E296" s="58"/>
      <c r="F296" s="58"/>
    </row>
    <row r="297" spans="1:6" ht="15.75" customHeight="1">
      <c r="A297" s="58"/>
      <c r="B297" s="58"/>
      <c r="C297" s="58"/>
      <c r="D297" s="58"/>
      <c r="E297" s="58"/>
      <c r="F297" s="58"/>
    </row>
    <row r="298" spans="1:6" ht="15.75" customHeight="1">
      <c r="A298" s="58"/>
      <c r="B298" s="58"/>
      <c r="C298" s="58"/>
      <c r="D298" s="58"/>
      <c r="E298" s="58"/>
      <c r="F298" s="58"/>
    </row>
    <row r="299" spans="1:6" ht="15.75" customHeight="1">
      <c r="A299" s="58"/>
      <c r="B299" s="58"/>
      <c r="C299" s="58"/>
      <c r="D299" s="58"/>
      <c r="E299" s="58"/>
      <c r="F299" s="58"/>
    </row>
    <row r="300" spans="1:6" ht="15.75" customHeight="1">
      <c r="A300" s="58"/>
      <c r="B300" s="58"/>
      <c r="C300" s="58"/>
      <c r="D300" s="58"/>
      <c r="E300" s="58"/>
      <c r="F300" s="58"/>
    </row>
    <row r="301" spans="1:6" ht="15.75" customHeight="1">
      <c r="A301" s="58"/>
      <c r="B301" s="58"/>
      <c r="C301" s="58"/>
      <c r="D301" s="58"/>
      <c r="E301" s="58"/>
      <c r="F301" s="58"/>
    </row>
    <row r="302" spans="1:6" ht="15.75" customHeight="1">
      <c r="A302" s="58"/>
      <c r="B302" s="58"/>
      <c r="C302" s="58"/>
      <c r="D302" s="58"/>
      <c r="E302" s="58"/>
      <c r="F302" s="58"/>
    </row>
    <row r="303" spans="1:6" ht="15.75" customHeight="1">
      <c r="A303" s="58"/>
      <c r="B303" s="58"/>
      <c r="C303" s="58"/>
      <c r="D303" s="58"/>
      <c r="E303" s="58"/>
      <c r="F303" s="58"/>
    </row>
    <row r="304" spans="1:6" ht="15.75" customHeight="1">
      <c r="A304" s="58"/>
      <c r="B304" s="58"/>
      <c r="C304" s="58"/>
      <c r="D304" s="58"/>
      <c r="E304" s="58"/>
      <c r="F304" s="58"/>
    </row>
    <row r="305" spans="1:6" ht="15.75" customHeight="1">
      <c r="A305" s="58"/>
      <c r="B305" s="58"/>
      <c r="C305" s="58"/>
      <c r="D305" s="58"/>
      <c r="E305" s="58"/>
      <c r="F305" s="58"/>
    </row>
    <row r="306" spans="1:6" ht="15.75" customHeight="1">
      <c r="A306" s="58"/>
      <c r="B306" s="58"/>
      <c r="C306" s="58"/>
      <c r="D306" s="58"/>
      <c r="E306" s="58"/>
      <c r="F306" s="58"/>
    </row>
    <row r="307" spans="1:6" ht="15.75" customHeight="1">
      <c r="A307" s="58"/>
      <c r="B307" s="58"/>
      <c r="C307" s="58"/>
      <c r="D307" s="58"/>
      <c r="E307" s="58"/>
      <c r="F307" s="58"/>
    </row>
    <row r="308" spans="1:6" ht="15.75" customHeight="1">
      <c r="A308" s="58"/>
      <c r="B308" s="58"/>
      <c r="C308" s="58"/>
      <c r="D308" s="58"/>
      <c r="E308" s="58"/>
      <c r="F308" s="58"/>
    </row>
    <row r="309" spans="1:6" ht="15.75" customHeight="1">
      <c r="A309" s="58"/>
      <c r="B309" s="58"/>
      <c r="C309" s="58"/>
      <c r="D309" s="58"/>
      <c r="E309" s="58"/>
      <c r="F309" s="58"/>
    </row>
    <row r="310" spans="1:6" ht="15.75" customHeight="1">
      <c r="A310" s="58"/>
      <c r="B310" s="58"/>
      <c r="C310" s="58"/>
      <c r="D310" s="58"/>
      <c r="E310" s="58"/>
      <c r="F310" s="58"/>
    </row>
    <row r="311" spans="1:6" ht="15.75" customHeight="1">
      <c r="A311" s="58"/>
      <c r="B311" s="58"/>
      <c r="C311" s="58"/>
      <c r="D311" s="58"/>
      <c r="E311" s="58"/>
      <c r="F311" s="58"/>
    </row>
    <row r="312" spans="1:6" ht="15.75" customHeight="1">
      <c r="A312" s="58"/>
      <c r="B312" s="58"/>
      <c r="C312" s="58"/>
      <c r="D312" s="58"/>
      <c r="E312" s="58"/>
      <c r="F312" s="58"/>
    </row>
    <row r="313" spans="1:6" ht="15.75" customHeight="1">
      <c r="A313" s="58"/>
      <c r="B313" s="58"/>
      <c r="C313" s="58"/>
      <c r="D313" s="58"/>
      <c r="E313" s="58"/>
      <c r="F313" s="58"/>
    </row>
    <row r="314" spans="1:6" ht="15.75" customHeight="1">
      <c r="A314" s="58"/>
      <c r="B314" s="58"/>
      <c r="C314" s="58"/>
      <c r="D314" s="58"/>
      <c r="E314" s="58"/>
      <c r="F314" s="58"/>
    </row>
    <row r="315" spans="1:6" ht="15.75" customHeight="1">
      <c r="A315" s="58"/>
      <c r="B315" s="58"/>
      <c r="C315" s="58"/>
      <c r="D315" s="58"/>
      <c r="E315" s="58"/>
      <c r="F315" s="58"/>
    </row>
    <row r="316" spans="1:6" ht="15.75" customHeight="1">
      <c r="A316" s="58"/>
      <c r="B316" s="58"/>
      <c r="C316" s="58"/>
      <c r="D316" s="58"/>
      <c r="E316" s="58"/>
      <c r="F316" s="58"/>
    </row>
    <row r="317" spans="1:6" ht="15.75" customHeight="1">
      <c r="A317" s="58"/>
      <c r="B317" s="58"/>
      <c r="C317" s="58"/>
      <c r="D317" s="58"/>
      <c r="E317" s="58"/>
      <c r="F317" s="58"/>
    </row>
    <row r="318" spans="1:6" ht="15.75" customHeight="1">
      <c r="A318" s="58"/>
      <c r="B318" s="58"/>
      <c r="C318" s="58"/>
      <c r="D318" s="58"/>
      <c r="E318" s="58"/>
      <c r="F318" s="58"/>
    </row>
    <row r="319" spans="1:6" ht="15.75" customHeight="1">
      <c r="A319" s="58"/>
      <c r="B319" s="58"/>
      <c r="C319" s="58"/>
      <c r="D319" s="58"/>
      <c r="E319" s="58"/>
      <c r="F319" s="58"/>
    </row>
    <row r="320" spans="1:6" ht="15.75" customHeight="1">
      <c r="A320" s="58"/>
      <c r="B320" s="58"/>
      <c r="C320" s="58"/>
      <c r="D320" s="58"/>
      <c r="E320" s="58"/>
      <c r="F320" s="58"/>
    </row>
    <row r="321" spans="1:6" ht="15.75" customHeight="1">
      <c r="A321" s="58"/>
      <c r="B321" s="58"/>
      <c r="C321" s="58"/>
      <c r="D321" s="58"/>
      <c r="E321" s="58"/>
      <c r="F321" s="58"/>
    </row>
    <row r="322" spans="1:6" ht="15.75" customHeight="1">
      <c r="A322" s="58"/>
      <c r="B322" s="58"/>
      <c r="C322" s="58"/>
      <c r="D322" s="58"/>
      <c r="E322" s="58"/>
      <c r="F322" s="58"/>
    </row>
    <row r="323" spans="1:6" ht="15.75" customHeight="1">
      <c r="A323" s="58"/>
      <c r="B323" s="58"/>
      <c r="C323" s="58"/>
      <c r="D323" s="58"/>
      <c r="E323" s="58"/>
      <c r="F323" s="58"/>
    </row>
    <row r="324" spans="1:6" ht="15.75" customHeight="1">
      <c r="A324" s="58"/>
      <c r="B324" s="58"/>
      <c r="C324" s="58"/>
      <c r="D324" s="58"/>
      <c r="E324" s="58"/>
      <c r="F324" s="58"/>
    </row>
    <row r="325" spans="1:6" ht="15.75" customHeight="1">
      <c r="A325" s="58"/>
      <c r="B325" s="58"/>
      <c r="C325" s="58"/>
      <c r="D325" s="58"/>
      <c r="E325" s="58"/>
      <c r="F325" s="58"/>
    </row>
    <row r="326" spans="1:6" ht="15.75" customHeight="1">
      <c r="A326" s="58"/>
      <c r="B326" s="58"/>
      <c r="C326" s="58"/>
      <c r="D326" s="58"/>
      <c r="E326" s="58"/>
      <c r="F326" s="58"/>
    </row>
    <row r="327" spans="1:6" ht="15.75" customHeight="1">
      <c r="A327" s="58"/>
      <c r="B327" s="58"/>
      <c r="C327" s="58"/>
      <c r="D327" s="58"/>
      <c r="E327" s="58"/>
      <c r="F327" s="58"/>
    </row>
    <row r="328" spans="1:6" ht="15.75" customHeight="1">
      <c r="A328" s="58"/>
      <c r="B328" s="58"/>
      <c r="C328" s="58"/>
      <c r="D328" s="58"/>
      <c r="E328" s="58"/>
      <c r="F328" s="58"/>
    </row>
    <row r="329" spans="1:6" ht="15.75" customHeight="1">
      <c r="A329" s="58"/>
      <c r="B329" s="58"/>
      <c r="C329" s="58"/>
      <c r="D329" s="58"/>
      <c r="E329" s="58"/>
      <c r="F329" s="58"/>
    </row>
    <row r="330" spans="1:6" ht="15.75" customHeight="1">
      <c r="A330" s="58"/>
      <c r="B330" s="58"/>
      <c r="C330" s="58"/>
      <c r="D330" s="58"/>
      <c r="E330" s="58"/>
      <c r="F330" s="58"/>
    </row>
    <row r="331" spans="1:6" ht="15.75" customHeight="1">
      <c r="A331" s="58"/>
      <c r="B331" s="58"/>
      <c r="C331" s="58"/>
      <c r="D331" s="58"/>
      <c r="E331" s="58"/>
      <c r="F331" s="58"/>
    </row>
    <row r="332" spans="1:6" ht="15.75" customHeight="1">
      <c r="A332" s="58"/>
      <c r="B332" s="58"/>
      <c r="C332" s="58"/>
      <c r="D332" s="58"/>
      <c r="E332" s="58"/>
      <c r="F332" s="58"/>
    </row>
    <row r="333" spans="1:6" ht="15.75" customHeight="1">
      <c r="A333" s="58"/>
      <c r="B333" s="58"/>
      <c r="C333" s="58"/>
      <c r="D333" s="58"/>
      <c r="E333" s="58"/>
      <c r="F333" s="58"/>
    </row>
    <row r="334" spans="1:6" ht="15.75" customHeight="1">
      <c r="A334" s="58"/>
      <c r="B334" s="58"/>
      <c r="C334" s="58"/>
      <c r="D334" s="58"/>
      <c r="E334" s="58"/>
      <c r="F334" s="58"/>
    </row>
    <row r="335" spans="1:6" ht="15.75" customHeight="1">
      <c r="A335" s="58"/>
      <c r="B335" s="58"/>
      <c r="C335" s="58"/>
      <c r="D335" s="58"/>
      <c r="E335" s="58"/>
      <c r="F335" s="58"/>
    </row>
    <row r="336" spans="1:6" ht="15.75" customHeight="1">
      <c r="A336" s="58"/>
      <c r="B336" s="58"/>
      <c r="C336" s="58"/>
      <c r="D336" s="58"/>
      <c r="E336" s="58"/>
      <c r="F336" s="58"/>
    </row>
    <row r="337" spans="1:6" ht="15.75" customHeight="1">
      <c r="A337" s="58"/>
      <c r="B337" s="58"/>
      <c r="C337" s="58"/>
      <c r="D337" s="58"/>
      <c r="E337" s="58"/>
      <c r="F337" s="58"/>
    </row>
    <row r="338" spans="1:6" ht="15.75" customHeight="1">
      <c r="A338" s="58"/>
      <c r="B338" s="58"/>
      <c r="C338" s="58"/>
      <c r="D338" s="58"/>
      <c r="E338" s="58"/>
      <c r="F338" s="58"/>
    </row>
    <row r="339" spans="1:6" ht="15.75" customHeight="1">
      <c r="A339" s="58"/>
      <c r="B339" s="58"/>
      <c r="C339" s="58"/>
      <c r="D339" s="58"/>
      <c r="E339" s="58"/>
      <c r="F339" s="58"/>
    </row>
    <row r="340" spans="1:6" ht="15.75" customHeight="1">
      <c r="A340" s="58"/>
      <c r="B340" s="58"/>
      <c r="C340" s="58"/>
      <c r="D340" s="58"/>
      <c r="E340" s="58"/>
      <c r="F340" s="58"/>
    </row>
    <row r="341" spans="1:6" ht="15.75" customHeight="1">
      <c r="A341" s="58"/>
      <c r="B341" s="58"/>
      <c r="C341" s="58"/>
      <c r="D341" s="58"/>
      <c r="E341" s="58"/>
      <c r="F341" s="58"/>
    </row>
    <row r="342" spans="1:6" ht="15.75" customHeight="1">
      <c r="A342" s="58"/>
      <c r="B342" s="58"/>
      <c r="C342" s="58"/>
      <c r="D342" s="58"/>
      <c r="E342" s="58"/>
      <c r="F342" s="58"/>
    </row>
    <row r="343" spans="1:6" ht="15.75" customHeight="1">
      <c r="A343" s="58"/>
      <c r="B343" s="58"/>
      <c r="C343" s="58"/>
      <c r="D343" s="58"/>
      <c r="E343" s="58"/>
      <c r="F343" s="58"/>
    </row>
    <row r="344" spans="1:6" ht="15.75" customHeight="1">
      <c r="A344" s="58"/>
      <c r="B344" s="58"/>
      <c r="C344" s="58"/>
      <c r="D344" s="58"/>
      <c r="E344" s="58"/>
      <c r="F344" s="58"/>
    </row>
    <row r="345" spans="1:6" ht="15.75" customHeight="1">
      <c r="A345" s="58"/>
      <c r="B345" s="58"/>
      <c r="C345" s="58"/>
      <c r="D345" s="58"/>
      <c r="E345" s="58"/>
      <c r="F345" s="58"/>
    </row>
    <row r="346" spans="1:6" ht="15.75" customHeight="1">
      <c r="A346" s="58"/>
      <c r="B346" s="58"/>
      <c r="C346" s="58"/>
      <c r="D346" s="58"/>
      <c r="E346" s="58"/>
      <c r="F346" s="58"/>
    </row>
    <row r="347" spans="1:6" ht="15.75" customHeight="1">
      <c r="A347" s="58"/>
      <c r="B347" s="58"/>
      <c r="C347" s="58"/>
      <c r="D347" s="58"/>
      <c r="E347" s="58"/>
      <c r="F347" s="58"/>
    </row>
    <row r="348" spans="1:6" ht="15.75" customHeight="1">
      <c r="A348" s="58"/>
      <c r="B348" s="58"/>
      <c r="C348" s="58"/>
      <c r="D348" s="58"/>
      <c r="E348" s="58"/>
      <c r="F348" s="58"/>
    </row>
    <row r="349" spans="1:6" ht="15.75" customHeight="1">
      <c r="A349" s="58"/>
      <c r="B349" s="58"/>
      <c r="C349" s="58"/>
      <c r="D349" s="58"/>
      <c r="E349" s="58"/>
      <c r="F349" s="58"/>
    </row>
    <row r="350" spans="1:6" ht="15.75" customHeight="1">
      <c r="A350" s="58"/>
      <c r="B350" s="58"/>
      <c r="C350" s="58"/>
      <c r="D350" s="58"/>
      <c r="E350" s="58"/>
      <c r="F350" s="58"/>
    </row>
    <row r="351" spans="1:6" ht="15.75" customHeight="1">
      <c r="A351" s="58"/>
      <c r="B351" s="58"/>
      <c r="C351" s="58"/>
      <c r="D351" s="58"/>
      <c r="E351" s="58"/>
      <c r="F351" s="58"/>
    </row>
    <row r="352" spans="1:6" ht="15.75" customHeight="1">
      <c r="A352" s="58"/>
      <c r="B352" s="58"/>
      <c r="C352" s="58"/>
      <c r="D352" s="58"/>
      <c r="E352" s="58"/>
      <c r="F352" s="58"/>
    </row>
    <row r="353" spans="1:6" ht="15.75" customHeight="1">
      <c r="A353" s="58"/>
      <c r="B353" s="58"/>
      <c r="C353" s="58"/>
      <c r="D353" s="58"/>
      <c r="E353" s="58"/>
      <c r="F353" s="58"/>
    </row>
    <row r="354" spans="1:6" ht="15.75" customHeight="1">
      <c r="A354" s="58"/>
      <c r="B354" s="58"/>
      <c r="C354" s="58"/>
      <c r="D354" s="58"/>
      <c r="E354" s="58"/>
      <c r="F354" s="58"/>
    </row>
    <row r="355" spans="1:6" ht="15.75" customHeight="1">
      <c r="A355" s="58"/>
      <c r="B355" s="58"/>
      <c r="C355" s="58"/>
      <c r="D355" s="58"/>
      <c r="E355" s="58"/>
      <c r="F355" s="58"/>
    </row>
    <row r="356" spans="1:6" ht="15.75" customHeight="1">
      <c r="A356" s="58"/>
      <c r="B356" s="58"/>
      <c r="C356" s="58"/>
      <c r="D356" s="58"/>
      <c r="E356" s="58"/>
      <c r="F356" s="58"/>
    </row>
    <row r="357" spans="1:6" ht="15.75" customHeight="1">
      <c r="A357" s="58"/>
      <c r="B357" s="58"/>
      <c r="C357" s="58"/>
      <c r="D357" s="58"/>
      <c r="E357" s="58"/>
      <c r="F357" s="58"/>
    </row>
    <row r="358" spans="1:6" ht="15.75" customHeight="1">
      <c r="A358" s="58"/>
      <c r="B358" s="58"/>
      <c r="C358" s="58"/>
      <c r="D358" s="58"/>
      <c r="E358" s="58"/>
      <c r="F358" s="58"/>
    </row>
    <row r="359" spans="1:6" ht="15.75" customHeight="1">
      <c r="A359" s="58"/>
      <c r="B359" s="58"/>
      <c r="C359" s="58"/>
      <c r="D359" s="58"/>
      <c r="E359" s="58"/>
      <c r="F359" s="58"/>
    </row>
    <row r="360" spans="1:6" ht="15.75" customHeight="1">
      <c r="A360" s="58"/>
      <c r="B360" s="58"/>
      <c r="C360" s="58"/>
      <c r="D360" s="58"/>
      <c r="E360" s="58"/>
      <c r="F360" s="58"/>
    </row>
    <row r="361" spans="1:6" ht="15.75" customHeight="1">
      <c r="A361" s="58"/>
      <c r="B361" s="58"/>
      <c r="C361" s="58"/>
      <c r="D361" s="58"/>
      <c r="E361" s="58"/>
      <c r="F361" s="58"/>
    </row>
    <row r="362" spans="1:6" ht="15.75" customHeight="1">
      <c r="A362" s="58"/>
      <c r="B362" s="58"/>
      <c r="C362" s="58"/>
      <c r="D362" s="58"/>
      <c r="E362" s="58"/>
      <c r="F362" s="58"/>
    </row>
    <row r="363" spans="1:6" ht="15.75" customHeight="1">
      <c r="A363" s="58"/>
      <c r="B363" s="58"/>
      <c r="C363" s="58"/>
      <c r="D363" s="58"/>
      <c r="E363" s="58"/>
      <c r="F363" s="58"/>
    </row>
    <row r="364" spans="1:6" ht="15.75" customHeight="1">
      <c r="A364" s="58"/>
      <c r="B364" s="58"/>
      <c r="C364" s="58"/>
      <c r="D364" s="58"/>
      <c r="E364" s="58"/>
      <c r="F364" s="58"/>
    </row>
    <row r="365" spans="1:6" ht="15.75" customHeight="1">
      <c r="A365" s="58"/>
      <c r="B365" s="58"/>
      <c r="C365" s="58"/>
      <c r="D365" s="58"/>
      <c r="E365" s="58"/>
      <c r="F365" s="58"/>
    </row>
    <row r="366" spans="1:6" ht="15.75" customHeight="1">
      <c r="A366" s="58"/>
      <c r="B366" s="58"/>
      <c r="C366" s="58"/>
      <c r="D366" s="58"/>
      <c r="E366" s="58"/>
      <c r="F366" s="58"/>
    </row>
    <row r="367" spans="1:6" ht="15.75" customHeight="1">
      <c r="A367" s="58"/>
      <c r="B367" s="58"/>
      <c r="C367" s="58"/>
      <c r="D367" s="58"/>
      <c r="E367" s="58"/>
      <c r="F367" s="58"/>
    </row>
    <row r="368" spans="1:6" ht="15.75" customHeight="1">
      <c r="A368" s="58"/>
      <c r="B368" s="58"/>
      <c r="C368" s="58"/>
      <c r="D368" s="58"/>
      <c r="E368" s="58"/>
      <c r="F368" s="58"/>
    </row>
    <row r="369" spans="1:6" ht="15.75" customHeight="1">
      <c r="A369" s="58"/>
      <c r="B369" s="58"/>
      <c r="C369" s="58"/>
      <c r="D369" s="58"/>
      <c r="E369" s="58"/>
      <c r="F369" s="58"/>
    </row>
    <row r="370" spans="1:6" ht="15.75" customHeight="1">
      <c r="A370" s="58"/>
      <c r="B370" s="58"/>
      <c r="C370" s="58"/>
      <c r="D370" s="58"/>
      <c r="E370" s="58"/>
      <c r="F370" s="58"/>
    </row>
    <row r="371" spans="1:6" ht="15.75" customHeight="1">
      <c r="A371" s="58"/>
      <c r="B371" s="58"/>
      <c r="C371" s="58"/>
      <c r="D371" s="58"/>
      <c r="E371" s="58"/>
      <c r="F371" s="58"/>
    </row>
    <row r="372" spans="1:6" ht="15.75" customHeight="1">
      <c r="A372" s="58"/>
      <c r="B372" s="58"/>
      <c r="C372" s="58"/>
      <c r="D372" s="58"/>
      <c r="E372" s="58"/>
      <c r="F372" s="58"/>
    </row>
    <row r="373" spans="1:6" ht="15.75" customHeight="1">
      <c r="A373" s="58"/>
      <c r="B373" s="58"/>
      <c r="C373" s="58"/>
      <c r="D373" s="58"/>
      <c r="E373" s="58"/>
      <c r="F373" s="58"/>
    </row>
    <row r="374" spans="1:6" ht="15.75" customHeight="1">
      <c r="A374" s="58"/>
      <c r="B374" s="58"/>
      <c r="C374" s="58"/>
      <c r="D374" s="58"/>
      <c r="E374" s="58"/>
      <c r="F374" s="58"/>
    </row>
    <row r="375" spans="1:6" ht="15.75" customHeight="1">
      <c r="A375" s="58"/>
      <c r="B375" s="58"/>
      <c r="C375" s="58"/>
      <c r="D375" s="58"/>
      <c r="E375" s="58"/>
      <c r="F375" s="58"/>
    </row>
    <row r="376" spans="1:6" ht="15.75" customHeight="1">
      <c r="A376" s="58"/>
      <c r="B376" s="58"/>
      <c r="C376" s="58"/>
      <c r="D376" s="58"/>
      <c r="E376" s="58"/>
      <c r="F376" s="58"/>
    </row>
    <row r="377" spans="1:6" ht="15.75" customHeight="1">
      <c r="A377" s="58"/>
      <c r="B377" s="58"/>
      <c r="C377" s="58"/>
      <c r="D377" s="58"/>
      <c r="E377" s="58"/>
      <c r="F377" s="58"/>
    </row>
    <row r="378" spans="1:6" ht="15.75" customHeight="1">
      <c r="A378" s="58"/>
      <c r="B378" s="58"/>
      <c r="C378" s="58"/>
      <c r="D378" s="58"/>
      <c r="E378" s="58"/>
      <c r="F378" s="58"/>
    </row>
    <row r="379" spans="1:6" ht="15.75" customHeight="1">
      <c r="A379" s="58"/>
      <c r="B379" s="58"/>
      <c r="C379" s="58"/>
      <c r="D379" s="58"/>
      <c r="E379" s="58"/>
      <c r="F379" s="58"/>
    </row>
    <row r="380" spans="1:6" ht="15.75" customHeight="1">
      <c r="A380" s="58"/>
      <c r="B380" s="58"/>
      <c r="C380" s="58"/>
      <c r="D380" s="58"/>
      <c r="E380" s="58"/>
      <c r="F380" s="58"/>
    </row>
    <row r="381" spans="1:6" ht="15.75" customHeight="1">
      <c r="A381" s="58"/>
      <c r="B381" s="58"/>
      <c r="C381" s="58"/>
      <c r="D381" s="58"/>
      <c r="E381" s="58"/>
      <c r="F381" s="58"/>
    </row>
    <row r="382" spans="1:6" ht="15.75" customHeight="1">
      <c r="A382" s="58"/>
      <c r="B382" s="58"/>
      <c r="C382" s="58"/>
      <c r="D382" s="58"/>
      <c r="E382" s="58"/>
      <c r="F382" s="58"/>
    </row>
    <row r="383" spans="1:6" ht="15.75" customHeight="1">
      <c r="A383" s="58"/>
      <c r="B383" s="58"/>
      <c r="C383" s="58"/>
      <c r="D383" s="58"/>
      <c r="E383" s="58"/>
      <c r="F383" s="58"/>
    </row>
    <row r="384" spans="1:6" ht="15.75" customHeight="1">
      <c r="A384" s="58"/>
      <c r="B384" s="58"/>
      <c r="C384" s="58"/>
      <c r="D384" s="58"/>
      <c r="E384" s="58"/>
      <c r="F384" s="58"/>
    </row>
    <row r="385" spans="1:6" ht="15.75" customHeight="1">
      <c r="A385" s="58"/>
      <c r="B385" s="58"/>
      <c r="C385" s="58"/>
      <c r="D385" s="58"/>
      <c r="E385" s="58"/>
      <c r="F385" s="58"/>
    </row>
    <row r="386" spans="1:6" ht="15.75" customHeight="1">
      <c r="A386" s="58"/>
      <c r="B386" s="58"/>
      <c r="C386" s="58"/>
      <c r="D386" s="58"/>
      <c r="E386" s="58"/>
      <c r="F386" s="58"/>
    </row>
    <row r="387" spans="1:6" ht="15.75" customHeight="1">
      <c r="A387" s="58"/>
      <c r="B387" s="58"/>
      <c r="C387" s="58"/>
      <c r="D387" s="58"/>
      <c r="E387" s="58"/>
      <c r="F387" s="58"/>
    </row>
    <row r="388" spans="1:6" ht="15.75" customHeight="1">
      <c r="A388" s="58"/>
      <c r="B388" s="58"/>
      <c r="C388" s="58"/>
      <c r="D388" s="58"/>
      <c r="E388" s="58"/>
      <c r="F388" s="58"/>
    </row>
    <row r="389" spans="1:6" ht="15.75" customHeight="1">
      <c r="A389" s="58"/>
      <c r="B389" s="58"/>
      <c r="C389" s="58"/>
      <c r="D389" s="58"/>
      <c r="E389" s="58"/>
      <c r="F389" s="58"/>
    </row>
    <row r="390" spans="1:6" ht="15.75" customHeight="1">
      <c r="A390" s="58"/>
      <c r="B390" s="58"/>
      <c r="C390" s="58"/>
      <c r="D390" s="58"/>
      <c r="E390" s="58"/>
      <c r="F390" s="58"/>
    </row>
    <row r="391" spans="1:6" ht="15.75" customHeight="1">
      <c r="A391" s="58"/>
      <c r="B391" s="58"/>
      <c r="C391" s="58"/>
      <c r="D391" s="58"/>
      <c r="E391" s="58"/>
      <c r="F391" s="58"/>
    </row>
    <row r="392" spans="1:6" ht="15.75" customHeight="1">
      <c r="A392" s="58"/>
      <c r="B392" s="58"/>
      <c r="C392" s="58"/>
      <c r="D392" s="58"/>
      <c r="E392" s="58"/>
      <c r="F392" s="58"/>
    </row>
    <row r="393" spans="1:6" ht="15.75" customHeight="1">
      <c r="A393" s="58"/>
      <c r="B393" s="58"/>
      <c r="C393" s="58"/>
      <c r="D393" s="58"/>
      <c r="E393" s="58"/>
      <c r="F393" s="58"/>
    </row>
    <row r="394" spans="1:6" ht="15.75" customHeight="1">
      <c r="A394" s="58"/>
      <c r="B394" s="58"/>
      <c r="C394" s="58"/>
      <c r="D394" s="58"/>
      <c r="E394" s="58"/>
      <c r="F394" s="58"/>
    </row>
    <row r="395" spans="1:6" ht="15.75" customHeight="1">
      <c r="A395" s="58"/>
      <c r="B395" s="58"/>
      <c r="C395" s="58"/>
      <c r="D395" s="58"/>
      <c r="E395" s="58"/>
      <c r="F395" s="58"/>
    </row>
    <row r="396" spans="1:6" ht="15.75" customHeight="1">
      <c r="A396" s="58"/>
      <c r="B396" s="58"/>
      <c r="C396" s="58"/>
      <c r="D396" s="58"/>
      <c r="E396" s="58"/>
      <c r="F396" s="58"/>
    </row>
    <row r="397" spans="1:6" ht="15.75" customHeight="1">
      <c r="A397" s="58"/>
      <c r="B397" s="58"/>
      <c r="C397" s="58"/>
      <c r="D397" s="58"/>
      <c r="E397" s="58"/>
      <c r="F397" s="58"/>
    </row>
    <row r="398" spans="1:6" ht="15.75" customHeight="1">
      <c r="A398" s="58"/>
      <c r="B398" s="58"/>
      <c r="C398" s="58"/>
      <c r="D398" s="58"/>
      <c r="E398" s="58"/>
      <c r="F398" s="58"/>
    </row>
    <row r="399" spans="1:6" ht="15.75" customHeight="1">
      <c r="A399" s="58"/>
      <c r="B399" s="58"/>
      <c r="C399" s="58"/>
      <c r="D399" s="58"/>
      <c r="E399" s="58"/>
      <c r="F399" s="58"/>
    </row>
    <row r="400" spans="1:6" ht="15.75" customHeight="1">
      <c r="A400" s="58"/>
      <c r="B400" s="58"/>
      <c r="C400" s="58"/>
      <c r="D400" s="58"/>
      <c r="E400" s="58"/>
      <c r="F400" s="58"/>
    </row>
    <row r="401" spans="1:6" ht="15.75" customHeight="1">
      <c r="A401" s="58"/>
      <c r="B401" s="58"/>
      <c r="C401" s="58"/>
      <c r="D401" s="58"/>
      <c r="E401" s="58"/>
      <c r="F401" s="58"/>
    </row>
    <row r="402" spans="1:6" ht="15.75" customHeight="1">
      <c r="A402" s="58"/>
      <c r="B402" s="58"/>
      <c r="C402" s="58"/>
      <c r="D402" s="58"/>
      <c r="E402" s="58"/>
      <c r="F402" s="58"/>
    </row>
    <row r="403" spans="1:6" ht="15.75" customHeight="1">
      <c r="A403" s="58"/>
      <c r="B403" s="58"/>
      <c r="C403" s="58"/>
      <c r="D403" s="58"/>
      <c r="E403" s="58"/>
      <c r="F403" s="58"/>
    </row>
    <row r="404" spans="1:6" ht="15.75" customHeight="1">
      <c r="A404" s="58"/>
      <c r="B404" s="58"/>
      <c r="C404" s="58"/>
      <c r="D404" s="58"/>
      <c r="E404" s="58"/>
      <c r="F404" s="58"/>
    </row>
    <row r="405" spans="1:6" ht="15.75" customHeight="1">
      <c r="A405" s="58"/>
      <c r="B405" s="58"/>
      <c r="C405" s="58"/>
      <c r="D405" s="58"/>
      <c r="E405" s="58"/>
      <c r="F405" s="58"/>
    </row>
    <row r="406" spans="1:6" ht="15.75" customHeight="1">
      <c r="A406" s="58"/>
      <c r="B406" s="58"/>
      <c r="C406" s="58"/>
      <c r="D406" s="58"/>
      <c r="E406" s="58"/>
      <c r="F406" s="58"/>
    </row>
    <row r="407" spans="1:6" ht="15.75" customHeight="1">
      <c r="A407" s="58"/>
      <c r="B407" s="58"/>
      <c r="C407" s="58"/>
      <c r="D407" s="58"/>
      <c r="E407" s="58"/>
      <c r="F407" s="58"/>
    </row>
    <row r="408" spans="1:6" ht="15.75" customHeight="1">
      <c r="A408" s="58"/>
      <c r="B408" s="58"/>
      <c r="C408" s="58"/>
      <c r="D408" s="58"/>
      <c r="E408" s="58"/>
      <c r="F408" s="58"/>
    </row>
    <row r="409" spans="1:6" ht="15.75" customHeight="1">
      <c r="A409" s="58"/>
      <c r="B409" s="58"/>
      <c r="C409" s="58"/>
      <c r="D409" s="58"/>
      <c r="E409" s="58"/>
      <c r="F409" s="58"/>
    </row>
    <row r="410" spans="1:6" ht="15.75" customHeight="1">
      <c r="A410" s="58"/>
      <c r="B410" s="58"/>
      <c r="C410" s="58"/>
      <c r="D410" s="58"/>
      <c r="E410" s="58"/>
      <c r="F410" s="58"/>
    </row>
    <row r="411" spans="1:6" ht="15.75" customHeight="1">
      <c r="A411" s="58"/>
      <c r="B411" s="58"/>
      <c r="C411" s="58"/>
      <c r="D411" s="58"/>
      <c r="E411" s="58"/>
      <c r="F411" s="58"/>
    </row>
    <row r="412" spans="1:6" ht="15.75" customHeight="1">
      <c r="A412" s="58"/>
      <c r="B412" s="58"/>
      <c r="C412" s="58"/>
      <c r="D412" s="58"/>
      <c r="E412" s="58"/>
      <c r="F412" s="58"/>
    </row>
    <row r="413" spans="1:6" ht="15.75" customHeight="1">
      <c r="A413" s="58"/>
      <c r="B413" s="58"/>
      <c r="C413" s="58"/>
      <c r="D413" s="58"/>
      <c r="E413" s="58"/>
      <c r="F413" s="58"/>
    </row>
    <row r="414" spans="1:6" ht="15.75" customHeight="1">
      <c r="A414" s="58"/>
      <c r="B414" s="58"/>
      <c r="C414" s="58"/>
      <c r="D414" s="58"/>
      <c r="E414" s="58"/>
      <c r="F414" s="58"/>
    </row>
    <row r="415" spans="1:6" ht="15.75" customHeight="1">
      <c r="A415" s="58"/>
      <c r="B415" s="58"/>
      <c r="C415" s="58"/>
      <c r="D415" s="58"/>
      <c r="E415" s="58"/>
      <c r="F415" s="58"/>
    </row>
    <row r="416" spans="1:6" ht="15.75" customHeight="1">
      <c r="A416" s="58"/>
      <c r="B416" s="58"/>
      <c r="C416" s="58"/>
      <c r="D416" s="58"/>
      <c r="E416" s="58"/>
      <c r="F416" s="58"/>
    </row>
    <row r="417" spans="1:6" ht="15.75" customHeight="1">
      <c r="A417" s="58"/>
      <c r="B417" s="58"/>
      <c r="C417" s="58"/>
      <c r="D417" s="58"/>
      <c r="E417" s="58"/>
      <c r="F417" s="58"/>
    </row>
    <row r="418" spans="1:6" ht="15.75" customHeight="1">
      <c r="A418" s="58"/>
      <c r="B418" s="58"/>
      <c r="C418" s="58"/>
      <c r="D418" s="58"/>
      <c r="E418" s="58"/>
      <c r="F418" s="58"/>
    </row>
    <row r="419" spans="1:6" ht="15.75" customHeight="1">
      <c r="A419" s="58"/>
      <c r="B419" s="58"/>
      <c r="C419" s="58"/>
      <c r="D419" s="58"/>
      <c r="E419" s="58"/>
      <c r="F419" s="58"/>
    </row>
    <row r="420" spans="1:6" ht="15.75" customHeight="1">
      <c r="A420" s="58"/>
      <c r="B420" s="58"/>
      <c r="C420" s="58"/>
      <c r="D420" s="58"/>
      <c r="E420" s="58"/>
      <c r="F420" s="58"/>
    </row>
    <row r="421" spans="1:6" ht="15.75" customHeight="1">
      <c r="A421" s="58"/>
      <c r="B421" s="58"/>
      <c r="C421" s="58"/>
      <c r="D421" s="58"/>
      <c r="E421" s="58"/>
      <c r="F421" s="58"/>
    </row>
    <row r="422" spans="1:6" ht="15.75" customHeight="1">
      <c r="A422" s="58"/>
      <c r="B422" s="58"/>
      <c r="C422" s="58"/>
      <c r="D422" s="58"/>
      <c r="E422" s="58"/>
      <c r="F422" s="58"/>
    </row>
    <row r="423" spans="1:6" ht="15.75" customHeight="1">
      <c r="A423" s="58"/>
      <c r="B423" s="58"/>
      <c r="C423" s="58"/>
      <c r="D423" s="58"/>
      <c r="E423" s="58"/>
      <c r="F423" s="58"/>
    </row>
    <row r="424" spans="1:6" ht="15.75" customHeight="1">
      <c r="A424" s="58"/>
      <c r="B424" s="58"/>
      <c r="C424" s="58"/>
      <c r="D424" s="58"/>
      <c r="E424" s="58"/>
      <c r="F424" s="58"/>
    </row>
    <row r="425" spans="1:6" ht="15.75" customHeight="1">
      <c r="A425" s="58"/>
      <c r="B425" s="58"/>
      <c r="C425" s="58"/>
      <c r="D425" s="58"/>
      <c r="E425" s="58"/>
      <c r="F425" s="58"/>
    </row>
    <row r="426" spans="1:6" ht="15.75" customHeight="1">
      <c r="A426" s="58"/>
      <c r="B426" s="58"/>
      <c r="C426" s="58"/>
      <c r="D426" s="58"/>
      <c r="E426" s="58"/>
      <c r="F426" s="58"/>
    </row>
    <row r="427" spans="1:6" ht="15.75" customHeight="1">
      <c r="A427" s="58"/>
      <c r="B427" s="58"/>
      <c r="C427" s="58"/>
      <c r="D427" s="58"/>
      <c r="E427" s="58"/>
      <c r="F427" s="58"/>
    </row>
    <row r="428" spans="1:6" ht="15.75" customHeight="1">
      <c r="A428" s="58"/>
      <c r="B428" s="58"/>
      <c r="C428" s="58"/>
      <c r="D428" s="58"/>
      <c r="E428" s="58"/>
      <c r="F428" s="58"/>
    </row>
    <row r="429" spans="1:6" ht="15.75" customHeight="1">
      <c r="A429" s="58"/>
      <c r="B429" s="58"/>
      <c r="C429" s="58"/>
      <c r="D429" s="58"/>
      <c r="E429" s="58"/>
      <c r="F429" s="58"/>
    </row>
    <row r="430" spans="1:6" ht="15.75" customHeight="1">
      <c r="A430" s="58"/>
      <c r="B430" s="58"/>
      <c r="C430" s="58"/>
      <c r="D430" s="58"/>
      <c r="E430" s="58"/>
      <c r="F430" s="58"/>
    </row>
    <row r="431" spans="1:6" ht="15.75" customHeight="1">
      <c r="A431" s="58"/>
      <c r="B431" s="58"/>
      <c r="C431" s="58"/>
      <c r="D431" s="58"/>
      <c r="E431" s="58"/>
      <c r="F431" s="58"/>
    </row>
    <row r="432" spans="1:6" ht="15.75" customHeight="1">
      <c r="A432" s="58"/>
      <c r="B432" s="58"/>
      <c r="C432" s="58"/>
      <c r="D432" s="58"/>
      <c r="E432" s="58"/>
      <c r="F432" s="58"/>
    </row>
    <row r="433" spans="1:6" ht="15.75" customHeight="1">
      <c r="A433" s="58"/>
      <c r="B433" s="58"/>
      <c r="C433" s="58"/>
      <c r="D433" s="58"/>
      <c r="E433" s="58"/>
      <c r="F433" s="58"/>
    </row>
    <row r="434" spans="1:6" ht="15.75" customHeight="1">
      <c r="A434" s="58"/>
      <c r="B434" s="58"/>
      <c r="C434" s="58"/>
      <c r="D434" s="58"/>
      <c r="E434" s="58"/>
      <c r="F434" s="58"/>
    </row>
    <row r="435" spans="1:6" ht="15.75" customHeight="1">
      <c r="A435" s="58"/>
      <c r="B435" s="58"/>
      <c r="C435" s="58"/>
      <c r="D435" s="58"/>
      <c r="E435" s="58"/>
      <c r="F435" s="58"/>
    </row>
    <row r="436" spans="1:6" ht="15.75" customHeight="1">
      <c r="A436" s="58"/>
      <c r="B436" s="58"/>
      <c r="C436" s="58"/>
      <c r="D436" s="58"/>
      <c r="E436" s="58"/>
      <c r="F436" s="58"/>
    </row>
    <row r="437" spans="1:6" ht="15.75" customHeight="1">
      <c r="A437" s="58"/>
      <c r="B437" s="58"/>
      <c r="C437" s="58"/>
      <c r="D437" s="58"/>
      <c r="E437" s="58"/>
      <c r="F437" s="58"/>
    </row>
    <row r="438" spans="1:6" ht="15.75" customHeight="1">
      <c r="A438" s="58"/>
      <c r="B438" s="58"/>
      <c r="C438" s="58"/>
      <c r="D438" s="58"/>
      <c r="E438" s="58"/>
      <c r="F438" s="58"/>
    </row>
    <row r="439" spans="1:6" ht="15.75" customHeight="1">
      <c r="A439" s="58"/>
      <c r="B439" s="58"/>
      <c r="C439" s="58"/>
      <c r="D439" s="58"/>
      <c r="E439" s="58"/>
      <c r="F439" s="58"/>
    </row>
    <row r="440" spans="1:6" ht="15.75" customHeight="1">
      <c r="A440" s="58"/>
      <c r="B440" s="58"/>
      <c r="C440" s="58"/>
      <c r="D440" s="58"/>
      <c r="E440" s="58"/>
      <c r="F440" s="58"/>
    </row>
    <row r="441" spans="1:6" ht="15.75" customHeight="1">
      <c r="A441" s="58"/>
      <c r="B441" s="58"/>
      <c r="C441" s="58"/>
      <c r="D441" s="58"/>
      <c r="E441" s="58"/>
      <c r="F441" s="58"/>
    </row>
    <row r="442" spans="1:6" ht="15.75" customHeight="1">
      <c r="A442" s="58"/>
      <c r="B442" s="58"/>
      <c r="C442" s="58"/>
      <c r="D442" s="58"/>
      <c r="E442" s="58"/>
      <c r="F442" s="58"/>
    </row>
    <row r="443" spans="1:6" ht="15.75" customHeight="1">
      <c r="A443" s="58"/>
      <c r="B443" s="58"/>
      <c r="C443" s="58"/>
      <c r="D443" s="58"/>
      <c r="E443" s="58"/>
      <c r="F443" s="58"/>
    </row>
    <row r="444" spans="1:6" ht="15.75" customHeight="1">
      <c r="A444" s="58"/>
      <c r="B444" s="58"/>
      <c r="C444" s="58"/>
      <c r="D444" s="58"/>
      <c r="E444" s="58"/>
      <c r="F444" s="58"/>
    </row>
    <row r="445" spans="1:6" ht="15.75" customHeight="1">
      <c r="A445" s="58"/>
      <c r="B445" s="58"/>
      <c r="C445" s="58"/>
      <c r="D445" s="58"/>
      <c r="E445" s="58"/>
      <c r="F445" s="58"/>
    </row>
    <row r="446" spans="1:6" ht="15.75" customHeight="1">
      <c r="A446" s="58"/>
      <c r="B446" s="58"/>
      <c r="C446" s="58"/>
      <c r="D446" s="58"/>
      <c r="E446" s="58"/>
      <c r="F446" s="58"/>
    </row>
    <row r="447" spans="1:6" ht="15.75" customHeight="1">
      <c r="A447" s="58"/>
      <c r="B447" s="58"/>
      <c r="C447" s="58"/>
      <c r="D447" s="58"/>
      <c r="E447" s="58"/>
      <c r="F447" s="58"/>
    </row>
    <row r="448" spans="1:6" ht="15.75" customHeight="1">
      <c r="A448" s="58"/>
      <c r="B448" s="58"/>
      <c r="C448" s="58"/>
      <c r="D448" s="58"/>
      <c r="E448" s="58"/>
      <c r="F448" s="58"/>
    </row>
    <row r="449" spans="1:6" ht="15.75" customHeight="1">
      <c r="A449" s="58"/>
      <c r="B449" s="58"/>
      <c r="C449" s="58"/>
      <c r="D449" s="58"/>
      <c r="E449" s="58"/>
      <c r="F449" s="58"/>
    </row>
    <row r="450" spans="1:6" ht="15.75" customHeight="1">
      <c r="A450" s="58"/>
      <c r="B450" s="58"/>
      <c r="C450" s="58"/>
      <c r="D450" s="58"/>
      <c r="E450" s="58"/>
      <c r="F450" s="58"/>
    </row>
    <row r="451" spans="1:6" ht="15.75" customHeight="1">
      <c r="A451" s="58"/>
      <c r="B451" s="58"/>
      <c r="C451" s="58"/>
      <c r="D451" s="58"/>
      <c r="E451" s="58"/>
      <c r="F451" s="58"/>
    </row>
    <row r="452" spans="1:6" ht="15.75" customHeight="1">
      <c r="A452" s="58"/>
      <c r="B452" s="58"/>
      <c r="C452" s="58"/>
      <c r="D452" s="58"/>
      <c r="E452" s="58"/>
      <c r="F452" s="58"/>
    </row>
    <row r="453" spans="1:6" ht="15.75" customHeight="1">
      <c r="A453" s="58"/>
      <c r="B453" s="58"/>
      <c r="C453" s="58"/>
      <c r="D453" s="58"/>
      <c r="E453" s="58"/>
      <c r="F453" s="58"/>
    </row>
    <row r="454" spans="1:6" ht="15.75" customHeight="1">
      <c r="A454" s="58"/>
      <c r="B454" s="58"/>
      <c r="C454" s="58"/>
      <c r="D454" s="58"/>
      <c r="E454" s="58"/>
      <c r="F454" s="58"/>
    </row>
    <row r="455" spans="1:6" ht="15.75" customHeight="1">
      <c r="A455" s="58"/>
      <c r="B455" s="58"/>
      <c r="C455" s="58"/>
      <c r="D455" s="58"/>
      <c r="E455" s="58"/>
      <c r="F455" s="58"/>
    </row>
    <row r="456" spans="1:6" ht="15.75" customHeight="1">
      <c r="A456" s="58"/>
      <c r="B456" s="58"/>
      <c r="C456" s="58"/>
      <c r="D456" s="58"/>
      <c r="E456" s="58"/>
      <c r="F456" s="58"/>
    </row>
    <row r="457" spans="1:6" ht="15.75" customHeight="1">
      <c r="A457" s="58"/>
      <c r="B457" s="58"/>
      <c r="C457" s="58"/>
      <c r="D457" s="58"/>
      <c r="E457" s="58"/>
      <c r="F457" s="58"/>
    </row>
    <row r="458" spans="1:6" ht="15.75" customHeight="1">
      <c r="A458" s="58"/>
      <c r="B458" s="58"/>
      <c r="C458" s="58"/>
      <c r="D458" s="58"/>
      <c r="E458" s="58"/>
      <c r="F458" s="58"/>
    </row>
    <row r="459" spans="1:6" ht="15.75" customHeight="1">
      <c r="A459" s="58"/>
      <c r="B459" s="58"/>
      <c r="C459" s="58"/>
      <c r="D459" s="58"/>
      <c r="E459" s="58"/>
      <c r="F459" s="58"/>
    </row>
    <row r="460" spans="1:6" ht="15.75" customHeight="1">
      <c r="A460" s="58"/>
      <c r="B460" s="58"/>
      <c r="C460" s="58"/>
      <c r="D460" s="58"/>
      <c r="E460" s="58"/>
      <c r="F460" s="58"/>
    </row>
    <row r="461" spans="1:6" ht="15.75" customHeight="1">
      <c r="A461" s="58"/>
      <c r="B461" s="58"/>
      <c r="C461" s="58"/>
      <c r="D461" s="58"/>
      <c r="E461" s="58"/>
      <c r="F461" s="58"/>
    </row>
    <row r="462" spans="1:6" ht="15.75" customHeight="1">
      <c r="A462" s="58"/>
      <c r="B462" s="58"/>
      <c r="C462" s="58"/>
      <c r="D462" s="58"/>
      <c r="E462" s="58"/>
      <c r="F462" s="58"/>
    </row>
    <row r="463" spans="1:6" ht="15.75" customHeight="1">
      <c r="A463" s="58"/>
      <c r="B463" s="58"/>
      <c r="C463" s="58"/>
      <c r="D463" s="58"/>
      <c r="E463" s="58"/>
      <c r="F463" s="58"/>
    </row>
    <row r="464" spans="1:6" ht="15.75" customHeight="1">
      <c r="A464" s="58"/>
      <c r="B464" s="58"/>
      <c r="C464" s="58"/>
      <c r="D464" s="58"/>
      <c r="E464" s="58"/>
      <c r="F464" s="58"/>
    </row>
    <row r="465" spans="1:6" ht="15.75" customHeight="1">
      <c r="A465" s="58"/>
      <c r="B465" s="58"/>
      <c r="C465" s="58"/>
      <c r="D465" s="58"/>
      <c r="E465" s="58"/>
      <c r="F465" s="58"/>
    </row>
    <row r="466" spans="1:6" ht="15.75" customHeight="1">
      <c r="A466" s="58"/>
      <c r="B466" s="58"/>
      <c r="C466" s="58"/>
      <c r="D466" s="58"/>
      <c r="E466" s="58"/>
      <c r="F466" s="58"/>
    </row>
    <row r="467" spans="1:6" ht="15.75" customHeight="1">
      <c r="A467" s="58"/>
      <c r="B467" s="58"/>
      <c r="C467" s="58"/>
      <c r="D467" s="58"/>
      <c r="E467" s="58"/>
      <c r="F467" s="58"/>
    </row>
    <row r="468" spans="1:6" ht="15.75" customHeight="1">
      <c r="A468" s="58"/>
      <c r="B468" s="58"/>
      <c r="C468" s="58"/>
      <c r="D468" s="58"/>
      <c r="E468" s="58"/>
      <c r="F468" s="58"/>
    </row>
    <row r="469" spans="1:6" ht="15.75" customHeight="1">
      <c r="A469" s="58"/>
      <c r="B469" s="58"/>
      <c r="C469" s="58"/>
      <c r="D469" s="58"/>
      <c r="E469" s="58"/>
      <c r="F469" s="58"/>
    </row>
    <row r="470" spans="1:6" ht="15.75" customHeight="1">
      <c r="A470" s="58"/>
      <c r="B470" s="58"/>
      <c r="C470" s="58"/>
      <c r="D470" s="58"/>
      <c r="E470" s="58"/>
      <c r="F470" s="58"/>
    </row>
    <row r="471" spans="1:6" ht="15.75" customHeight="1">
      <c r="A471" s="58"/>
      <c r="B471" s="58"/>
      <c r="C471" s="58"/>
      <c r="D471" s="58"/>
      <c r="E471" s="58"/>
      <c r="F471" s="58"/>
    </row>
    <row r="472" spans="1:6" ht="15.75" customHeight="1">
      <c r="A472" s="58"/>
      <c r="B472" s="58"/>
      <c r="C472" s="58"/>
      <c r="D472" s="58"/>
      <c r="E472" s="58"/>
      <c r="F472" s="58"/>
    </row>
    <row r="473" spans="1:6" ht="15.75" customHeight="1">
      <c r="A473" s="58"/>
      <c r="B473" s="58"/>
      <c r="C473" s="58"/>
      <c r="D473" s="58"/>
      <c r="E473" s="58"/>
      <c r="F473" s="58"/>
    </row>
    <row r="474" spans="1:6" ht="15.75" customHeight="1">
      <c r="A474" s="58"/>
      <c r="B474" s="58"/>
      <c r="C474" s="58"/>
      <c r="D474" s="58"/>
      <c r="E474" s="58"/>
      <c r="F474" s="58"/>
    </row>
    <row r="475" spans="1:6" ht="15.75" customHeight="1">
      <c r="A475" s="58"/>
      <c r="B475" s="58"/>
      <c r="C475" s="58"/>
      <c r="D475" s="58"/>
      <c r="E475" s="58"/>
      <c r="F475" s="58"/>
    </row>
    <row r="476" spans="1:6" ht="15.75" customHeight="1">
      <c r="A476" s="58"/>
      <c r="B476" s="58"/>
      <c r="C476" s="58"/>
      <c r="D476" s="58"/>
      <c r="E476" s="58"/>
      <c r="F476" s="58"/>
    </row>
    <row r="477" spans="1:6" ht="15.75" customHeight="1">
      <c r="A477" s="58"/>
      <c r="B477" s="58"/>
      <c r="C477" s="58"/>
      <c r="D477" s="58"/>
      <c r="E477" s="58"/>
      <c r="F477" s="58"/>
    </row>
    <row r="478" spans="1:6" ht="15.75" customHeight="1">
      <c r="A478" s="58"/>
      <c r="B478" s="58"/>
      <c r="C478" s="58"/>
      <c r="D478" s="58"/>
      <c r="E478" s="58"/>
      <c r="F478" s="58"/>
    </row>
    <row r="479" spans="1:6" ht="15.75" customHeight="1">
      <c r="A479" s="58"/>
      <c r="B479" s="58"/>
      <c r="C479" s="58"/>
      <c r="D479" s="58"/>
      <c r="E479" s="58"/>
      <c r="F479" s="58"/>
    </row>
    <row r="480" spans="1:6" ht="15.75" customHeight="1">
      <c r="A480" s="58"/>
      <c r="B480" s="58"/>
      <c r="C480" s="58"/>
      <c r="D480" s="58"/>
      <c r="E480" s="58"/>
      <c r="F480" s="58"/>
    </row>
    <row r="481" spans="1:6" ht="15.75" customHeight="1">
      <c r="A481" s="58"/>
      <c r="B481" s="58"/>
      <c r="C481" s="58"/>
      <c r="D481" s="58"/>
      <c r="E481" s="58"/>
      <c r="F481" s="58"/>
    </row>
    <row r="482" spans="1:6" ht="15.75" customHeight="1">
      <c r="A482" s="58"/>
      <c r="B482" s="58"/>
      <c r="C482" s="58"/>
      <c r="D482" s="58"/>
      <c r="E482" s="58"/>
      <c r="F482" s="58"/>
    </row>
    <row r="483" spans="1:6" ht="15.75" customHeight="1">
      <c r="A483" s="58"/>
      <c r="B483" s="58"/>
      <c r="C483" s="58"/>
      <c r="D483" s="58"/>
      <c r="E483" s="58"/>
      <c r="F483" s="58"/>
    </row>
    <row r="484" spans="1:6" ht="15.75" customHeight="1">
      <c r="A484" s="58"/>
      <c r="B484" s="58"/>
      <c r="C484" s="58"/>
      <c r="D484" s="58"/>
      <c r="E484" s="58"/>
      <c r="F484" s="58"/>
    </row>
    <row r="485" spans="1:6" ht="15.75" customHeight="1">
      <c r="A485" s="58"/>
      <c r="B485" s="58"/>
      <c r="C485" s="58"/>
      <c r="D485" s="58"/>
      <c r="E485" s="58"/>
      <c r="F485" s="58"/>
    </row>
    <row r="486" spans="1:6" ht="15.75" customHeight="1">
      <c r="A486" s="58"/>
      <c r="B486" s="58"/>
      <c r="C486" s="58"/>
      <c r="D486" s="58"/>
      <c r="E486" s="58"/>
      <c r="F486" s="58"/>
    </row>
    <row r="487" spans="1:6" ht="15.75" customHeight="1">
      <c r="A487" s="58"/>
      <c r="B487" s="58"/>
      <c r="C487" s="58"/>
      <c r="D487" s="58"/>
      <c r="E487" s="58"/>
      <c r="F487" s="58"/>
    </row>
    <row r="488" spans="1:6" ht="15.75" customHeight="1">
      <c r="A488" s="58"/>
      <c r="B488" s="58"/>
      <c r="C488" s="58"/>
      <c r="D488" s="58"/>
      <c r="E488" s="58"/>
      <c r="F488" s="58"/>
    </row>
    <row r="489" spans="1:6" ht="15.75" customHeight="1">
      <c r="A489" s="58"/>
      <c r="B489" s="58"/>
      <c r="C489" s="58"/>
      <c r="D489" s="58"/>
      <c r="E489" s="58"/>
      <c r="F489" s="58"/>
    </row>
    <row r="490" spans="1:6" ht="15.75" customHeight="1">
      <c r="A490" s="58"/>
      <c r="B490" s="58"/>
      <c r="C490" s="58"/>
      <c r="D490" s="58"/>
      <c r="E490" s="58"/>
      <c r="F490" s="58"/>
    </row>
    <row r="491" spans="1:6" ht="15.75" customHeight="1">
      <c r="A491" s="58"/>
      <c r="B491" s="58"/>
      <c r="C491" s="58"/>
      <c r="D491" s="58"/>
      <c r="E491" s="58"/>
      <c r="F491" s="58"/>
    </row>
    <row r="492" spans="1:6" ht="15.75" customHeight="1">
      <c r="A492" s="58"/>
      <c r="B492" s="58"/>
      <c r="C492" s="58"/>
      <c r="D492" s="58"/>
      <c r="E492" s="58"/>
      <c r="F492" s="58"/>
    </row>
    <row r="493" spans="1:6" ht="15.75" customHeight="1">
      <c r="A493" s="58"/>
      <c r="B493" s="58"/>
      <c r="C493" s="58"/>
      <c r="D493" s="58"/>
      <c r="E493" s="58"/>
      <c r="F493" s="58"/>
    </row>
    <row r="494" spans="1:6" ht="15.75" customHeight="1">
      <c r="A494" s="58"/>
      <c r="B494" s="58"/>
      <c r="C494" s="58"/>
      <c r="D494" s="58"/>
      <c r="E494" s="58"/>
      <c r="F494" s="58"/>
    </row>
    <row r="495" spans="1:6" ht="15.75" customHeight="1">
      <c r="A495" s="58"/>
      <c r="B495" s="58"/>
      <c r="C495" s="58"/>
      <c r="D495" s="58"/>
      <c r="E495" s="58"/>
      <c r="F495" s="58"/>
    </row>
    <row r="496" spans="1:6" ht="15.75" customHeight="1">
      <c r="A496" s="58"/>
      <c r="B496" s="58"/>
      <c r="C496" s="58"/>
      <c r="D496" s="58"/>
      <c r="E496" s="58"/>
      <c r="F496" s="58"/>
    </row>
    <row r="497" spans="1:6" ht="15.75" customHeight="1">
      <c r="A497" s="58"/>
      <c r="B497" s="58"/>
      <c r="C497" s="58"/>
      <c r="D497" s="58"/>
      <c r="E497" s="58"/>
      <c r="F497" s="58"/>
    </row>
    <row r="498" spans="1:6" ht="15.75" customHeight="1">
      <c r="A498" s="58"/>
      <c r="B498" s="58"/>
      <c r="C498" s="58"/>
      <c r="D498" s="58"/>
      <c r="E498" s="58"/>
      <c r="F498" s="58"/>
    </row>
    <row r="499" spans="1:6" ht="15.75" customHeight="1">
      <c r="A499" s="58"/>
      <c r="B499" s="58"/>
      <c r="C499" s="58"/>
      <c r="D499" s="58"/>
      <c r="E499" s="58"/>
      <c r="F499" s="58"/>
    </row>
    <row r="500" spans="1:6" ht="15.75" customHeight="1">
      <c r="A500" s="58"/>
      <c r="B500" s="58"/>
      <c r="C500" s="58"/>
      <c r="D500" s="58"/>
      <c r="E500" s="58"/>
      <c r="F500" s="58"/>
    </row>
    <row r="501" spans="1:6" ht="15.75" customHeight="1">
      <c r="A501" s="58"/>
      <c r="B501" s="58"/>
      <c r="C501" s="58"/>
      <c r="D501" s="58"/>
      <c r="E501" s="58"/>
      <c r="F501" s="58"/>
    </row>
    <row r="502" spans="1:6" ht="15.75" customHeight="1">
      <c r="A502" s="58"/>
      <c r="B502" s="58"/>
      <c r="C502" s="58"/>
      <c r="D502" s="58"/>
      <c r="E502" s="58"/>
      <c r="F502" s="58"/>
    </row>
    <row r="503" spans="1:6" ht="15.75" customHeight="1">
      <c r="A503" s="58"/>
      <c r="B503" s="58"/>
      <c r="C503" s="58"/>
      <c r="D503" s="58"/>
      <c r="E503" s="58"/>
      <c r="F503" s="58"/>
    </row>
    <row r="504" spans="1:6" ht="15.75" customHeight="1">
      <c r="A504" s="58"/>
      <c r="B504" s="58"/>
      <c r="C504" s="58"/>
      <c r="D504" s="58"/>
      <c r="E504" s="58"/>
      <c r="F504" s="58"/>
    </row>
    <row r="505" spans="1:6" ht="15.75" customHeight="1">
      <c r="A505" s="58"/>
      <c r="B505" s="58"/>
      <c r="C505" s="58"/>
      <c r="D505" s="58"/>
      <c r="E505" s="58"/>
      <c r="F505" s="58"/>
    </row>
    <row r="506" spans="1:6" ht="15.75" customHeight="1">
      <c r="A506" s="58"/>
      <c r="B506" s="58"/>
      <c r="C506" s="58"/>
      <c r="D506" s="58"/>
      <c r="E506" s="58"/>
      <c r="F506" s="58"/>
    </row>
    <row r="507" spans="1:6" ht="15.75" customHeight="1">
      <c r="A507" s="58"/>
      <c r="B507" s="58"/>
      <c r="C507" s="58"/>
      <c r="D507" s="58"/>
      <c r="E507" s="58"/>
      <c r="F507" s="58"/>
    </row>
    <row r="508" spans="1:6" ht="15.75" customHeight="1">
      <c r="A508" s="58"/>
      <c r="B508" s="58"/>
      <c r="C508" s="58"/>
      <c r="D508" s="58"/>
      <c r="E508" s="58"/>
      <c r="F508" s="58"/>
    </row>
    <row r="509" spans="1:6" ht="15.75" customHeight="1">
      <c r="A509" s="58"/>
      <c r="B509" s="58"/>
      <c r="C509" s="58"/>
      <c r="D509" s="58"/>
      <c r="E509" s="58"/>
      <c r="F509" s="58"/>
    </row>
    <row r="510" spans="1:6" ht="15.75" customHeight="1">
      <c r="A510" s="58"/>
      <c r="B510" s="58"/>
      <c r="C510" s="58"/>
      <c r="D510" s="58"/>
      <c r="E510" s="58"/>
      <c r="F510" s="58"/>
    </row>
    <row r="511" spans="1:6" ht="15.75" customHeight="1">
      <c r="A511" s="58"/>
      <c r="B511" s="58"/>
      <c r="C511" s="58"/>
      <c r="D511" s="58"/>
      <c r="E511" s="58"/>
      <c r="F511" s="58"/>
    </row>
    <row r="512" spans="1:6" ht="15.75" customHeight="1">
      <c r="A512" s="58"/>
      <c r="B512" s="58"/>
      <c r="C512" s="58"/>
      <c r="D512" s="58"/>
      <c r="E512" s="58"/>
      <c r="F512" s="58"/>
    </row>
    <row r="513" spans="1:6" ht="15.75" customHeight="1">
      <c r="A513" s="58"/>
      <c r="B513" s="58"/>
      <c r="C513" s="58"/>
      <c r="D513" s="58"/>
      <c r="E513" s="58"/>
      <c r="F513" s="58"/>
    </row>
    <row r="514" spans="1:6" ht="15.75" customHeight="1">
      <c r="A514" s="58"/>
      <c r="B514" s="58"/>
      <c r="C514" s="58"/>
      <c r="D514" s="58"/>
      <c r="E514" s="58"/>
      <c r="F514" s="58"/>
    </row>
    <row r="515" spans="1:6" ht="15.75" customHeight="1">
      <c r="A515" s="58"/>
      <c r="B515" s="58"/>
      <c r="C515" s="58"/>
      <c r="D515" s="58"/>
      <c r="E515" s="58"/>
      <c r="F515" s="58"/>
    </row>
    <row r="516" spans="1:6" ht="15.75" customHeight="1">
      <c r="A516" s="58"/>
      <c r="B516" s="58"/>
      <c r="C516" s="58"/>
      <c r="D516" s="58"/>
      <c r="E516" s="58"/>
      <c r="F516" s="58"/>
    </row>
    <row r="517" spans="1:6" ht="15.75" customHeight="1">
      <c r="A517" s="58"/>
      <c r="B517" s="58"/>
      <c r="C517" s="58"/>
      <c r="D517" s="58"/>
      <c r="E517" s="58"/>
      <c r="F517" s="58"/>
    </row>
    <row r="518" spans="1:6" ht="15.75" customHeight="1">
      <c r="A518" s="58"/>
      <c r="B518" s="58"/>
      <c r="C518" s="58"/>
      <c r="D518" s="58"/>
      <c r="E518" s="58"/>
      <c r="F518" s="58"/>
    </row>
    <row r="519" spans="1:6" ht="15.75" customHeight="1">
      <c r="A519" s="58"/>
      <c r="B519" s="58"/>
      <c r="C519" s="58"/>
      <c r="D519" s="58"/>
      <c r="E519" s="58"/>
      <c r="F519" s="58"/>
    </row>
    <row r="520" spans="1:6" ht="15.75" customHeight="1">
      <c r="A520" s="58"/>
      <c r="B520" s="58"/>
      <c r="C520" s="58"/>
      <c r="D520" s="58"/>
      <c r="E520" s="58"/>
      <c r="F520" s="58"/>
    </row>
    <row r="521" spans="1:6" ht="15.75" customHeight="1">
      <c r="A521" s="58"/>
      <c r="B521" s="58"/>
      <c r="C521" s="58"/>
      <c r="D521" s="58"/>
      <c r="E521" s="58"/>
      <c r="F521" s="58"/>
    </row>
    <row r="522" spans="1:6" ht="15.75" customHeight="1">
      <c r="A522" s="58"/>
      <c r="B522" s="58"/>
      <c r="C522" s="58"/>
      <c r="D522" s="58"/>
      <c r="E522" s="58"/>
      <c r="F522" s="58"/>
    </row>
    <row r="523" spans="1:6" ht="15.75" customHeight="1">
      <c r="A523" s="58"/>
      <c r="B523" s="58"/>
      <c r="C523" s="58"/>
      <c r="D523" s="58"/>
      <c r="E523" s="58"/>
      <c r="F523" s="58"/>
    </row>
    <row r="524" spans="1:6" ht="15.75" customHeight="1">
      <c r="A524" s="58"/>
      <c r="B524" s="58"/>
      <c r="C524" s="58"/>
      <c r="D524" s="58"/>
      <c r="E524" s="58"/>
      <c r="F524" s="58"/>
    </row>
    <row r="525" spans="1:6" ht="15.75" customHeight="1">
      <c r="A525" s="58"/>
      <c r="B525" s="58"/>
      <c r="C525" s="58"/>
      <c r="D525" s="58"/>
      <c r="E525" s="58"/>
      <c r="F525" s="58"/>
    </row>
    <row r="526" spans="1:6" ht="15.75" customHeight="1">
      <c r="A526" s="58"/>
      <c r="B526" s="58"/>
      <c r="C526" s="58"/>
      <c r="D526" s="58"/>
      <c r="E526" s="58"/>
      <c r="F526" s="58"/>
    </row>
    <row r="527" spans="1:6" ht="15.75" customHeight="1">
      <c r="A527" s="58"/>
      <c r="B527" s="58"/>
      <c r="C527" s="58"/>
      <c r="D527" s="58"/>
      <c r="E527" s="58"/>
      <c r="F527" s="58"/>
    </row>
    <row r="528" spans="1:6" ht="15.75" customHeight="1">
      <c r="A528" s="58"/>
      <c r="B528" s="58"/>
      <c r="C528" s="58"/>
      <c r="D528" s="58"/>
      <c r="E528" s="58"/>
      <c r="F528" s="58"/>
    </row>
    <row r="529" spans="1:6" ht="15.75" customHeight="1">
      <c r="A529" s="58"/>
      <c r="B529" s="58"/>
      <c r="C529" s="58"/>
      <c r="D529" s="58"/>
      <c r="E529" s="58"/>
      <c r="F529" s="58"/>
    </row>
    <row r="530" spans="1:6" ht="15.75" customHeight="1">
      <c r="A530" s="58"/>
      <c r="B530" s="58"/>
      <c r="C530" s="58"/>
      <c r="D530" s="58"/>
      <c r="E530" s="58"/>
      <c r="F530" s="58"/>
    </row>
    <row r="531" spans="1:6" ht="15.75" customHeight="1">
      <c r="A531" s="58"/>
      <c r="B531" s="58"/>
      <c r="C531" s="58"/>
      <c r="D531" s="58"/>
      <c r="E531" s="58"/>
      <c r="F531" s="58"/>
    </row>
    <row r="532" spans="1:6" ht="15.75" customHeight="1">
      <c r="A532" s="58"/>
      <c r="B532" s="58"/>
      <c r="C532" s="58"/>
      <c r="D532" s="58"/>
      <c r="E532" s="58"/>
      <c r="F532" s="58"/>
    </row>
    <row r="533" spans="1:6" ht="15.75" customHeight="1">
      <c r="A533" s="58"/>
      <c r="B533" s="58"/>
      <c r="C533" s="58"/>
      <c r="D533" s="58"/>
      <c r="E533" s="58"/>
      <c r="F533" s="58"/>
    </row>
    <row r="534" spans="1:6" ht="15.75" customHeight="1">
      <c r="A534" s="58"/>
      <c r="B534" s="58"/>
      <c r="C534" s="58"/>
      <c r="D534" s="58"/>
      <c r="E534" s="58"/>
      <c r="F534" s="58"/>
    </row>
    <row r="535" spans="1:6" ht="15.75" customHeight="1">
      <c r="A535" s="58"/>
      <c r="B535" s="58"/>
      <c r="C535" s="58"/>
      <c r="D535" s="58"/>
      <c r="E535" s="58"/>
      <c r="F535" s="58"/>
    </row>
    <row r="536" spans="1:6" ht="15.75" customHeight="1">
      <c r="A536" s="58"/>
      <c r="B536" s="58"/>
      <c r="C536" s="58"/>
      <c r="D536" s="58"/>
      <c r="E536" s="58"/>
      <c r="F536" s="58"/>
    </row>
    <row r="537" spans="1:6" ht="15.75" customHeight="1">
      <c r="A537" s="58"/>
      <c r="B537" s="58"/>
      <c r="C537" s="58"/>
      <c r="D537" s="58"/>
      <c r="E537" s="58"/>
      <c r="F537" s="58"/>
    </row>
    <row r="538" spans="1:6" ht="15.75" customHeight="1">
      <c r="A538" s="58"/>
      <c r="B538" s="58"/>
      <c r="C538" s="58"/>
      <c r="D538" s="58"/>
      <c r="E538" s="58"/>
      <c r="F538" s="58"/>
    </row>
    <row r="539" spans="1:6" ht="15.75" customHeight="1">
      <c r="A539" s="58"/>
      <c r="B539" s="58"/>
      <c r="C539" s="58"/>
      <c r="D539" s="58"/>
      <c r="E539" s="58"/>
      <c r="F539" s="58"/>
    </row>
    <row r="540" spans="1:6" ht="15.75" customHeight="1">
      <c r="A540" s="58"/>
      <c r="B540" s="58"/>
      <c r="C540" s="58"/>
      <c r="D540" s="58"/>
      <c r="E540" s="58"/>
      <c r="F540" s="58"/>
    </row>
    <row r="541" spans="1:6" ht="15.75" customHeight="1">
      <c r="A541" s="58"/>
      <c r="B541" s="58"/>
      <c r="C541" s="58"/>
      <c r="D541" s="58"/>
      <c r="E541" s="58"/>
      <c r="F541" s="58"/>
    </row>
    <row r="542" spans="1:6" ht="15.75" customHeight="1">
      <c r="A542" s="58"/>
      <c r="B542" s="58"/>
      <c r="C542" s="58"/>
      <c r="D542" s="58"/>
      <c r="E542" s="58"/>
      <c r="F542" s="58"/>
    </row>
    <row r="543" spans="1:6" ht="15.75" customHeight="1">
      <c r="A543" s="58"/>
      <c r="B543" s="58"/>
      <c r="C543" s="58"/>
      <c r="D543" s="58"/>
      <c r="E543" s="58"/>
      <c r="F543" s="58"/>
    </row>
    <row r="544" spans="1:6" ht="15.75" customHeight="1">
      <c r="A544" s="58"/>
      <c r="B544" s="58"/>
      <c r="C544" s="58"/>
      <c r="D544" s="58"/>
      <c r="E544" s="58"/>
      <c r="F544" s="58"/>
    </row>
    <row r="545" spans="1:6" ht="15.75" customHeight="1">
      <c r="A545" s="58"/>
      <c r="B545" s="58"/>
      <c r="C545" s="58"/>
      <c r="D545" s="58"/>
      <c r="E545" s="58"/>
      <c r="F545" s="58"/>
    </row>
    <row r="546" spans="1:6" ht="15.75" customHeight="1">
      <c r="A546" s="58"/>
      <c r="B546" s="58"/>
      <c r="C546" s="58"/>
      <c r="D546" s="58"/>
      <c r="E546" s="58"/>
      <c r="F546" s="58"/>
    </row>
    <row r="547" spans="1:6" ht="15.75" customHeight="1">
      <c r="A547" s="58"/>
      <c r="B547" s="58"/>
      <c r="C547" s="58"/>
      <c r="D547" s="58"/>
      <c r="E547" s="58"/>
      <c r="F547" s="58"/>
    </row>
    <row r="548" spans="1:6" ht="15.75" customHeight="1">
      <c r="A548" s="58"/>
      <c r="B548" s="58"/>
      <c r="C548" s="58"/>
      <c r="D548" s="58"/>
      <c r="E548" s="58"/>
      <c r="F548" s="58"/>
    </row>
    <row r="549" spans="1:6" ht="15.75" customHeight="1">
      <c r="A549" s="58"/>
      <c r="B549" s="58"/>
      <c r="C549" s="58"/>
      <c r="D549" s="58"/>
      <c r="E549" s="58"/>
      <c r="F549" s="58"/>
    </row>
    <row r="550" spans="1:6" ht="15.75" customHeight="1">
      <c r="A550" s="58"/>
      <c r="B550" s="58"/>
      <c r="C550" s="58"/>
      <c r="D550" s="58"/>
      <c r="E550" s="58"/>
      <c r="F550" s="58"/>
    </row>
    <row r="551" spans="1:6" ht="15.75" customHeight="1">
      <c r="A551" s="58"/>
      <c r="B551" s="58"/>
      <c r="C551" s="58"/>
      <c r="D551" s="58"/>
      <c r="E551" s="58"/>
      <c r="F551" s="58"/>
    </row>
    <row r="552" spans="1:6" ht="15.75" customHeight="1">
      <c r="A552" s="58"/>
      <c r="B552" s="58"/>
      <c r="C552" s="58"/>
      <c r="D552" s="58"/>
      <c r="E552" s="58"/>
      <c r="F552" s="58"/>
    </row>
    <row r="553" spans="1:6" ht="15.75" customHeight="1">
      <c r="A553" s="58"/>
      <c r="B553" s="58"/>
      <c r="C553" s="58"/>
      <c r="D553" s="58"/>
      <c r="E553" s="58"/>
      <c r="F553" s="58"/>
    </row>
    <row r="554" spans="1:6" ht="15.75" customHeight="1">
      <c r="A554" s="58"/>
      <c r="B554" s="58"/>
      <c r="C554" s="58"/>
      <c r="D554" s="58"/>
      <c r="E554" s="58"/>
      <c r="F554" s="58"/>
    </row>
    <row r="555" spans="1:6" ht="15.75" customHeight="1">
      <c r="A555" s="58"/>
      <c r="B555" s="58"/>
      <c r="C555" s="58"/>
      <c r="D555" s="58"/>
      <c r="E555" s="58"/>
      <c r="F555" s="58"/>
    </row>
    <row r="556" spans="1:6" ht="15.75" customHeight="1">
      <c r="A556" s="58"/>
      <c r="B556" s="58"/>
      <c r="C556" s="58"/>
      <c r="D556" s="58"/>
      <c r="E556" s="58"/>
      <c r="F556" s="58"/>
    </row>
    <row r="557" spans="1:6" ht="15.75" customHeight="1">
      <c r="A557" s="58"/>
      <c r="B557" s="58"/>
      <c r="C557" s="58"/>
      <c r="D557" s="58"/>
      <c r="E557" s="58"/>
      <c r="F557" s="58"/>
    </row>
    <row r="558" spans="1:6" ht="15.75" customHeight="1">
      <c r="A558" s="58"/>
      <c r="B558" s="58"/>
      <c r="C558" s="58"/>
      <c r="D558" s="58"/>
      <c r="E558" s="58"/>
      <c r="F558" s="58"/>
    </row>
    <row r="559" spans="1:6" ht="15.75" customHeight="1">
      <c r="A559" s="58"/>
      <c r="B559" s="58"/>
      <c r="C559" s="58"/>
      <c r="D559" s="58"/>
      <c r="E559" s="58"/>
      <c r="F559" s="58"/>
    </row>
    <row r="560" spans="1:6" ht="15.75" customHeight="1">
      <c r="A560" s="58"/>
      <c r="B560" s="58"/>
      <c r="C560" s="58"/>
      <c r="D560" s="58"/>
      <c r="E560" s="58"/>
      <c r="F560" s="58"/>
    </row>
    <row r="561" spans="1:6" ht="15.75" customHeight="1">
      <c r="A561" s="58"/>
      <c r="B561" s="58"/>
      <c r="C561" s="58"/>
      <c r="D561" s="58"/>
      <c r="E561" s="58"/>
      <c r="F561" s="58"/>
    </row>
    <row r="562" spans="1:6" ht="15.75" customHeight="1">
      <c r="A562" s="58"/>
      <c r="B562" s="58"/>
      <c r="C562" s="58"/>
      <c r="D562" s="58"/>
      <c r="E562" s="58"/>
      <c r="F562" s="58"/>
    </row>
    <row r="563" spans="1:6" ht="15.75" customHeight="1">
      <c r="A563" s="58"/>
      <c r="B563" s="58"/>
      <c r="C563" s="58"/>
      <c r="D563" s="58"/>
      <c r="E563" s="58"/>
      <c r="F563" s="58"/>
    </row>
    <row r="564" spans="1:6" ht="15.75" customHeight="1">
      <c r="A564" s="58"/>
      <c r="B564" s="58"/>
      <c r="C564" s="58"/>
      <c r="D564" s="58"/>
      <c r="E564" s="58"/>
      <c r="F564" s="58"/>
    </row>
    <row r="565" spans="1:6" ht="15.75" customHeight="1">
      <c r="A565" s="58"/>
      <c r="B565" s="58"/>
      <c r="C565" s="58"/>
      <c r="D565" s="58"/>
      <c r="E565" s="58"/>
      <c r="F565" s="58"/>
    </row>
    <row r="566" spans="1:6" ht="15.75" customHeight="1">
      <c r="A566" s="58"/>
      <c r="B566" s="58"/>
      <c r="C566" s="58"/>
      <c r="D566" s="58"/>
      <c r="E566" s="58"/>
      <c r="F566" s="58"/>
    </row>
    <row r="567" spans="1:6" ht="15.75" customHeight="1">
      <c r="A567" s="58"/>
      <c r="B567" s="58"/>
      <c r="C567" s="58"/>
      <c r="D567" s="58"/>
      <c r="E567" s="58"/>
      <c r="F567" s="58"/>
    </row>
    <row r="568" spans="1:6" ht="15.75" customHeight="1">
      <c r="A568" s="58"/>
      <c r="B568" s="58"/>
      <c r="C568" s="58"/>
      <c r="D568" s="58"/>
      <c r="E568" s="58"/>
      <c r="F568" s="58"/>
    </row>
    <row r="569" spans="1:6" ht="15.75" customHeight="1">
      <c r="A569" s="58"/>
      <c r="B569" s="58"/>
      <c r="C569" s="58"/>
      <c r="D569" s="58"/>
      <c r="E569" s="58"/>
      <c r="F569" s="58"/>
    </row>
    <row r="570" spans="1:6" ht="15.75" customHeight="1">
      <c r="A570" s="58"/>
      <c r="B570" s="58"/>
      <c r="C570" s="58"/>
      <c r="D570" s="58"/>
      <c r="E570" s="58"/>
      <c r="F570" s="58"/>
    </row>
    <row r="571" spans="1:6" ht="15.75" customHeight="1">
      <c r="A571" s="58"/>
      <c r="B571" s="58"/>
      <c r="C571" s="58"/>
      <c r="D571" s="58"/>
      <c r="E571" s="58"/>
      <c r="F571" s="58"/>
    </row>
    <row r="572" spans="1:6" ht="15.75" customHeight="1">
      <c r="A572" s="58"/>
      <c r="B572" s="58"/>
      <c r="C572" s="58"/>
      <c r="D572" s="58"/>
      <c r="E572" s="58"/>
      <c r="F572" s="58"/>
    </row>
    <row r="573" spans="1:6" ht="15.75" customHeight="1">
      <c r="A573" s="58"/>
      <c r="B573" s="58"/>
      <c r="C573" s="58"/>
      <c r="D573" s="58"/>
      <c r="E573" s="58"/>
      <c r="F573" s="58"/>
    </row>
    <row r="574" spans="1:6" ht="15.75" customHeight="1">
      <c r="A574" s="58"/>
      <c r="B574" s="58"/>
      <c r="C574" s="58"/>
      <c r="D574" s="58"/>
      <c r="E574" s="58"/>
      <c r="F574" s="58"/>
    </row>
    <row r="575" spans="1:6" ht="15.75" customHeight="1">
      <c r="A575" s="58"/>
      <c r="B575" s="58"/>
      <c r="C575" s="58"/>
      <c r="D575" s="58"/>
      <c r="E575" s="58"/>
      <c r="F575" s="58"/>
    </row>
    <row r="576" spans="1:6" ht="15.75" customHeight="1">
      <c r="A576" s="58"/>
      <c r="B576" s="58"/>
      <c r="C576" s="58"/>
      <c r="D576" s="58"/>
      <c r="E576" s="58"/>
      <c r="F576" s="58"/>
    </row>
    <row r="577" spans="1:6" ht="15.75" customHeight="1">
      <c r="A577" s="58"/>
      <c r="B577" s="58"/>
      <c r="C577" s="58"/>
      <c r="D577" s="58"/>
      <c r="E577" s="58"/>
      <c r="F577" s="58"/>
    </row>
    <row r="578" spans="1:6" ht="15.75" customHeight="1">
      <c r="A578" s="58"/>
      <c r="B578" s="58"/>
      <c r="C578" s="58"/>
      <c r="D578" s="58"/>
      <c r="E578" s="58"/>
      <c r="F578" s="58"/>
    </row>
    <row r="579" spans="1:6" ht="15.75" customHeight="1">
      <c r="A579" s="58"/>
      <c r="B579" s="58"/>
      <c r="C579" s="58"/>
      <c r="D579" s="58"/>
      <c r="E579" s="58"/>
      <c r="F579" s="58"/>
    </row>
    <row r="580" spans="1:6" ht="15.75" customHeight="1">
      <c r="A580" s="58"/>
      <c r="B580" s="58"/>
      <c r="C580" s="58"/>
      <c r="D580" s="58"/>
      <c r="E580" s="58"/>
      <c r="F580" s="58"/>
    </row>
    <row r="581" spans="1:6" ht="15.75" customHeight="1">
      <c r="A581" s="58"/>
      <c r="B581" s="58"/>
      <c r="C581" s="58"/>
      <c r="D581" s="58"/>
      <c r="E581" s="58"/>
      <c r="F581" s="58"/>
    </row>
    <row r="582" spans="1:6" ht="15.75" customHeight="1">
      <c r="A582" s="58"/>
      <c r="B582" s="58"/>
      <c r="C582" s="58"/>
      <c r="D582" s="58"/>
      <c r="E582" s="58"/>
      <c r="F582" s="58"/>
    </row>
    <row r="583" spans="1:6" ht="15.75" customHeight="1">
      <c r="A583" s="58"/>
      <c r="B583" s="58"/>
      <c r="C583" s="58"/>
      <c r="D583" s="58"/>
      <c r="E583" s="58"/>
      <c r="F583" s="58"/>
    </row>
    <row r="584" spans="1:6" ht="15.75" customHeight="1">
      <c r="A584" s="58"/>
      <c r="B584" s="58"/>
      <c r="C584" s="58"/>
      <c r="D584" s="58"/>
      <c r="E584" s="58"/>
      <c r="F584" s="58"/>
    </row>
    <row r="585" spans="1:6" ht="15.75" customHeight="1">
      <c r="A585" s="58"/>
      <c r="B585" s="58"/>
      <c r="C585" s="58"/>
      <c r="D585" s="58"/>
      <c r="E585" s="58"/>
      <c r="F585" s="58"/>
    </row>
    <row r="586" spans="1:6" ht="15.75" customHeight="1">
      <c r="A586" s="58"/>
      <c r="B586" s="58"/>
      <c r="C586" s="58"/>
      <c r="D586" s="58"/>
      <c r="E586" s="58"/>
      <c r="F586" s="58"/>
    </row>
    <row r="587" spans="1:6" ht="15.75" customHeight="1">
      <c r="A587" s="58"/>
      <c r="B587" s="58"/>
      <c r="C587" s="58"/>
      <c r="D587" s="58"/>
      <c r="E587" s="58"/>
      <c r="F587" s="58"/>
    </row>
    <row r="588" spans="1:6" ht="15.75" customHeight="1">
      <c r="A588" s="58"/>
      <c r="B588" s="58"/>
      <c r="C588" s="58"/>
      <c r="D588" s="58"/>
      <c r="E588" s="58"/>
      <c r="F588" s="58"/>
    </row>
    <row r="589" spans="1:6" ht="15.75" customHeight="1">
      <c r="A589" s="58"/>
      <c r="B589" s="58"/>
      <c r="C589" s="58"/>
      <c r="D589" s="58"/>
      <c r="E589" s="58"/>
      <c r="F589" s="58"/>
    </row>
    <row r="590" spans="1:6" ht="15.75" customHeight="1">
      <c r="A590" s="58"/>
      <c r="B590" s="58"/>
      <c r="C590" s="58"/>
      <c r="D590" s="58"/>
      <c r="E590" s="58"/>
      <c r="F590" s="58"/>
    </row>
    <row r="591" spans="1:6" ht="15.75" customHeight="1">
      <c r="A591" s="58"/>
      <c r="B591" s="58"/>
      <c r="C591" s="58"/>
      <c r="D591" s="58"/>
      <c r="E591" s="58"/>
      <c r="F591" s="58"/>
    </row>
    <row r="592" spans="1:6" ht="15.75" customHeight="1">
      <c r="A592" s="58"/>
      <c r="B592" s="58"/>
      <c r="C592" s="58"/>
      <c r="D592" s="58"/>
      <c r="E592" s="58"/>
      <c r="F592" s="58"/>
    </row>
    <row r="593" spans="1:6" ht="15.75" customHeight="1">
      <c r="A593" s="58"/>
      <c r="B593" s="58"/>
      <c r="C593" s="58"/>
      <c r="D593" s="58"/>
      <c r="E593" s="58"/>
      <c r="F593" s="58"/>
    </row>
    <row r="594" spans="1:6" ht="15.75" customHeight="1">
      <c r="A594" s="58"/>
      <c r="B594" s="58"/>
      <c r="C594" s="58"/>
      <c r="D594" s="58"/>
      <c r="E594" s="58"/>
      <c r="F594" s="58"/>
    </row>
    <row r="595" spans="1:6" ht="15.75" customHeight="1">
      <c r="A595" s="58"/>
      <c r="B595" s="58"/>
      <c r="C595" s="58"/>
      <c r="D595" s="58"/>
      <c r="E595" s="58"/>
      <c r="F595" s="58"/>
    </row>
    <row r="596" spans="1:6" ht="15.75" customHeight="1">
      <c r="A596" s="58"/>
      <c r="B596" s="58"/>
      <c r="C596" s="58"/>
      <c r="D596" s="58"/>
      <c r="E596" s="58"/>
      <c r="F596" s="58"/>
    </row>
    <row r="597" spans="1:6" ht="15.75" customHeight="1">
      <c r="A597" s="58"/>
      <c r="B597" s="58"/>
      <c r="C597" s="58"/>
      <c r="D597" s="58"/>
      <c r="E597" s="58"/>
      <c r="F597" s="58"/>
    </row>
    <row r="598" spans="1:6" ht="15.75" customHeight="1">
      <c r="A598" s="58"/>
      <c r="B598" s="58"/>
      <c r="C598" s="58"/>
      <c r="D598" s="58"/>
      <c r="E598" s="58"/>
      <c r="F598" s="58"/>
    </row>
    <row r="599" spans="1:6" ht="15.75" customHeight="1">
      <c r="A599" s="58"/>
      <c r="B599" s="58"/>
      <c r="C599" s="58"/>
      <c r="D599" s="58"/>
      <c r="E599" s="58"/>
      <c r="F599" s="58"/>
    </row>
    <row r="600" spans="1:6" ht="15.75" customHeight="1">
      <c r="A600" s="58"/>
      <c r="B600" s="58"/>
      <c r="C600" s="58"/>
      <c r="D600" s="58"/>
      <c r="E600" s="58"/>
      <c r="F600" s="58"/>
    </row>
    <row r="601" spans="1:6" ht="15.75" customHeight="1">
      <c r="A601" s="58"/>
      <c r="B601" s="58"/>
      <c r="C601" s="58"/>
      <c r="D601" s="58"/>
      <c r="E601" s="58"/>
      <c r="F601" s="58"/>
    </row>
    <row r="602" spans="1:6" ht="15.75" customHeight="1">
      <c r="A602" s="58"/>
      <c r="B602" s="58"/>
      <c r="C602" s="58"/>
      <c r="D602" s="58"/>
      <c r="E602" s="58"/>
      <c r="F602" s="58"/>
    </row>
    <row r="603" spans="1:6" ht="15.75" customHeight="1">
      <c r="A603" s="58"/>
      <c r="B603" s="58"/>
      <c r="C603" s="58"/>
      <c r="D603" s="58"/>
      <c r="E603" s="58"/>
      <c r="F603" s="58"/>
    </row>
    <row r="604" spans="1:6" ht="15.75" customHeight="1">
      <c r="A604" s="58"/>
      <c r="B604" s="58"/>
      <c r="C604" s="58"/>
      <c r="D604" s="58"/>
      <c r="E604" s="58"/>
      <c r="F604" s="58"/>
    </row>
    <row r="605" spans="1:6" ht="15.75" customHeight="1">
      <c r="A605" s="58"/>
      <c r="B605" s="58"/>
      <c r="C605" s="58"/>
      <c r="D605" s="58"/>
      <c r="E605" s="58"/>
      <c r="F605" s="58"/>
    </row>
    <row r="606" spans="1:6" ht="15.75" customHeight="1">
      <c r="A606" s="58"/>
      <c r="B606" s="58"/>
      <c r="C606" s="58"/>
      <c r="D606" s="58"/>
      <c r="E606" s="58"/>
      <c r="F606" s="58"/>
    </row>
    <row r="607" spans="1:6" ht="15.75" customHeight="1">
      <c r="A607" s="58"/>
      <c r="B607" s="58"/>
      <c r="C607" s="58"/>
      <c r="D607" s="58"/>
      <c r="E607" s="58"/>
      <c r="F607" s="58"/>
    </row>
    <row r="608" spans="1:6" ht="15.75" customHeight="1">
      <c r="A608" s="58"/>
      <c r="B608" s="58"/>
      <c r="C608" s="58"/>
      <c r="D608" s="58"/>
      <c r="E608" s="58"/>
      <c r="F608" s="58"/>
    </row>
    <row r="609" spans="1:6" ht="15.75" customHeight="1">
      <c r="A609" s="58"/>
      <c r="B609" s="58"/>
      <c r="C609" s="58"/>
      <c r="D609" s="58"/>
      <c r="E609" s="58"/>
      <c r="F609" s="58"/>
    </row>
    <row r="610" spans="1:6" ht="15.75" customHeight="1">
      <c r="A610" s="58"/>
      <c r="B610" s="58"/>
      <c r="C610" s="58"/>
      <c r="D610" s="58"/>
      <c r="E610" s="58"/>
      <c r="F610" s="58"/>
    </row>
    <row r="611" spans="1:6" ht="15.75" customHeight="1">
      <c r="A611" s="58"/>
      <c r="B611" s="58"/>
      <c r="C611" s="58"/>
      <c r="D611" s="58"/>
      <c r="E611" s="58"/>
      <c r="F611" s="58"/>
    </row>
    <row r="612" spans="1:6" ht="15.75" customHeight="1">
      <c r="A612" s="58"/>
      <c r="B612" s="58"/>
      <c r="C612" s="58"/>
      <c r="D612" s="58"/>
      <c r="E612" s="58"/>
      <c r="F612" s="58"/>
    </row>
    <row r="613" spans="1:6" ht="15.75" customHeight="1">
      <c r="A613" s="58"/>
      <c r="B613" s="58"/>
      <c r="C613" s="58"/>
      <c r="D613" s="58"/>
      <c r="E613" s="58"/>
      <c r="F613" s="58"/>
    </row>
    <row r="614" spans="1:6" ht="15.75" customHeight="1">
      <c r="A614" s="58"/>
      <c r="B614" s="58"/>
      <c r="C614" s="58"/>
      <c r="D614" s="58"/>
      <c r="E614" s="58"/>
      <c r="F614" s="58"/>
    </row>
    <row r="615" spans="1:6" ht="15.75" customHeight="1">
      <c r="A615" s="58"/>
      <c r="B615" s="58"/>
      <c r="C615" s="58"/>
      <c r="D615" s="58"/>
      <c r="E615" s="58"/>
      <c r="F615" s="58"/>
    </row>
    <row r="616" spans="1:6" ht="15.75" customHeight="1">
      <c r="A616" s="58"/>
      <c r="B616" s="58"/>
      <c r="C616" s="58"/>
      <c r="D616" s="58"/>
      <c r="E616" s="58"/>
      <c r="F616" s="58"/>
    </row>
    <row r="617" spans="1:6" ht="15.75" customHeight="1">
      <c r="A617" s="58"/>
      <c r="B617" s="58"/>
      <c r="C617" s="58"/>
      <c r="D617" s="58"/>
      <c r="E617" s="58"/>
      <c r="F617" s="58"/>
    </row>
    <row r="618" spans="1:6" ht="15.75" customHeight="1">
      <c r="A618" s="58"/>
      <c r="B618" s="58"/>
      <c r="C618" s="58"/>
      <c r="D618" s="58"/>
      <c r="E618" s="58"/>
      <c r="F618" s="58"/>
    </row>
    <row r="619" spans="1:6" ht="15.75" customHeight="1">
      <c r="A619" s="58"/>
      <c r="B619" s="58"/>
      <c r="C619" s="58"/>
      <c r="D619" s="58"/>
      <c r="E619" s="58"/>
      <c r="F619" s="58"/>
    </row>
    <row r="620" spans="1:6" ht="15.75" customHeight="1">
      <c r="A620" s="58"/>
      <c r="B620" s="58"/>
      <c r="C620" s="58"/>
      <c r="D620" s="58"/>
      <c r="E620" s="58"/>
      <c r="F620" s="58"/>
    </row>
    <row r="621" spans="1:6" ht="15.75" customHeight="1">
      <c r="A621" s="58"/>
      <c r="B621" s="58"/>
      <c r="C621" s="58"/>
      <c r="D621" s="58"/>
      <c r="E621" s="58"/>
      <c r="F621" s="58"/>
    </row>
    <row r="622" spans="1:6" ht="15.75" customHeight="1">
      <c r="A622" s="58"/>
      <c r="B622" s="58"/>
      <c r="C622" s="58"/>
      <c r="D622" s="58"/>
      <c r="E622" s="58"/>
      <c r="F622" s="58"/>
    </row>
    <row r="623" spans="1:6" ht="15.75" customHeight="1">
      <c r="A623" s="58"/>
      <c r="B623" s="58"/>
      <c r="C623" s="58"/>
      <c r="D623" s="58"/>
      <c r="E623" s="58"/>
      <c r="F623" s="58"/>
    </row>
    <row r="624" spans="1:6" ht="15.75" customHeight="1">
      <c r="A624" s="58"/>
      <c r="B624" s="58"/>
      <c r="C624" s="58"/>
      <c r="D624" s="58"/>
      <c r="E624" s="58"/>
      <c r="F624" s="58"/>
    </row>
    <row r="625" spans="1:6" ht="15.75" customHeight="1">
      <c r="A625" s="58"/>
      <c r="B625" s="58"/>
      <c r="C625" s="58"/>
      <c r="D625" s="58"/>
      <c r="E625" s="58"/>
      <c r="F625" s="58"/>
    </row>
    <row r="626" spans="1:6" ht="15.75" customHeight="1">
      <c r="A626" s="58"/>
      <c r="B626" s="58"/>
      <c r="C626" s="58"/>
      <c r="D626" s="58"/>
      <c r="E626" s="58"/>
      <c r="F626" s="58"/>
    </row>
    <row r="627" spans="1:6" ht="15.75" customHeight="1">
      <c r="A627" s="58"/>
      <c r="B627" s="58"/>
      <c r="C627" s="58"/>
      <c r="D627" s="58"/>
      <c r="E627" s="58"/>
      <c r="F627" s="58"/>
    </row>
    <row r="628" spans="1:6" ht="15.75" customHeight="1">
      <c r="A628" s="58"/>
      <c r="B628" s="58"/>
      <c r="C628" s="58"/>
      <c r="D628" s="58"/>
      <c r="E628" s="58"/>
      <c r="F628" s="58"/>
    </row>
    <row r="629" spans="1:6" ht="15.75" customHeight="1">
      <c r="A629" s="58"/>
      <c r="B629" s="58"/>
      <c r="C629" s="58"/>
      <c r="D629" s="58"/>
      <c r="E629" s="58"/>
      <c r="F629" s="58"/>
    </row>
    <row r="630" spans="1:6" ht="15.75" customHeight="1">
      <c r="A630" s="58"/>
      <c r="B630" s="58"/>
      <c r="C630" s="58"/>
      <c r="D630" s="58"/>
      <c r="E630" s="58"/>
      <c r="F630" s="58"/>
    </row>
    <row r="631" spans="1:6" ht="15.75" customHeight="1">
      <c r="A631" s="58"/>
      <c r="B631" s="58"/>
      <c r="C631" s="58"/>
      <c r="D631" s="58"/>
      <c r="E631" s="58"/>
      <c r="F631" s="58"/>
    </row>
    <row r="632" spans="1:6" ht="15.75" customHeight="1">
      <c r="A632" s="58"/>
      <c r="B632" s="58"/>
      <c r="C632" s="58"/>
      <c r="D632" s="58"/>
      <c r="E632" s="58"/>
      <c r="F632" s="58"/>
    </row>
    <row r="633" spans="1:6" ht="15.75" customHeight="1">
      <c r="A633" s="58"/>
      <c r="B633" s="58"/>
      <c r="C633" s="58"/>
      <c r="D633" s="58"/>
      <c r="E633" s="58"/>
      <c r="F633" s="58"/>
    </row>
    <row r="634" spans="1:6" ht="15.75" customHeight="1">
      <c r="A634" s="58"/>
      <c r="B634" s="58"/>
      <c r="C634" s="58"/>
      <c r="D634" s="58"/>
      <c r="E634" s="58"/>
      <c r="F634" s="58"/>
    </row>
    <row r="635" spans="1:6" ht="15.75" customHeight="1">
      <c r="A635" s="58"/>
      <c r="B635" s="58"/>
      <c r="C635" s="58"/>
      <c r="D635" s="58"/>
      <c r="E635" s="58"/>
      <c r="F635" s="58"/>
    </row>
    <row r="636" spans="1:6" ht="15.75" customHeight="1">
      <c r="A636" s="58"/>
      <c r="B636" s="58"/>
      <c r="C636" s="58"/>
      <c r="D636" s="58"/>
      <c r="E636" s="58"/>
      <c r="F636" s="58"/>
    </row>
    <row r="637" spans="1:6" ht="15.75" customHeight="1">
      <c r="A637" s="58"/>
      <c r="B637" s="58"/>
      <c r="C637" s="58"/>
      <c r="D637" s="58"/>
      <c r="E637" s="58"/>
      <c r="F637" s="58"/>
    </row>
    <row r="638" spans="1:6" ht="15.75" customHeight="1">
      <c r="A638" s="58"/>
      <c r="B638" s="58"/>
      <c r="C638" s="58"/>
      <c r="D638" s="58"/>
      <c r="E638" s="58"/>
      <c r="F638" s="58"/>
    </row>
    <row r="639" spans="1:6" ht="15.75" customHeight="1">
      <c r="A639" s="58"/>
      <c r="B639" s="58"/>
      <c r="C639" s="58"/>
      <c r="D639" s="58"/>
      <c r="E639" s="58"/>
      <c r="F639" s="58"/>
    </row>
    <row r="640" spans="1:6" ht="15.75" customHeight="1">
      <c r="A640" s="58"/>
      <c r="B640" s="58"/>
      <c r="C640" s="58"/>
      <c r="D640" s="58"/>
      <c r="E640" s="58"/>
      <c r="F640" s="58"/>
    </row>
    <row r="641" spans="1:6" ht="15.75" customHeight="1">
      <c r="A641" s="58"/>
      <c r="B641" s="58"/>
      <c r="C641" s="58"/>
      <c r="D641" s="58"/>
      <c r="E641" s="58"/>
      <c r="F641" s="58"/>
    </row>
    <row r="642" spans="1:6" ht="15.75" customHeight="1">
      <c r="A642" s="58"/>
      <c r="B642" s="58"/>
      <c r="C642" s="58"/>
      <c r="D642" s="58"/>
      <c r="E642" s="58"/>
      <c r="F642" s="58"/>
    </row>
    <row r="643" spans="1:6" ht="15.75" customHeight="1">
      <c r="A643" s="58"/>
      <c r="B643" s="58"/>
      <c r="C643" s="58"/>
      <c r="D643" s="58"/>
      <c r="E643" s="58"/>
      <c r="F643" s="58"/>
    </row>
    <row r="644" spans="1:6" ht="15.75" customHeight="1">
      <c r="A644" s="58"/>
      <c r="B644" s="58"/>
      <c r="C644" s="58"/>
      <c r="D644" s="58"/>
      <c r="E644" s="58"/>
      <c r="F644" s="58"/>
    </row>
    <row r="645" spans="1:6" ht="15.75" customHeight="1">
      <c r="A645" s="58"/>
      <c r="B645" s="58"/>
      <c r="C645" s="58"/>
      <c r="D645" s="58"/>
      <c r="E645" s="58"/>
      <c r="F645" s="58"/>
    </row>
    <row r="646" spans="1:6" ht="15.75" customHeight="1">
      <c r="A646" s="58"/>
      <c r="B646" s="58"/>
      <c r="C646" s="58"/>
      <c r="D646" s="58"/>
      <c r="E646" s="58"/>
      <c r="F646" s="58"/>
    </row>
    <row r="647" spans="1:6" ht="15.75" customHeight="1">
      <c r="A647" s="58"/>
      <c r="B647" s="58"/>
      <c r="C647" s="58"/>
      <c r="D647" s="58"/>
      <c r="E647" s="58"/>
      <c r="F647" s="58"/>
    </row>
    <row r="648" spans="1:6" ht="15.75" customHeight="1">
      <c r="A648" s="58"/>
      <c r="B648" s="58"/>
      <c r="C648" s="58"/>
      <c r="D648" s="58"/>
      <c r="E648" s="58"/>
      <c r="F648" s="58"/>
    </row>
    <row r="649" spans="1:6" ht="15.75" customHeight="1">
      <c r="A649" s="58"/>
      <c r="B649" s="58"/>
      <c r="C649" s="58"/>
      <c r="D649" s="58"/>
      <c r="E649" s="58"/>
      <c r="F649" s="58"/>
    </row>
    <row r="650" spans="1:6" ht="15.75" customHeight="1">
      <c r="A650" s="58"/>
      <c r="B650" s="58"/>
      <c r="C650" s="58"/>
      <c r="D650" s="58"/>
      <c r="E650" s="58"/>
      <c r="F650" s="58"/>
    </row>
    <row r="651" spans="1:6" ht="15.75" customHeight="1">
      <c r="A651" s="58"/>
      <c r="B651" s="58"/>
      <c r="C651" s="58"/>
      <c r="D651" s="58"/>
      <c r="E651" s="58"/>
      <c r="F651" s="58"/>
    </row>
    <row r="652" spans="1:6" ht="15.75" customHeight="1">
      <c r="A652" s="58"/>
      <c r="B652" s="58"/>
      <c r="C652" s="58"/>
      <c r="D652" s="58"/>
      <c r="E652" s="58"/>
      <c r="F652" s="58"/>
    </row>
    <row r="653" spans="1:6" ht="15.75" customHeight="1">
      <c r="A653" s="58"/>
      <c r="B653" s="58"/>
      <c r="C653" s="58"/>
      <c r="D653" s="58"/>
      <c r="E653" s="58"/>
      <c r="F653" s="58"/>
    </row>
    <row r="654" spans="1:6" ht="15.75" customHeight="1">
      <c r="A654" s="58"/>
      <c r="B654" s="58"/>
      <c r="C654" s="58"/>
      <c r="D654" s="58"/>
      <c r="E654" s="58"/>
      <c r="F654" s="58"/>
    </row>
    <row r="655" spans="1:6" ht="15.75" customHeight="1">
      <c r="A655" s="58"/>
      <c r="B655" s="58"/>
      <c r="C655" s="58"/>
      <c r="D655" s="58"/>
      <c r="E655" s="58"/>
      <c r="F655" s="58"/>
    </row>
    <row r="656" spans="1:6" ht="15.75" customHeight="1">
      <c r="A656" s="58"/>
      <c r="B656" s="58"/>
      <c r="C656" s="58"/>
      <c r="D656" s="58"/>
      <c r="E656" s="58"/>
      <c r="F656" s="58"/>
    </row>
    <row r="657" spans="1:6" ht="15.75" customHeight="1">
      <c r="A657" s="58"/>
      <c r="B657" s="58"/>
      <c r="C657" s="58"/>
      <c r="D657" s="58"/>
      <c r="E657" s="58"/>
      <c r="F657" s="58"/>
    </row>
    <row r="658" spans="1:6" ht="15.75" customHeight="1">
      <c r="A658" s="58"/>
      <c r="B658" s="58"/>
      <c r="C658" s="58"/>
      <c r="D658" s="58"/>
      <c r="E658" s="58"/>
      <c r="F658" s="58"/>
    </row>
    <row r="659" spans="1:6" ht="15.75" customHeight="1">
      <c r="A659" s="58"/>
      <c r="B659" s="58"/>
      <c r="C659" s="58"/>
      <c r="D659" s="58"/>
      <c r="E659" s="58"/>
      <c r="F659" s="58"/>
    </row>
    <row r="660" spans="1:6" ht="15.75" customHeight="1">
      <c r="A660" s="58"/>
      <c r="B660" s="58"/>
      <c r="C660" s="58"/>
      <c r="D660" s="58"/>
      <c r="E660" s="58"/>
      <c r="F660" s="58"/>
    </row>
    <row r="661" spans="1:6" ht="15.75" customHeight="1">
      <c r="A661" s="58"/>
      <c r="B661" s="58"/>
      <c r="C661" s="58"/>
      <c r="D661" s="58"/>
      <c r="E661" s="58"/>
      <c r="F661" s="58"/>
    </row>
    <row r="662" spans="1:6" ht="15.75" customHeight="1">
      <c r="A662" s="58"/>
      <c r="B662" s="58"/>
      <c r="C662" s="58"/>
      <c r="D662" s="58"/>
      <c r="E662" s="58"/>
      <c r="F662" s="58"/>
    </row>
    <row r="663" spans="1:6" ht="15.75" customHeight="1">
      <c r="A663" s="58"/>
      <c r="B663" s="58"/>
      <c r="C663" s="58"/>
      <c r="D663" s="58"/>
      <c r="E663" s="58"/>
      <c r="F663" s="58"/>
    </row>
    <row r="664" spans="1:6" ht="15.75" customHeight="1">
      <c r="A664" s="58"/>
      <c r="B664" s="58"/>
      <c r="C664" s="58"/>
      <c r="D664" s="58"/>
      <c r="E664" s="58"/>
      <c r="F664" s="58"/>
    </row>
    <row r="665" spans="1:6" ht="15.75" customHeight="1">
      <c r="A665" s="58"/>
      <c r="B665" s="58"/>
      <c r="C665" s="58"/>
      <c r="D665" s="58"/>
      <c r="E665" s="58"/>
      <c r="F665" s="58"/>
    </row>
    <row r="666" spans="1:6" ht="15.75" customHeight="1">
      <c r="A666" s="58"/>
      <c r="B666" s="58"/>
      <c r="C666" s="58"/>
      <c r="D666" s="58"/>
      <c r="E666" s="58"/>
      <c r="F666" s="58"/>
    </row>
    <row r="667" spans="1:6" ht="15.75" customHeight="1">
      <c r="A667" s="58"/>
      <c r="B667" s="58"/>
      <c r="C667" s="58"/>
      <c r="D667" s="58"/>
      <c r="E667" s="58"/>
      <c r="F667" s="58"/>
    </row>
    <row r="668" spans="1:6" ht="15.75" customHeight="1">
      <c r="A668" s="58"/>
      <c r="B668" s="58"/>
      <c r="C668" s="58"/>
      <c r="D668" s="58"/>
      <c r="E668" s="58"/>
      <c r="F668" s="58"/>
    </row>
    <row r="669" spans="1:6" ht="15.75" customHeight="1">
      <c r="A669" s="58"/>
      <c r="B669" s="58"/>
      <c r="C669" s="58"/>
      <c r="D669" s="58"/>
      <c r="E669" s="58"/>
      <c r="F669" s="58"/>
    </row>
    <row r="670" spans="1:6" ht="15.75" customHeight="1">
      <c r="A670" s="58"/>
      <c r="B670" s="58"/>
      <c r="C670" s="58"/>
      <c r="D670" s="58"/>
      <c r="E670" s="58"/>
      <c r="F670" s="58"/>
    </row>
    <row r="671" spans="1:6" ht="15.75" customHeight="1">
      <c r="A671" s="58"/>
      <c r="B671" s="58"/>
      <c r="C671" s="58"/>
      <c r="D671" s="58"/>
      <c r="E671" s="58"/>
      <c r="F671" s="58"/>
    </row>
    <row r="672" spans="1:6" ht="15.75" customHeight="1">
      <c r="A672" s="58"/>
      <c r="B672" s="58"/>
      <c r="C672" s="58"/>
      <c r="D672" s="58"/>
      <c r="E672" s="58"/>
      <c r="F672" s="58"/>
    </row>
    <row r="673" spans="1:6" ht="15.75" customHeight="1">
      <c r="A673" s="58"/>
      <c r="B673" s="58"/>
      <c r="C673" s="58"/>
      <c r="D673" s="58"/>
      <c r="E673" s="58"/>
      <c r="F673" s="58"/>
    </row>
    <row r="674" spans="1:6" ht="15.75" customHeight="1">
      <c r="A674" s="58"/>
      <c r="B674" s="58"/>
      <c r="C674" s="58"/>
      <c r="D674" s="58"/>
      <c r="E674" s="58"/>
      <c r="F674" s="58"/>
    </row>
    <row r="675" spans="1:6" ht="15.75" customHeight="1">
      <c r="A675" s="58"/>
      <c r="B675" s="58"/>
      <c r="C675" s="58"/>
      <c r="D675" s="58"/>
      <c r="E675" s="58"/>
      <c r="F675" s="58"/>
    </row>
    <row r="676" spans="1:6" ht="15.75" customHeight="1">
      <c r="A676" s="58"/>
      <c r="B676" s="58"/>
      <c r="C676" s="58"/>
      <c r="D676" s="58"/>
      <c r="E676" s="58"/>
      <c r="F676" s="58"/>
    </row>
    <row r="677" spans="1:6" ht="15.75" customHeight="1">
      <c r="A677" s="58"/>
      <c r="B677" s="58"/>
      <c r="C677" s="58"/>
      <c r="D677" s="58"/>
      <c r="E677" s="58"/>
      <c r="F677" s="58"/>
    </row>
    <row r="678" spans="1:6" ht="15.75" customHeight="1">
      <c r="A678" s="58"/>
      <c r="B678" s="58"/>
      <c r="C678" s="58"/>
      <c r="D678" s="58"/>
      <c r="E678" s="58"/>
      <c r="F678" s="58"/>
    </row>
    <row r="679" spans="1:6" ht="15.75" customHeight="1">
      <c r="A679" s="58"/>
      <c r="B679" s="58"/>
      <c r="C679" s="58"/>
      <c r="D679" s="58"/>
      <c r="E679" s="58"/>
      <c r="F679" s="58"/>
    </row>
    <row r="680" spans="1:6" ht="15.75" customHeight="1">
      <c r="A680" s="58"/>
      <c r="B680" s="58"/>
      <c r="C680" s="58"/>
      <c r="D680" s="58"/>
      <c r="E680" s="58"/>
      <c r="F680" s="58"/>
    </row>
    <row r="681" spans="1:6" ht="15.75" customHeight="1">
      <c r="A681" s="58"/>
      <c r="B681" s="58"/>
      <c r="C681" s="58"/>
      <c r="D681" s="58"/>
      <c r="E681" s="58"/>
      <c r="F681" s="58"/>
    </row>
    <row r="682" spans="1:6" ht="15.75" customHeight="1">
      <c r="A682" s="58"/>
      <c r="B682" s="58"/>
      <c r="C682" s="58"/>
      <c r="D682" s="58"/>
      <c r="E682" s="58"/>
      <c r="F682" s="58"/>
    </row>
    <row r="683" spans="1:6" ht="15.75" customHeight="1">
      <c r="A683" s="58"/>
      <c r="B683" s="58"/>
      <c r="C683" s="58"/>
      <c r="D683" s="58"/>
      <c r="E683" s="58"/>
      <c r="F683" s="58"/>
    </row>
    <row r="684" spans="1:6" ht="15.75" customHeight="1">
      <c r="A684" s="58"/>
      <c r="B684" s="58"/>
      <c r="C684" s="58"/>
      <c r="D684" s="58"/>
      <c r="E684" s="58"/>
      <c r="F684" s="58"/>
    </row>
    <row r="685" spans="1:6" ht="15.75" customHeight="1">
      <c r="A685" s="58"/>
      <c r="B685" s="58"/>
      <c r="C685" s="58"/>
      <c r="D685" s="58"/>
      <c r="E685" s="58"/>
      <c r="F685" s="58"/>
    </row>
    <row r="686" spans="1:6" ht="15.75" customHeight="1">
      <c r="A686" s="58"/>
      <c r="B686" s="58"/>
      <c r="C686" s="58"/>
      <c r="D686" s="58"/>
      <c r="E686" s="58"/>
      <c r="F686" s="58"/>
    </row>
    <row r="687" spans="1:6" ht="15.75" customHeight="1">
      <c r="A687" s="58"/>
      <c r="B687" s="58"/>
      <c r="C687" s="58"/>
      <c r="D687" s="58"/>
      <c r="E687" s="58"/>
      <c r="F687" s="58"/>
    </row>
    <row r="688" spans="1:6" ht="15.75" customHeight="1">
      <c r="A688" s="58"/>
      <c r="B688" s="58"/>
      <c r="C688" s="58"/>
      <c r="D688" s="58"/>
      <c r="E688" s="58"/>
      <c r="F688" s="58"/>
    </row>
    <row r="689" spans="1:6" ht="15.75" customHeight="1">
      <c r="A689" s="58"/>
      <c r="B689" s="58"/>
      <c r="C689" s="58"/>
      <c r="D689" s="58"/>
      <c r="E689" s="58"/>
      <c r="F689" s="58"/>
    </row>
    <row r="690" spans="1:6" ht="15.75" customHeight="1">
      <c r="A690" s="58"/>
      <c r="B690" s="58"/>
      <c r="C690" s="58"/>
      <c r="D690" s="58"/>
      <c r="E690" s="58"/>
      <c r="F690" s="58"/>
    </row>
    <row r="691" spans="1:6" ht="15.75" customHeight="1">
      <c r="A691" s="58"/>
      <c r="B691" s="58"/>
      <c r="C691" s="58"/>
      <c r="D691" s="58"/>
      <c r="E691" s="58"/>
      <c r="F691" s="58"/>
    </row>
    <row r="692" spans="1:6" ht="15.75" customHeight="1">
      <c r="A692" s="58"/>
      <c r="B692" s="58"/>
      <c r="C692" s="58"/>
      <c r="D692" s="58"/>
      <c r="E692" s="58"/>
      <c r="F692" s="58"/>
    </row>
    <row r="693" spans="1:6" ht="15.75" customHeight="1">
      <c r="A693" s="58"/>
      <c r="B693" s="58"/>
      <c r="C693" s="58"/>
      <c r="D693" s="58"/>
      <c r="E693" s="58"/>
      <c r="F693" s="58"/>
    </row>
    <row r="694" spans="1:6" ht="15.75" customHeight="1">
      <c r="A694" s="58"/>
      <c r="B694" s="58"/>
      <c r="C694" s="58"/>
      <c r="D694" s="58"/>
      <c r="E694" s="58"/>
      <c r="F694" s="58"/>
    </row>
    <row r="695" spans="1:6" ht="15.75" customHeight="1">
      <c r="A695" s="58"/>
      <c r="B695" s="58"/>
      <c r="C695" s="58"/>
      <c r="D695" s="58"/>
      <c r="E695" s="58"/>
      <c r="F695" s="58"/>
    </row>
    <row r="696" spans="1:6" ht="15.75" customHeight="1">
      <c r="A696" s="58"/>
      <c r="B696" s="58"/>
      <c r="C696" s="58"/>
      <c r="D696" s="58"/>
      <c r="E696" s="58"/>
      <c r="F696" s="58"/>
    </row>
    <row r="697" spans="1:6" ht="15.75" customHeight="1">
      <c r="A697" s="58"/>
      <c r="B697" s="58"/>
      <c r="C697" s="58"/>
      <c r="D697" s="58"/>
      <c r="E697" s="58"/>
      <c r="F697" s="58"/>
    </row>
    <row r="698" spans="1:6" ht="15.75" customHeight="1">
      <c r="A698" s="58"/>
      <c r="B698" s="58"/>
      <c r="C698" s="58"/>
      <c r="D698" s="58"/>
      <c r="E698" s="58"/>
      <c r="F698" s="58"/>
    </row>
    <row r="699" spans="1:6" ht="15.75" customHeight="1">
      <c r="A699" s="58"/>
      <c r="B699" s="58"/>
      <c r="C699" s="58"/>
      <c r="D699" s="58"/>
      <c r="E699" s="58"/>
      <c r="F699" s="58"/>
    </row>
    <row r="700" spans="1:6" ht="15.75" customHeight="1">
      <c r="A700" s="58"/>
      <c r="B700" s="58"/>
      <c r="C700" s="58"/>
      <c r="D700" s="58"/>
      <c r="E700" s="58"/>
      <c r="F700" s="58"/>
    </row>
    <row r="701" spans="1:6" ht="15.75" customHeight="1">
      <c r="A701" s="58"/>
      <c r="B701" s="58"/>
      <c r="C701" s="58"/>
      <c r="D701" s="58"/>
      <c r="E701" s="58"/>
      <c r="F701" s="58"/>
    </row>
    <row r="702" spans="1:6" ht="15.75" customHeight="1">
      <c r="A702" s="58"/>
      <c r="B702" s="58"/>
      <c r="C702" s="58"/>
      <c r="D702" s="58"/>
      <c r="E702" s="58"/>
      <c r="F702" s="58"/>
    </row>
    <row r="703" spans="1:6" ht="15.75" customHeight="1">
      <c r="A703" s="58"/>
      <c r="B703" s="58"/>
      <c r="C703" s="58"/>
      <c r="D703" s="58"/>
      <c r="E703" s="58"/>
      <c r="F703" s="58"/>
    </row>
    <row r="704" spans="1:6" ht="15.75" customHeight="1">
      <c r="A704" s="58"/>
      <c r="B704" s="58"/>
      <c r="C704" s="58"/>
      <c r="D704" s="58"/>
      <c r="E704" s="58"/>
      <c r="F704" s="58"/>
    </row>
    <row r="705" spans="1:6" ht="15.75" customHeight="1">
      <c r="A705" s="58"/>
      <c r="B705" s="58"/>
      <c r="C705" s="58"/>
      <c r="D705" s="58"/>
      <c r="E705" s="58"/>
      <c r="F705" s="58"/>
    </row>
    <row r="706" spans="1:6" ht="15.75" customHeight="1">
      <c r="A706" s="58"/>
      <c r="B706" s="58"/>
      <c r="C706" s="58"/>
      <c r="D706" s="58"/>
      <c r="E706" s="58"/>
      <c r="F706" s="58"/>
    </row>
    <row r="707" spans="1:6" ht="15.75" customHeight="1">
      <c r="A707" s="58"/>
      <c r="B707" s="58"/>
      <c r="C707" s="58"/>
      <c r="D707" s="58"/>
      <c r="E707" s="58"/>
      <c r="F707" s="58"/>
    </row>
    <row r="708" spans="1:6" ht="15.75" customHeight="1">
      <c r="A708" s="58"/>
      <c r="B708" s="58"/>
      <c r="C708" s="58"/>
      <c r="D708" s="58"/>
      <c r="E708" s="58"/>
      <c r="F708" s="58"/>
    </row>
    <row r="709" spans="1:6" ht="15.75" customHeight="1">
      <c r="A709" s="58"/>
      <c r="B709" s="58"/>
      <c r="C709" s="58"/>
      <c r="D709" s="58"/>
      <c r="E709" s="58"/>
      <c r="F709" s="58"/>
    </row>
    <row r="710" spans="1:6" ht="15.75" customHeight="1">
      <c r="A710" s="58"/>
      <c r="B710" s="58"/>
      <c r="C710" s="58"/>
      <c r="D710" s="58"/>
      <c r="E710" s="58"/>
      <c r="F710" s="58"/>
    </row>
    <row r="711" spans="1:6" ht="15.75" customHeight="1">
      <c r="A711" s="58"/>
      <c r="B711" s="58"/>
      <c r="C711" s="58"/>
      <c r="D711" s="58"/>
      <c r="E711" s="58"/>
      <c r="F711" s="58"/>
    </row>
    <row r="712" spans="1:6" ht="15.75" customHeight="1">
      <c r="A712" s="58"/>
      <c r="B712" s="58"/>
      <c r="C712" s="58"/>
      <c r="D712" s="58"/>
      <c r="E712" s="58"/>
      <c r="F712" s="58"/>
    </row>
    <row r="713" spans="1:6" ht="15.75" customHeight="1">
      <c r="A713" s="58"/>
      <c r="B713" s="58"/>
      <c r="C713" s="58"/>
      <c r="D713" s="58"/>
      <c r="E713" s="58"/>
      <c r="F713" s="58"/>
    </row>
    <row r="714" spans="1:6" ht="15.75" customHeight="1">
      <c r="A714" s="58"/>
      <c r="B714" s="58"/>
      <c r="C714" s="58"/>
      <c r="D714" s="58"/>
      <c r="E714" s="58"/>
      <c r="F714" s="58"/>
    </row>
    <row r="715" spans="1:6" ht="15.75" customHeight="1">
      <c r="A715" s="58"/>
      <c r="B715" s="58"/>
      <c r="C715" s="58"/>
      <c r="D715" s="58"/>
      <c r="E715" s="58"/>
      <c r="F715" s="58"/>
    </row>
    <row r="716" spans="1:6" ht="15.75" customHeight="1">
      <c r="A716" s="58"/>
      <c r="B716" s="58"/>
      <c r="C716" s="58"/>
      <c r="D716" s="58"/>
      <c r="E716" s="58"/>
      <c r="F716" s="58"/>
    </row>
    <row r="717" spans="1:6" ht="15.75" customHeight="1">
      <c r="A717" s="58"/>
      <c r="B717" s="58"/>
      <c r="C717" s="58"/>
      <c r="D717" s="58"/>
      <c r="E717" s="58"/>
      <c r="F717" s="58"/>
    </row>
    <row r="718" spans="1:6" ht="15.75" customHeight="1">
      <c r="A718" s="58"/>
      <c r="B718" s="58"/>
      <c r="C718" s="58"/>
      <c r="D718" s="58"/>
      <c r="E718" s="58"/>
      <c r="F718" s="58"/>
    </row>
    <row r="719" spans="1:6" ht="15.75" customHeight="1">
      <c r="A719" s="58"/>
      <c r="B719" s="58"/>
      <c r="C719" s="58"/>
      <c r="D719" s="58"/>
      <c r="E719" s="58"/>
      <c r="F719" s="58"/>
    </row>
    <row r="720" spans="1:6" ht="15.75" customHeight="1">
      <c r="A720" s="58"/>
      <c r="B720" s="58"/>
      <c r="C720" s="58"/>
      <c r="D720" s="58"/>
      <c r="E720" s="58"/>
      <c r="F720" s="58"/>
    </row>
    <row r="721" spans="1:6" ht="15.75" customHeight="1">
      <c r="A721" s="58"/>
      <c r="B721" s="58"/>
      <c r="C721" s="58"/>
      <c r="D721" s="58"/>
      <c r="E721" s="58"/>
      <c r="F721" s="58"/>
    </row>
    <row r="722" spans="1:6" ht="15.75" customHeight="1">
      <c r="A722" s="58"/>
      <c r="B722" s="58"/>
      <c r="C722" s="58"/>
      <c r="D722" s="58"/>
      <c r="E722" s="58"/>
      <c r="F722" s="58"/>
    </row>
    <row r="723" spans="1:6" ht="15.75" customHeight="1">
      <c r="A723" s="58"/>
      <c r="B723" s="58"/>
      <c r="C723" s="58"/>
      <c r="D723" s="58"/>
      <c r="E723" s="58"/>
      <c r="F723" s="58"/>
    </row>
    <row r="724" spans="1:6" ht="15.75" customHeight="1">
      <c r="A724" s="58"/>
      <c r="B724" s="58"/>
      <c r="C724" s="58"/>
      <c r="D724" s="58"/>
      <c r="E724" s="58"/>
      <c r="F724" s="58"/>
    </row>
    <row r="725" spans="1:6" ht="15.75" customHeight="1">
      <c r="A725" s="58"/>
      <c r="B725" s="58"/>
      <c r="C725" s="58"/>
      <c r="D725" s="58"/>
      <c r="E725" s="58"/>
      <c r="F725" s="58"/>
    </row>
    <row r="726" spans="1:6" ht="15.75" customHeight="1">
      <c r="A726" s="58"/>
      <c r="B726" s="58"/>
      <c r="C726" s="58"/>
      <c r="D726" s="58"/>
      <c r="E726" s="58"/>
      <c r="F726" s="58"/>
    </row>
    <row r="727" spans="1:6" ht="15.75" customHeight="1">
      <c r="A727" s="58"/>
      <c r="B727" s="58"/>
      <c r="C727" s="58"/>
      <c r="D727" s="58"/>
      <c r="E727" s="58"/>
      <c r="F727" s="58"/>
    </row>
    <row r="728" spans="1:6" ht="15.75" customHeight="1">
      <c r="A728" s="58"/>
      <c r="B728" s="58"/>
      <c r="C728" s="58"/>
      <c r="D728" s="58"/>
      <c r="E728" s="58"/>
      <c r="F728" s="58"/>
    </row>
    <row r="729" spans="1:6" ht="15.75" customHeight="1">
      <c r="A729" s="58"/>
      <c r="B729" s="58"/>
      <c r="C729" s="58"/>
      <c r="D729" s="58"/>
      <c r="E729" s="58"/>
      <c r="F729" s="58"/>
    </row>
    <row r="730" spans="1:6" ht="15.75" customHeight="1">
      <c r="A730" s="58"/>
      <c r="B730" s="58"/>
      <c r="C730" s="58"/>
      <c r="D730" s="58"/>
      <c r="E730" s="58"/>
      <c r="F730" s="58"/>
    </row>
    <row r="731" spans="1:6" ht="15.75" customHeight="1">
      <c r="A731" s="58"/>
      <c r="B731" s="58"/>
      <c r="C731" s="58"/>
      <c r="D731" s="58"/>
      <c r="E731" s="58"/>
      <c r="F731" s="58"/>
    </row>
    <row r="732" spans="1:6" ht="15.75" customHeight="1">
      <c r="A732" s="58"/>
      <c r="B732" s="58"/>
      <c r="C732" s="58"/>
      <c r="D732" s="58"/>
      <c r="E732" s="58"/>
      <c r="F732" s="58"/>
    </row>
    <row r="733" spans="1:6" ht="15.75" customHeight="1">
      <c r="A733" s="58"/>
      <c r="B733" s="58"/>
      <c r="C733" s="58"/>
      <c r="D733" s="58"/>
      <c r="E733" s="58"/>
      <c r="F733" s="58"/>
    </row>
    <row r="734" spans="1:6" ht="15.75" customHeight="1">
      <c r="A734" s="58"/>
      <c r="B734" s="58"/>
      <c r="C734" s="58"/>
      <c r="D734" s="58"/>
      <c r="E734" s="58"/>
      <c r="F734" s="58"/>
    </row>
    <row r="735" spans="1:6" ht="15.75" customHeight="1">
      <c r="A735" s="58"/>
      <c r="B735" s="58"/>
      <c r="C735" s="58"/>
      <c r="D735" s="58"/>
      <c r="E735" s="58"/>
      <c r="F735" s="58"/>
    </row>
    <row r="736" spans="1:6" ht="15.75" customHeight="1">
      <c r="A736" s="58"/>
      <c r="B736" s="58"/>
      <c r="C736" s="58"/>
      <c r="D736" s="58"/>
      <c r="E736" s="58"/>
      <c r="F736" s="58"/>
    </row>
    <row r="737" spans="1:6" ht="15.75" customHeight="1">
      <c r="A737" s="58"/>
      <c r="B737" s="58"/>
      <c r="C737" s="58"/>
      <c r="D737" s="58"/>
      <c r="E737" s="58"/>
      <c r="F737" s="58"/>
    </row>
    <row r="738" spans="1:6" ht="15.75" customHeight="1">
      <c r="A738" s="58"/>
      <c r="B738" s="58"/>
      <c r="C738" s="58"/>
      <c r="D738" s="58"/>
      <c r="E738" s="58"/>
      <c r="F738" s="58"/>
    </row>
    <row r="739" spans="1:6" ht="15.75" customHeight="1">
      <c r="A739" s="58"/>
      <c r="B739" s="58"/>
      <c r="C739" s="58"/>
      <c r="D739" s="58"/>
      <c r="E739" s="58"/>
      <c r="F739" s="58"/>
    </row>
    <row r="740" spans="1:6" ht="15.75" customHeight="1">
      <c r="A740" s="58"/>
      <c r="B740" s="58"/>
      <c r="C740" s="58"/>
      <c r="D740" s="58"/>
      <c r="E740" s="58"/>
      <c r="F740" s="58"/>
    </row>
    <row r="741" spans="1:6" ht="15.75" customHeight="1">
      <c r="A741" s="58"/>
      <c r="B741" s="58"/>
      <c r="C741" s="58"/>
      <c r="D741" s="58"/>
      <c r="E741" s="58"/>
      <c r="F741" s="58"/>
    </row>
    <row r="742" spans="1:6" ht="15.75" customHeight="1">
      <c r="A742" s="58"/>
      <c r="B742" s="58"/>
      <c r="C742" s="58"/>
      <c r="D742" s="58"/>
      <c r="E742" s="58"/>
      <c r="F742" s="58"/>
    </row>
    <row r="743" spans="1:6" ht="15.75" customHeight="1">
      <c r="A743" s="58"/>
      <c r="B743" s="58"/>
      <c r="C743" s="58"/>
      <c r="D743" s="58"/>
      <c r="E743" s="58"/>
      <c r="F743" s="58"/>
    </row>
    <row r="744" spans="1:6" ht="15.75" customHeight="1">
      <c r="A744" s="58"/>
      <c r="B744" s="58"/>
      <c r="C744" s="58"/>
      <c r="D744" s="58"/>
      <c r="E744" s="58"/>
      <c r="F744" s="58"/>
    </row>
    <row r="745" spans="1:6" ht="15.75" customHeight="1">
      <c r="A745" s="58"/>
      <c r="B745" s="58"/>
      <c r="C745" s="58"/>
      <c r="D745" s="58"/>
      <c r="E745" s="58"/>
      <c r="F745" s="58"/>
    </row>
    <row r="746" spans="1:6" ht="15.75" customHeight="1">
      <c r="A746" s="58"/>
      <c r="B746" s="58"/>
      <c r="C746" s="58"/>
      <c r="D746" s="58"/>
      <c r="E746" s="58"/>
      <c r="F746" s="58"/>
    </row>
    <row r="747" spans="1:6" ht="15.75" customHeight="1">
      <c r="A747" s="58"/>
      <c r="B747" s="58"/>
      <c r="C747" s="58"/>
      <c r="D747" s="58"/>
      <c r="E747" s="58"/>
      <c r="F747" s="58"/>
    </row>
    <row r="748" spans="1:6" ht="15.75" customHeight="1">
      <c r="A748" s="58"/>
      <c r="B748" s="58"/>
      <c r="C748" s="58"/>
      <c r="D748" s="58"/>
      <c r="E748" s="58"/>
      <c r="F748" s="58"/>
    </row>
    <row r="749" spans="1:6" ht="15.75" customHeight="1">
      <c r="A749" s="58"/>
      <c r="B749" s="58"/>
      <c r="C749" s="58"/>
      <c r="D749" s="58"/>
      <c r="E749" s="58"/>
      <c r="F749" s="58"/>
    </row>
    <row r="750" spans="1:6" ht="15.75" customHeight="1">
      <c r="A750" s="58"/>
      <c r="B750" s="58"/>
      <c r="C750" s="58"/>
      <c r="D750" s="58"/>
      <c r="E750" s="58"/>
      <c r="F750" s="58"/>
    </row>
    <row r="751" spans="1:6" ht="15.75" customHeight="1">
      <c r="A751" s="58"/>
      <c r="B751" s="58"/>
      <c r="C751" s="58"/>
      <c r="D751" s="58"/>
      <c r="E751" s="58"/>
      <c r="F751" s="58"/>
    </row>
    <row r="752" spans="1:6" ht="15.75" customHeight="1">
      <c r="A752" s="58"/>
      <c r="B752" s="58"/>
      <c r="C752" s="58"/>
      <c r="D752" s="58"/>
      <c r="E752" s="58"/>
      <c r="F752" s="58"/>
    </row>
    <row r="753" spans="1:6" ht="15.75" customHeight="1">
      <c r="A753" s="58"/>
      <c r="B753" s="58"/>
      <c r="C753" s="58"/>
      <c r="D753" s="58"/>
      <c r="E753" s="58"/>
      <c r="F753" s="58"/>
    </row>
    <row r="754" spans="1:6" ht="15.75" customHeight="1">
      <c r="A754" s="58"/>
      <c r="B754" s="58"/>
      <c r="C754" s="58"/>
      <c r="D754" s="58"/>
      <c r="E754" s="58"/>
      <c r="F754" s="58"/>
    </row>
    <row r="755" spans="1:6" ht="15.75" customHeight="1">
      <c r="A755" s="58"/>
      <c r="B755" s="58"/>
      <c r="C755" s="58"/>
      <c r="D755" s="58"/>
      <c r="E755" s="58"/>
      <c r="F755" s="58"/>
    </row>
    <row r="756" spans="1:6" ht="15.75" customHeight="1">
      <c r="A756" s="58"/>
      <c r="B756" s="58"/>
      <c r="C756" s="58"/>
      <c r="D756" s="58"/>
      <c r="E756" s="58"/>
      <c r="F756" s="58"/>
    </row>
    <row r="757" spans="1:6" ht="15.75" customHeight="1">
      <c r="A757" s="58"/>
      <c r="B757" s="58"/>
      <c r="C757" s="58"/>
      <c r="D757" s="58"/>
      <c r="E757" s="58"/>
      <c r="F757" s="58"/>
    </row>
    <row r="758" spans="1:6" ht="15.75" customHeight="1">
      <c r="A758" s="58"/>
      <c r="B758" s="58"/>
      <c r="C758" s="58"/>
      <c r="D758" s="58"/>
      <c r="E758" s="58"/>
      <c r="F758" s="58"/>
    </row>
    <row r="759" spans="1:6" ht="15.75" customHeight="1">
      <c r="A759" s="58"/>
      <c r="B759" s="58"/>
      <c r="C759" s="58"/>
      <c r="D759" s="58"/>
      <c r="E759" s="58"/>
      <c r="F759" s="58"/>
    </row>
    <row r="760" spans="1:6" ht="15.75" customHeight="1">
      <c r="A760" s="58"/>
      <c r="B760" s="58"/>
      <c r="C760" s="58"/>
      <c r="D760" s="58"/>
      <c r="E760" s="58"/>
      <c r="F760" s="58"/>
    </row>
    <row r="761" spans="1:6" ht="15.75" customHeight="1">
      <c r="A761" s="58"/>
      <c r="B761" s="58"/>
      <c r="C761" s="58"/>
      <c r="D761" s="58"/>
      <c r="E761" s="58"/>
      <c r="F761" s="58"/>
    </row>
    <row r="762" spans="1:6" ht="15.75" customHeight="1">
      <c r="A762" s="58"/>
      <c r="B762" s="58"/>
      <c r="C762" s="58"/>
      <c r="D762" s="58"/>
      <c r="E762" s="58"/>
      <c r="F762" s="58"/>
    </row>
    <row r="763" spans="1:6" ht="15.75" customHeight="1">
      <c r="A763" s="58"/>
      <c r="B763" s="58"/>
      <c r="C763" s="58"/>
      <c r="D763" s="58"/>
      <c r="E763" s="58"/>
      <c r="F763" s="58"/>
    </row>
    <row r="764" spans="1:6" ht="15.75" customHeight="1">
      <c r="A764" s="58"/>
      <c r="B764" s="58"/>
      <c r="C764" s="58"/>
      <c r="D764" s="58"/>
      <c r="E764" s="58"/>
      <c r="F764" s="58"/>
    </row>
    <row r="765" spans="1:6" ht="15.75" customHeight="1">
      <c r="A765" s="58"/>
      <c r="B765" s="58"/>
      <c r="C765" s="58"/>
      <c r="D765" s="58"/>
      <c r="E765" s="58"/>
      <c r="F765" s="58"/>
    </row>
    <row r="766" spans="1:6" ht="15.75" customHeight="1">
      <c r="A766" s="58"/>
      <c r="B766" s="58"/>
      <c r="C766" s="58"/>
      <c r="D766" s="58"/>
      <c r="E766" s="58"/>
      <c r="F766" s="58"/>
    </row>
    <row r="767" spans="1:6" ht="15.75" customHeight="1">
      <c r="A767" s="58"/>
      <c r="B767" s="58"/>
      <c r="C767" s="58"/>
      <c r="D767" s="58"/>
      <c r="E767" s="58"/>
      <c r="F767" s="58"/>
    </row>
    <row r="768" spans="1:6" ht="15.75" customHeight="1">
      <c r="A768" s="58"/>
      <c r="B768" s="58"/>
      <c r="C768" s="58"/>
      <c r="D768" s="58"/>
      <c r="E768" s="58"/>
      <c r="F768" s="58"/>
    </row>
    <row r="769" spans="1:6" ht="15.75" customHeight="1">
      <c r="A769" s="58"/>
      <c r="B769" s="58"/>
      <c r="C769" s="58"/>
      <c r="D769" s="58"/>
      <c r="E769" s="58"/>
      <c r="F769" s="58"/>
    </row>
    <row r="770" spans="1:6" ht="15.75" customHeight="1">
      <c r="A770" s="58"/>
      <c r="B770" s="58"/>
      <c r="C770" s="58"/>
      <c r="D770" s="58"/>
      <c r="E770" s="58"/>
      <c r="F770" s="58"/>
    </row>
    <row r="771" spans="1:6" ht="15.75" customHeight="1">
      <c r="A771" s="58"/>
      <c r="B771" s="58"/>
      <c r="C771" s="58"/>
      <c r="D771" s="58"/>
      <c r="E771" s="58"/>
      <c r="F771" s="58"/>
    </row>
    <row r="772" spans="1:6" ht="15.75" customHeight="1">
      <c r="A772" s="58"/>
      <c r="B772" s="58"/>
      <c r="C772" s="58"/>
      <c r="D772" s="58"/>
      <c r="E772" s="58"/>
      <c r="F772" s="58"/>
    </row>
    <row r="773" spans="1:6" ht="15.75" customHeight="1">
      <c r="A773" s="58"/>
      <c r="B773" s="58"/>
      <c r="C773" s="58"/>
      <c r="D773" s="58"/>
      <c r="E773" s="58"/>
      <c r="F773" s="58"/>
    </row>
    <row r="774" spans="1:6" ht="15.75" customHeight="1">
      <c r="A774" s="58"/>
      <c r="B774" s="58"/>
      <c r="C774" s="58"/>
      <c r="D774" s="58"/>
      <c r="E774" s="58"/>
      <c r="F774" s="58"/>
    </row>
    <row r="775" spans="1:6" ht="15.75" customHeight="1">
      <c r="A775" s="58"/>
      <c r="B775" s="58"/>
      <c r="C775" s="58"/>
      <c r="D775" s="58"/>
      <c r="E775" s="58"/>
      <c r="F775" s="58"/>
    </row>
    <row r="776" spans="1:6" ht="15.75" customHeight="1">
      <c r="A776" s="58"/>
      <c r="B776" s="58"/>
      <c r="C776" s="58"/>
      <c r="D776" s="58"/>
      <c r="E776" s="58"/>
      <c r="F776" s="58"/>
    </row>
    <row r="777" spans="1:6" ht="15.75" customHeight="1">
      <c r="A777" s="58"/>
      <c r="B777" s="58"/>
      <c r="C777" s="58"/>
      <c r="D777" s="58"/>
      <c r="E777" s="58"/>
      <c r="F777" s="58"/>
    </row>
    <row r="778" spans="1:6" ht="15.75" customHeight="1">
      <c r="A778" s="58"/>
      <c r="B778" s="58"/>
      <c r="C778" s="58"/>
      <c r="D778" s="58"/>
      <c r="E778" s="58"/>
      <c r="F778" s="58"/>
    </row>
    <row r="779" spans="1:6" ht="15.75" customHeight="1">
      <c r="A779" s="58"/>
      <c r="B779" s="58"/>
      <c r="C779" s="58"/>
      <c r="D779" s="58"/>
      <c r="E779" s="58"/>
      <c r="F779" s="58"/>
    </row>
    <row r="780" spans="1:6" ht="15.75" customHeight="1">
      <c r="A780" s="58"/>
      <c r="B780" s="58"/>
      <c r="C780" s="58"/>
      <c r="D780" s="58"/>
      <c r="E780" s="58"/>
      <c r="F780" s="58"/>
    </row>
    <row r="781" spans="1:6" ht="15.75" customHeight="1">
      <c r="A781" s="58"/>
      <c r="B781" s="58"/>
      <c r="C781" s="58"/>
      <c r="D781" s="58"/>
      <c r="E781" s="58"/>
      <c r="F781" s="58"/>
    </row>
    <row r="782" spans="1:6" ht="15.75" customHeight="1">
      <c r="A782" s="58"/>
      <c r="B782" s="58"/>
      <c r="C782" s="58"/>
      <c r="D782" s="58"/>
      <c r="E782" s="58"/>
      <c r="F782" s="58"/>
    </row>
    <row r="783" spans="1:6" ht="15.75" customHeight="1">
      <c r="A783" s="58"/>
      <c r="B783" s="58"/>
      <c r="C783" s="58"/>
      <c r="D783" s="58"/>
      <c r="E783" s="58"/>
      <c r="F783" s="58"/>
    </row>
    <row r="784" spans="1:6" ht="15.75" customHeight="1">
      <c r="A784" s="58"/>
      <c r="B784" s="58"/>
      <c r="C784" s="58"/>
      <c r="D784" s="58"/>
      <c r="E784" s="58"/>
      <c r="F784" s="58"/>
    </row>
    <row r="785" spans="1:6" ht="15.75" customHeight="1">
      <c r="A785" s="58"/>
      <c r="B785" s="58"/>
      <c r="C785" s="58"/>
      <c r="D785" s="58"/>
      <c r="E785" s="58"/>
      <c r="F785" s="58"/>
    </row>
    <row r="786" spans="1:6" ht="15.75" customHeight="1">
      <c r="A786" s="58"/>
      <c r="B786" s="58"/>
      <c r="C786" s="58"/>
      <c r="D786" s="58"/>
      <c r="E786" s="58"/>
      <c r="F786" s="58"/>
    </row>
    <row r="787" spans="1:6" ht="15.75" customHeight="1">
      <c r="A787" s="58"/>
      <c r="B787" s="58"/>
      <c r="C787" s="58"/>
      <c r="D787" s="58"/>
      <c r="E787" s="58"/>
      <c r="F787" s="58"/>
    </row>
    <row r="788" spans="1:6" ht="15.75" customHeight="1">
      <c r="A788" s="58"/>
      <c r="B788" s="58"/>
      <c r="C788" s="58"/>
      <c r="D788" s="58"/>
      <c r="E788" s="58"/>
      <c r="F788" s="58"/>
    </row>
    <row r="789" spans="1:6" ht="15.75" customHeight="1">
      <c r="A789" s="58"/>
      <c r="B789" s="58"/>
      <c r="C789" s="58"/>
      <c r="D789" s="58"/>
      <c r="E789" s="58"/>
      <c r="F789" s="58"/>
    </row>
    <row r="790" spans="1:6" ht="15.75" customHeight="1">
      <c r="A790" s="58"/>
      <c r="B790" s="58"/>
      <c r="C790" s="58"/>
      <c r="D790" s="58"/>
      <c r="E790" s="58"/>
      <c r="F790" s="58"/>
    </row>
    <row r="791" spans="1:6" ht="15.75" customHeight="1">
      <c r="A791" s="58"/>
      <c r="B791" s="58"/>
      <c r="C791" s="58"/>
      <c r="D791" s="58"/>
      <c r="E791" s="58"/>
      <c r="F791" s="58"/>
    </row>
    <row r="792" spans="1:6" ht="15.75" customHeight="1">
      <c r="A792" s="58"/>
      <c r="B792" s="58"/>
      <c r="C792" s="58"/>
      <c r="D792" s="58"/>
      <c r="E792" s="58"/>
      <c r="F792" s="58"/>
    </row>
    <row r="793" spans="1:6" ht="15.75" customHeight="1">
      <c r="A793" s="58"/>
      <c r="B793" s="58"/>
      <c r="C793" s="58"/>
      <c r="D793" s="58"/>
      <c r="E793" s="58"/>
      <c r="F793" s="58"/>
    </row>
    <row r="794" spans="1:6" ht="15.75" customHeight="1">
      <c r="A794" s="58"/>
      <c r="B794" s="58"/>
      <c r="C794" s="58"/>
      <c r="D794" s="58"/>
      <c r="E794" s="58"/>
      <c r="F794" s="58"/>
    </row>
    <row r="795" spans="1:6" ht="15.75" customHeight="1">
      <c r="A795" s="58"/>
      <c r="B795" s="58"/>
      <c r="C795" s="58"/>
      <c r="D795" s="58"/>
      <c r="E795" s="58"/>
      <c r="F795" s="58"/>
    </row>
    <row r="796" spans="1:6" ht="15.75" customHeight="1">
      <c r="A796" s="58"/>
      <c r="B796" s="58"/>
      <c r="C796" s="58"/>
      <c r="D796" s="58"/>
      <c r="E796" s="58"/>
      <c r="F796" s="58"/>
    </row>
    <row r="797" spans="1:6" ht="15.75" customHeight="1">
      <c r="A797" s="58"/>
      <c r="B797" s="58"/>
      <c r="C797" s="58"/>
      <c r="D797" s="58"/>
      <c r="E797" s="58"/>
      <c r="F797" s="58"/>
    </row>
    <row r="798" spans="1:6" ht="15.75" customHeight="1">
      <c r="A798" s="58"/>
      <c r="B798" s="58"/>
      <c r="C798" s="58"/>
      <c r="D798" s="58"/>
      <c r="E798" s="58"/>
      <c r="F798" s="58"/>
    </row>
    <row r="799" spans="1:6" ht="15.75" customHeight="1">
      <c r="A799" s="58"/>
      <c r="B799" s="58"/>
      <c r="C799" s="58"/>
      <c r="D799" s="58"/>
      <c r="E799" s="58"/>
      <c r="F799" s="58"/>
    </row>
    <row r="800" spans="1:6" ht="15.75" customHeight="1">
      <c r="A800" s="58"/>
      <c r="B800" s="58"/>
      <c r="C800" s="58"/>
      <c r="D800" s="58"/>
      <c r="E800" s="58"/>
      <c r="F800" s="58"/>
    </row>
    <row r="801" spans="1:6" ht="15.75" customHeight="1">
      <c r="A801" s="58"/>
      <c r="B801" s="58"/>
      <c r="C801" s="58"/>
      <c r="D801" s="58"/>
      <c r="E801" s="58"/>
      <c r="F801" s="58"/>
    </row>
    <row r="802" spans="1:6" ht="15.75" customHeight="1">
      <c r="A802" s="58"/>
      <c r="B802" s="58"/>
      <c r="C802" s="58"/>
      <c r="D802" s="58"/>
      <c r="E802" s="58"/>
      <c r="F802" s="58"/>
    </row>
    <row r="803" spans="1:6" ht="15.75" customHeight="1">
      <c r="A803" s="58"/>
      <c r="B803" s="58"/>
      <c r="C803" s="58"/>
      <c r="D803" s="58"/>
      <c r="E803" s="58"/>
      <c r="F803" s="58"/>
    </row>
    <row r="804" spans="1:6" ht="15.75" customHeight="1">
      <c r="A804" s="58"/>
      <c r="B804" s="58"/>
      <c r="C804" s="58"/>
      <c r="D804" s="58"/>
      <c r="E804" s="58"/>
      <c r="F804" s="58"/>
    </row>
    <row r="805" spans="1:6" ht="15.75" customHeight="1">
      <c r="A805" s="58"/>
      <c r="B805" s="58"/>
      <c r="C805" s="58"/>
      <c r="D805" s="58"/>
      <c r="E805" s="58"/>
      <c r="F805" s="58"/>
    </row>
    <row r="806" spans="1:6" ht="15.75" customHeight="1">
      <c r="A806" s="58"/>
      <c r="B806" s="58"/>
      <c r="C806" s="58"/>
      <c r="D806" s="58"/>
      <c r="E806" s="58"/>
      <c r="F806" s="58"/>
    </row>
    <row r="807" spans="1:6" ht="15.75" customHeight="1">
      <c r="A807" s="58"/>
      <c r="B807" s="58"/>
      <c r="C807" s="58"/>
      <c r="D807" s="58"/>
      <c r="E807" s="58"/>
      <c r="F807" s="58"/>
    </row>
    <row r="808" spans="1:6" ht="15.75" customHeight="1">
      <c r="A808" s="58"/>
      <c r="B808" s="58"/>
      <c r="C808" s="58"/>
      <c r="D808" s="58"/>
      <c r="E808" s="58"/>
      <c r="F808" s="58"/>
    </row>
    <row r="809" spans="1:6" ht="15.75" customHeight="1">
      <c r="A809" s="58"/>
      <c r="B809" s="58"/>
      <c r="C809" s="58"/>
      <c r="D809" s="58"/>
      <c r="E809" s="58"/>
      <c r="F809" s="58"/>
    </row>
    <row r="810" spans="1:6" ht="15.75" customHeight="1">
      <c r="A810" s="58"/>
      <c r="B810" s="58"/>
      <c r="C810" s="58"/>
      <c r="D810" s="58"/>
      <c r="E810" s="58"/>
      <c r="F810" s="58"/>
    </row>
    <row r="811" spans="1:6" ht="15.75" customHeight="1">
      <c r="A811" s="58"/>
      <c r="B811" s="58"/>
      <c r="C811" s="58"/>
      <c r="D811" s="58"/>
      <c r="E811" s="58"/>
      <c r="F811" s="58"/>
    </row>
    <row r="812" spans="1:6" ht="15.75" customHeight="1">
      <c r="A812" s="58"/>
      <c r="B812" s="58"/>
      <c r="C812" s="58"/>
      <c r="D812" s="58"/>
      <c r="E812" s="58"/>
      <c r="F812" s="58"/>
    </row>
    <row r="813" spans="1:6" ht="15.75" customHeight="1">
      <c r="A813" s="58"/>
      <c r="B813" s="58"/>
      <c r="C813" s="58"/>
      <c r="D813" s="58"/>
      <c r="E813" s="58"/>
      <c r="F813" s="58"/>
    </row>
    <row r="814" spans="1:6" ht="15.75" customHeight="1">
      <c r="A814" s="58"/>
      <c r="B814" s="58"/>
      <c r="C814" s="58"/>
      <c r="D814" s="58"/>
      <c r="E814" s="58"/>
      <c r="F814" s="58"/>
    </row>
    <row r="815" spans="1:6" ht="15.75" customHeight="1">
      <c r="A815" s="58"/>
      <c r="B815" s="58"/>
      <c r="C815" s="58"/>
      <c r="D815" s="58"/>
      <c r="E815" s="58"/>
      <c r="F815" s="58"/>
    </row>
    <row r="816" spans="1:6" ht="15.75" customHeight="1">
      <c r="A816" s="58"/>
      <c r="B816" s="58"/>
      <c r="C816" s="58"/>
      <c r="D816" s="58"/>
      <c r="E816" s="58"/>
      <c r="F816" s="58"/>
    </row>
    <row r="817" spans="1:6" ht="15.75" customHeight="1">
      <c r="A817" s="58"/>
      <c r="B817" s="58"/>
      <c r="C817" s="58"/>
      <c r="D817" s="58"/>
      <c r="E817" s="58"/>
      <c r="F817" s="58"/>
    </row>
    <row r="818" spans="1:6" ht="15.75" customHeight="1">
      <c r="A818" s="58"/>
      <c r="B818" s="58"/>
      <c r="C818" s="58"/>
      <c r="D818" s="58"/>
      <c r="E818" s="58"/>
      <c r="F818" s="58"/>
    </row>
    <row r="819" spans="1:6" ht="15.75" customHeight="1">
      <c r="A819" s="58"/>
      <c r="B819" s="58"/>
      <c r="C819" s="58"/>
      <c r="D819" s="58"/>
      <c r="E819" s="58"/>
      <c r="F819" s="58"/>
    </row>
    <row r="820" spans="1:6" ht="15.75" customHeight="1">
      <c r="A820" s="58"/>
      <c r="B820" s="58"/>
      <c r="C820" s="58"/>
      <c r="D820" s="58"/>
      <c r="E820" s="58"/>
      <c r="F820" s="58"/>
    </row>
    <row r="821" spans="1:6" ht="15.75" customHeight="1">
      <c r="A821" s="58"/>
      <c r="B821" s="58"/>
      <c r="C821" s="58"/>
      <c r="D821" s="58"/>
      <c r="E821" s="58"/>
      <c r="F821" s="58"/>
    </row>
    <row r="822" spans="1:6" ht="15.75" customHeight="1">
      <c r="A822" s="58"/>
      <c r="B822" s="58"/>
      <c r="C822" s="58"/>
      <c r="D822" s="58"/>
      <c r="E822" s="58"/>
      <c r="F822" s="58"/>
    </row>
    <row r="823" spans="1:6" ht="15.75" customHeight="1">
      <c r="A823" s="58"/>
      <c r="B823" s="58"/>
      <c r="C823" s="58"/>
      <c r="D823" s="58"/>
      <c r="E823" s="58"/>
      <c r="F823" s="58"/>
    </row>
    <row r="824" spans="1:6" ht="15.75" customHeight="1">
      <c r="A824" s="58"/>
      <c r="B824" s="58"/>
      <c r="C824" s="58"/>
      <c r="D824" s="58"/>
      <c r="E824" s="58"/>
      <c r="F824" s="58"/>
    </row>
    <row r="825" spans="1:6" ht="15.75" customHeight="1">
      <c r="A825" s="58"/>
      <c r="B825" s="58"/>
      <c r="C825" s="58"/>
      <c r="D825" s="58"/>
      <c r="E825" s="58"/>
      <c r="F825" s="58"/>
    </row>
    <row r="826" spans="1:6" ht="15.75" customHeight="1">
      <c r="A826" s="58"/>
      <c r="B826" s="58"/>
      <c r="C826" s="58"/>
      <c r="D826" s="58"/>
      <c r="E826" s="58"/>
      <c r="F826" s="58"/>
    </row>
    <row r="827" spans="1:6" ht="15.75" customHeight="1">
      <c r="A827" s="58"/>
      <c r="B827" s="58"/>
      <c r="C827" s="58"/>
      <c r="D827" s="58"/>
      <c r="E827" s="58"/>
      <c r="F827" s="58"/>
    </row>
    <row r="828" spans="1:6" ht="15.75" customHeight="1">
      <c r="A828" s="58"/>
      <c r="B828" s="58"/>
      <c r="C828" s="58"/>
      <c r="D828" s="58"/>
      <c r="E828" s="58"/>
      <c r="F828" s="58"/>
    </row>
    <row r="829" spans="1:6" ht="15.75" customHeight="1">
      <c r="A829" s="58"/>
      <c r="B829" s="58"/>
      <c r="C829" s="58"/>
      <c r="D829" s="58"/>
      <c r="E829" s="58"/>
      <c r="F829" s="58"/>
    </row>
    <row r="830" spans="1:6" ht="15.75" customHeight="1">
      <c r="A830" s="58"/>
      <c r="B830" s="58"/>
      <c r="C830" s="58"/>
      <c r="D830" s="58"/>
      <c r="E830" s="58"/>
      <c r="F830" s="58"/>
    </row>
    <row r="831" spans="1:6" ht="15.75" customHeight="1">
      <c r="A831" s="58"/>
      <c r="B831" s="58"/>
      <c r="C831" s="58"/>
      <c r="D831" s="58"/>
      <c r="E831" s="58"/>
      <c r="F831" s="58"/>
    </row>
    <row r="832" spans="1:6" ht="15.75" customHeight="1">
      <c r="A832" s="58"/>
      <c r="B832" s="58"/>
      <c r="C832" s="58"/>
      <c r="D832" s="58"/>
      <c r="E832" s="58"/>
      <c r="F832" s="58"/>
    </row>
    <row r="833" spans="1:6" ht="15.75" customHeight="1">
      <c r="A833" s="58"/>
      <c r="B833" s="58"/>
      <c r="C833" s="58"/>
      <c r="D833" s="58"/>
      <c r="E833" s="58"/>
      <c r="F833" s="58"/>
    </row>
    <row r="834" spans="1:6" ht="15.75" customHeight="1">
      <c r="A834" s="58"/>
      <c r="B834" s="58"/>
      <c r="C834" s="58"/>
      <c r="D834" s="58"/>
      <c r="E834" s="58"/>
      <c r="F834" s="58"/>
    </row>
    <row r="835" spans="1:6" ht="15.75" customHeight="1">
      <c r="A835" s="58"/>
      <c r="B835" s="58"/>
      <c r="C835" s="58"/>
      <c r="D835" s="58"/>
      <c r="E835" s="58"/>
      <c r="F835" s="58"/>
    </row>
    <row r="836" spans="1:6" ht="15.75" customHeight="1">
      <c r="A836" s="58"/>
      <c r="B836" s="58"/>
      <c r="C836" s="58"/>
      <c r="D836" s="58"/>
      <c r="E836" s="58"/>
      <c r="F836" s="58"/>
    </row>
    <row r="837" spans="1:6" ht="15.75" customHeight="1">
      <c r="A837" s="58"/>
      <c r="B837" s="58"/>
      <c r="C837" s="58"/>
      <c r="D837" s="58"/>
      <c r="E837" s="58"/>
      <c r="F837" s="58"/>
    </row>
    <row r="838" spans="1:6" ht="15.75" customHeight="1">
      <c r="A838" s="58"/>
      <c r="B838" s="58"/>
      <c r="C838" s="58"/>
      <c r="D838" s="58"/>
      <c r="E838" s="58"/>
      <c r="F838" s="58"/>
    </row>
    <row r="839" spans="1:6" ht="15.75" customHeight="1">
      <c r="A839" s="58"/>
      <c r="B839" s="58"/>
      <c r="C839" s="58"/>
      <c r="D839" s="58"/>
      <c r="E839" s="58"/>
      <c r="F839" s="58"/>
    </row>
    <row r="840" spans="1:6" ht="15.75" customHeight="1">
      <c r="A840" s="58"/>
      <c r="B840" s="58"/>
      <c r="C840" s="58"/>
      <c r="D840" s="58"/>
      <c r="E840" s="58"/>
      <c r="F840" s="58"/>
    </row>
    <row r="841" spans="1:6" ht="15.75" customHeight="1">
      <c r="A841" s="58"/>
      <c r="B841" s="58"/>
      <c r="C841" s="58"/>
      <c r="D841" s="58"/>
      <c r="E841" s="58"/>
      <c r="F841" s="58"/>
    </row>
    <row r="842" spans="1:6" ht="15.75" customHeight="1">
      <c r="A842" s="58"/>
      <c r="B842" s="58"/>
      <c r="C842" s="58"/>
      <c r="D842" s="58"/>
      <c r="E842" s="58"/>
      <c r="F842" s="58"/>
    </row>
    <row r="843" spans="1:6" ht="15.75" customHeight="1">
      <c r="A843" s="58"/>
      <c r="B843" s="58"/>
      <c r="C843" s="58"/>
      <c r="D843" s="58"/>
      <c r="E843" s="58"/>
      <c r="F843" s="58"/>
    </row>
    <row r="844" spans="1:6" ht="15.75" customHeight="1">
      <c r="A844" s="58"/>
      <c r="B844" s="58"/>
      <c r="C844" s="58"/>
      <c r="D844" s="58"/>
      <c r="E844" s="58"/>
      <c r="F844" s="58"/>
    </row>
    <row r="845" spans="1:6" ht="15.75" customHeight="1">
      <c r="A845" s="58"/>
      <c r="B845" s="58"/>
      <c r="C845" s="58"/>
      <c r="D845" s="58"/>
      <c r="E845" s="58"/>
      <c r="F845" s="58"/>
    </row>
    <row r="846" spans="1:6" ht="15.75" customHeight="1">
      <c r="A846" s="58"/>
      <c r="B846" s="58"/>
      <c r="C846" s="58"/>
      <c r="D846" s="58"/>
      <c r="E846" s="58"/>
      <c r="F846" s="58"/>
    </row>
    <row r="847" spans="1:6" ht="15.75" customHeight="1">
      <c r="A847" s="58"/>
      <c r="B847" s="58"/>
      <c r="C847" s="58"/>
      <c r="D847" s="58"/>
      <c r="E847" s="58"/>
      <c r="F847" s="58"/>
    </row>
    <row r="848" spans="1:6" ht="15.75" customHeight="1">
      <c r="A848" s="58"/>
      <c r="B848" s="58"/>
      <c r="C848" s="58"/>
      <c r="D848" s="58"/>
      <c r="E848" s="58"/>
      <c r="F848" s="58"/>
    </row>
    <row r="849" spans="1:6" ht="15.75" customHeight="1">
      <c r="A849" s="58"/>
      <c r="B849" s="58"/>
      <c r="C849" s="58"/>
      <c r="D849" s="58"/>
      <c r="E849" s="58"/>
      <c r="F849" s="58"/>
    </row>
    <row r="850" spans="1:6" ht="15.75" customHeight="1">
      <c r="A850" s="58"/>
      <c r="B850" s="58"/>
      <c r="C850" s="58"/>
      <c r="D850" s="58"/>
      <c r="E850" s="58"/>
      <c r="F850" s="58"/>
    </row>
    <row r="851" spans="1:6" ht="15.75" customHeight="1">
      <c r="A851" s="58"/>
      <c r="B851" s="58"/>
      <c r="C851" s="58"/>
      <c r="D851" s="58"/>
      <c r="E851" s="58"/>
      <c r="F851" s="58"/>
    </row>
    <row r="852" spans="1:6" ht="15.75" customHeight="1">
      <c r="A852" s="58"/>
      <c r="B852" s="58"/>
      <c r="C852" s="58"/>
      <c r="D852" s="58"/>
      <c r="E852" s="58"/>
      <c r="F852" s="58"/>
    </row>
    <row r="853" spans="1:6" ht="15.75" customHeight="1">
      <c r="A853" s="58"/>
      <c r="B853" s="58"/>
      <c r="C853" s="58"/>
      <c r="D853" s="58"/>
      <c r="E853" s="58"/>
      <c r="F853" s="58"/>
    </row>
    <row r="854" spans="1:6" ht="15.75" customHeight="1">
      <c r="A854" s="58"/>
      <c r="B854" s="58"/>
      <c r="C854" s="58"/>
      <c r="D854" s="58"/>
      <c r="E854" s="58"/>
      <c r="F854" s="58"/>
    </row>
    <row r="855" spans="1:6" ht="15.75" customHeight="1">
      <c r="A855" s="58"/>
      <c r="B855" s="58"/>
      <c r="C855" s="58"/>
      <c r="D855" s="58"/>
      <c r="E855" s="58"/>
      <c r="F855" s="58"/>
    </row>
    <row r="856" spans="1:6" ht="15.75" customHeight="1">
      <c r="A856" s="58"/>
      <c r="B856" s="58"/>
      <c r="C856" s="58"/>
      <c r="D856" s="58"/>
      <c r="E856" s="58"/>
      <c r="F856" s="58"/>
    </row>
    <row r="857" spans="1:6" ht="15.75" customHeight="1">
      <c r="A857" s="58"/>
      <c r="B857" s="58"/>
      <c r="C857" s="58"/>
      <c r="D857" s="58"/>
      <c r="E857" s="58"/>
      <c r="F857" s="58"/>
    </row>
    <row r="858" spans="1:6" ht="15.75" customHeight="1">
      <c r="A858" s="58"/>
      <c r="B858" s="58"/>
      <c r="C858" s="58"/>
      <c r="D858" s="58"/>
      <c r="E858" s="58"/>
      <c r="F858" s="58"/>
    </row>
    <row r="859" spans="1:6" ht="15.75" customHeight="1">
      <c r="A859" s="58"/>
      <c r="B859" s="58"/>
      <c r="C859" s="58"/>
      <c r="D859" s="58"/>
      <c r="E859" s="58"/>
      <c r="F859" s="58"/>
    </row>
    <row r="860" spans="1:6" ht="15.75" customHeight="1">
      <c r="A860" s="58"/>
      <c r="B860" s="58"/>
      <c r="C860" s="58"/>
      <c r="D860" s="58"/>
      <c r="E860" s="58"/>
      <c r="F860" s="58"/>
    </row>
    <row r="861" spans="1:6" ht="15.75" customHeight="1">
      <c r="A861" s="58"/>
      <c r="B861" s="58"/>
      <c r="C861" s="58"/>
      <c r="D861" s="58"/>
      <c r="E861" s="58"/>
      <c r="F861" s="58"/>
    </row>
    <row r="862" spans="1:6" ht="15.75" customHeight="1">
      <c r="A862" s="58"/>
      <c r="B862" s="58"/>
      <c r="C862" s="58"/>
      <c r="D862" s="58"/>
      <c r="E862" s="58"/>
      <c r="F862" s="58"/>
    </row>
    <row r="863" spans="1:6" ht="15.75" customHeight="1">
      <c r="A863" s="58"/>
      <c r="B863" s="58"/>
      <c r="C863" s="58"/>
      <c r="D863" s="58"/>
      <c r="E863" s="58"/>
      <c r="F863" s="58"/>
    </row>
    <row r="864" spans="1:6" ht="15.75" customHeight="1">
      <c r="A864" s="58"/>
      <c r="B864" s="58"/>
      <c r="C864" s="58"/>
      <c r="D864" s="58"/>
      <c r="E864" s="58"/>
      <c r="F864" s="58"/>
    </row>
    <row r="865" spans="1:6" ht="15.75" customHeight="1">
      <c r="A865" s="58"/>
      <c r="B865" s="58"/>
      <c r="C865" s="58"/>
      <c r="D865" s="58"/>
      <c r="E865" s="58"/>
      <c r="F865" s="58"/>
    </row>
    <row r="866" spans="1:6" ht="15.75" customHeight="1">
      <c r="A866" s="58"/>
      <c r="B866" s="58"/>
      <c r="C866" s="58"/>
      <c r="D866" s="58"/>
      <c r="E866" s="58"/>
      <c r="F866" s="58"/>
    </row>
    <row r="867" spans="1:6" ht="15.75" customHeight="1">
      <c r="A867" s="58"/>
      <c r="B867" s="58"/>
      <c r="C867" s="58"/>
      <c r="D867" s="58"/>
      <c r="E867" s="58"/>
      <c r="F867" s="58"/>
    </row>
    <row r="868" spans="1:6" ht="15.75" customHeight="1">
      <c r="A868" s="58"/>
      <c r="B868" s="58"/>
      <c r="C868" s="58"/>
      <c r="D868" s="58"/>
      <c r="E868" s="58"/>
      <c r="F868" s="58"/>
    </row>
    <row r="869" spans="1:6" ht="15.75" customHeight="1">
      <c r="A869" s="58"/>
      <c r="B869" s="58"/>
      <c r="C869" s="58"/>
      <c r="D869" s="58"/>
      <c r="E869" s="58"/>
      <c r="F869" s="58"/>
    </row>
    <row r="870" spans="1:6" ht="15.75" customHeight="1">
      <c r="A870" s="58"/>
      <c r="B870" s="58"/>
      <c r="C870" s="58"/>
      <c r="D870" s="58"/>
      <c r="E870" s="58"/>
      <c r="F870" s="58"/>
    </row>
    <row r="871" spans="1:6" ht="15.75" customHeight="1">
      <c r="A871" s="58"/>
      <c r="B871" s="58"/>
      <c r="C871" s="58"/>
      <c r="D871" s="58"/>
      <c r="E871" s="58"/>
      <c r="F871" s="58"/>
    </row>
    <row r="872" spans="1:6" ht="15.75" customHeight="1">
      <c r="A872" s="58"/>
      <c r="B872" s="58"/>
      <c r="C872" s="58"/>
      <c r="D872" s="58"/>
      <c r="E872" s="58"/>
      <c r="F872" s="58"/>
    </row>
    <row r="873" spans="1:6" ht="15.75" customHeight="1">
      <c r="A873" s="58"/>
      <c r="B873" s="58"/>
      <c r="C873" s="58"/>
      <c r="D873" s="58"/>
      <c r="E873" s="58"/>
      <c r="F873" s="58"/>
    </row>
    <row r="874" spans="1:6" ht="15.75" customHeight="1">
      <c r="A874" s="58"/>
      <c r="B874" s="58"/>
      <c r="C874" s="58"/>
      <c r="D874" s="58"/>
      <c r="E874" s="58"/>
      <c r="F874" s="58"/>
    </row>
    <row r="875" spans="1:6" ht="15.75" customHeight="1">
      <c r="A875" s="58"/>
      <c r="B875" s="58"/>
      <c r="C875" s="58"/>
      <c r="D875" s="58"/>
      <c r="E875" s="58"/>
      <c r="F875" s="58"/>
    </row>
    <row r="876" spans="1:6" ht="15.75" customHeight="1">
      <c r="A876" s="58"/>
      <c r="B876" s="58"/>
      <c r="C876" s="58"/>
      <c r="D876" s="58"/>
      <c r="E876" s="58"/>
      <c r="F876" s="58"/>
    </row>
    <row r="877" spans="1:6" ht="15.75" customHeight="1">
      <c r="A877" s="58"/>
      <c r="B877" s="58"/>
      <c r="C877" s="58"/>
      <c r="D877" s="58"/>
      <c r="E877" s="58"/>
      <c r="F877" s="58"/>
    </row>
    <row r="878" spans="1:6" ht="15.75" customHeight="1">
      <c r="A878" s="58"/>
      <c r="B878" s="58"/>
      <c r="C878" s="58"/>
      <c r="D878" s="58"/>
      <c r="E878" s="58"/>
      <c r="F878" s="58"/>
    </row>
    <row r="879" spans="1:6" ht="15.75" customHeight="1">
      <c r="A879" s="58"/>
      <c r="B879" s="58"/>
      <c r="C879" s="58"/>
      <c r="D879" s="58"/>
      <c r="E879" s="58"/>
      <c r="F879" s="58"/>
    </row>
    <row r="880" spans="1:6" ht="15.75" customHeight="1">
      <c r="A880" s="58"/>
      <c r="B880" s="58"/>
      <c r="C880" s="58"/>
      <c r="D880" s="58"/>
      <c r="E880" s="58"/>
      <c r="F880" s="58"/>
    </row>
    <row r="881" spans="1:6" ht="15.75" customHeight="1">
      <c r="A881" s="58"/>
      <c r="B881" s="58"/>
      <c r="C881" s="58"/>
      <c r="D881" s="58"/>
      <c r="E881" s="58"/>
      <c r="F881" s="58"/>
    </row>
    <row r="882" spans="1:6" ht="15.75" customHeight="1">
      <c r="A882" s="58"/>
      <c r="B882" s="58"/>
      <c r="C882" s="58"/>
      <c r="D882" s="58"/>
      <c r="E882" s="58"/>
      <c r="F882" s="58"/>
    </row>
    <row r="883" spans="1:6" ht="15.75" customHeight="1">
      <c r="A883" s="58"/>
      <c r="B883" s="58"/>
      <c r="C883" s="58"/>
      <c r="D883" s="58"/>
      <c r="E883" s="58"/>
      <c r="F883" s="58"/>
    </row>
    <row r="884" spans="1:6" ht="15.75" customHeight="1">
      <c r="A884" s="58"/>
      <c r="B884" s="58"/>
      <c r="C884" s="58"/>
      <c r="D884" s="58"/>
      <c r="E884" s="58"/>
      <c r="F884" s="58"/>
    </row>
    <row r="885" spans="1:6" ht="15.75" customHeight="1">
      <c r="A885" s="58"/>
      <c r="B885" s="58"/>
      <c r="C885" s="58"/>
      <c r="D885" s="58"/>
      <c r="E885" s="58"/>
      <c r="F885" s="58"/>
    </row>
    <row r="886" spans="1:6" ht="15.75" customHeight="1">
      <c r="A886" s="58"/>
      <c r="B886" s="58"/>
      <c r="C886" s="58"/>
      <c r="D886" s="58"/>
      <c r="E886" s="58"/>
      <c r="F886" s="58"/>
    </row>
    <row r="887" spans="1:6" ht="15.75" customHeight="1">
      <c r="A887" s="58"/>
      <c r="B887" s="58"/>
      <c r="C887" s="58"/>
      <c r="D887" s="58"/>
      <c r="E887" s="58"/>
      <c r="F887" s="58"/>
    </row>
    <row r="888" spans="1:6" ht="15.75" customHeight="1">
      <c r="A888" s="58"/>
      <c r="B888" s="58"/>
      <c r="C888" s="58"/>
      <c r="D888" s="58"/>
      <c r="E888" s="58"/>
      <c r="F888" s="58"/>
    </row>
    <row r="889" spans="1:6" ht="15.75" customHeight="1">
      <c r="A889" s="58"/>
      <c r="B889" s="58"/>
      <c r="C889" s="58"/>
      <c r="D889" s="58"/>
      <c r="E889" s="58"/>
      <c r="F889" s="58"/>
    </row>
    <row r="890" spans="1:6" ht="15.75" customHeight="1">
      <c r="A890" s="58"/>
      <c r="B890" s="58"/>
      <c r="C890" s="58"/>
      <c r="D890" s="58"/>
      <c r="E890" s="58"/>
      <c r="F890" s="58"/>
    </row>
    <row r="891" spans="1:6" ht="15.75" customHeight="1">
      <c r="A891" s="58"/>
      <c r="B891" s="58"/>
      <c r="C891" s="58"/>
      <c r="D891" s="58"/>
      <c r="E891" s="58"/>
      <c r="F891" s="58"/>
    </row>
    <row r="892" spans="1:6" ht="15.75" customHeight="1">
      <c r="A892" s="58"/>
      <c r="B892" s="58"/>
      <c r="C892" s="58"/>
      <c r="D892" s="58"/>
      <c r="E892" s="58"/>
      <c r="F892" s="58"/>
    </row>
    <row r="893" spans="1:6" ht="15.75" customHeight="1">
      <c r="A893" s="58"/>
      <c r="B893" s="58"/>
      <c r="C893" s="58"/>
      <c r="D893" s="58"/>
      <c r="E893" s="58"/>
      <c r="F893" s="58"/>
    </row>
    <row r="894" spans="1:6" ht="15.75" customHeight="1">
      <c r="A894" s="58"/>
      <c r="B894" s="58"/>
      <c r="C894" s="58"/>
      <c r="D894" s="58"/>
      <c r="E894" s="58"/>
      <c r="F894" s="58"/>
    </row>
    <row r="895" spans="1:6" ht="15.75" customHeight="1">
      <c r="A895" s="58"/>
      <c r="B895" s="58"/>
      <c r="C895" s="58"/>
      <c r="D895" s="58"/>
      <c r="E895" s="58"/>
      <c r="F895" s="58"/>
    </row>
    <row r="896" spans="1:6" ht="15.75" customHeight="1">
      <c r="A896" s="58"/>
      <c r="B896" s="58"/>
      <c r="C896" s="58"/>
      <c r="D896" s="58"/>
      <c r="E896" s="58"/>
      <c r="F896" s="58"/>
    </row>
    <row r="897" spans="1:6" ht="15.75" customHeight="1">
      <c r="A897" s="58"/>
      <c r="B897" s="58"/>
      <c r="C897" s="58"/>
      <c r="D897" s="58"/>
      <c r="E897" s="58"/>
      <c r="F897" s="58"/>
    </row>
    <row r="898" spans="1:6" ht="15.75" customHeight="1">
      <c r="A898" s="58"/>
      <c r="B898" s="58"/>
      <c r="C898" s="58"/>
      <c r="D898" s="58"/>
      <c r="E898" s="58"/>
      <c r="F898" s="58"/>
    </row>
    <row r="899" spans="1:6" ht="15.75" customHeight="1">
      <c r="A899" s="58"/>
      <c r="B899" s="58"/>
      <c r="C899" s="58"/>
      <c r="D899" s="58"/>
      <c r="E899" s="58"/>
      <c r="F899" s="58"/>
    </row>
    <row r="900" spans="1:6" ht="15.75" customHeight="1">
      <c r="A900" s="58"/>
      <c r="B900" s="58"/>
      <c r="C900" s="58"/>
      <c r="D900" s="58"/>
      <c r="E900" s="58"/>
      <c r="F900" s="58"/>
    </row>
    <row r="901" spans="1:6" ht="15.75" customHeight="1">
      <c r="A901" s="58"/>
      <c r="B901" s="58"/>
      <c r="C901" s="58"/>
      <c r="D901" s="58"/>
      <c r="E901" s="58"/>
      <c r="F901" s="58"/>
    </row>
    <row r="902" spans="1:6" ht="15.75" customHeight="1">
      <c r="A902" s="58"/>
      <c r="B902" s="58"/>
      <c r="C902" s="58"/>
      <c r="D902" s="58"/>
      <c r="E902" s="58"/>
      <c r="F902" s="58"/>
    </row>
    <row r="903" spans="1:6" ht="15.75" customHeight="1">
      <c r="A903" s="58"/>
      <c r="B903" s="58"/>
      <c r="C903" s="58"/>
      <c r="D903" s="58"/>
      <c r="E903" s="58"/>
      <c r="F903" s="58"/>
    </row>
    <row r="904" spans="1:6" ht="15.75" customHeight="1">
      <c r="A904" s="58"/>
      <c r="B904" s="58"/>
      <c r="C904" s="58"/>
      <c r="D904" s="58"/>
      <c r="E904" s="58"/>
      <c r="F904" s="58"/>
    </row>
    <row r="905" spans="1:6" ht="15.75" customHeight="1">
      <c r="A905" s="58"/>
      <c r="B905" s="58"/>
      <c r="C905" s="58"/>
      <c r="D905" s="58"/>
      <c r="E905" s="58"/>
      <c r="F905" s="58"/>
    </row>
    <row r="906" spans="1:6" ht="15.75" customHeight="1">
      <c r="A906" s="58"/>
      <c r="B906" s="58"/>
      <c r="C906" s="58"/>
      <c r="D906" s="58"/>
      <c r="E906" s="58"/>
      <c r="F906" s="58"/>
    </row>
    <row r="907" spans="1:6" ht="15.75" customHeight="1">
      <c r="A907" s="58"/>
      <c r="B907" s="58"/>
      <c r="C907" s="58"/>
      <c r="D907" s="58"/>
      <c r="E907" s="58"/>
      <c r="F907" s="58"/>
    </row>
    <row r="908" spans="1:6" ht="15.75" customHeight="1">
      <c r="A908" s="58"/>
      <c r="B908" s="58"/>
      <c r="C908" s="58"/>
      <c r="D908" s="58"/>
      <c r="E908" s="58"/>
      <c r="F908" s="58"/>
    </row>
    <row r="909" spans="1:6" ht="15.75" customHeight="1">
      <c r="A909" s="58"/>
      <c r="B909" s="58"/>
      <c r="C909" s="58"/>
      <c r="D909" s="58"/>
      <c r="E909" s="58"/>
      <c r="F909" s="58"/>
    </row>
    <row r="910" spans="1:6" ht="15.75" customHeight="1">
      <c r="A910" s="58"/>
      <c r="B910" s="58"/>
      <c r="C910" s="58"/>
      <c r="D910" s="58"/>
      <c r="E910" s="58"/>
      <c r="F910" s="58"/>
    </row>
    <row r="911" spans="1:6" ht="15.75" customHeight="1">
      <c r="A911" s="58"/>
      <c r="B911" s="58"/>
      <c r="C911" s="58"/>
      <c r="D911" s="58"/>
      <c r="E911" s="58"/>
      <c r="F911" s="58"/>
    </row>
    <row r="912" spans="1:6" ht="15.75" customHeight="1">
      <c r="A912" s="58"/>
      <c r="B912" s="58"/>
      <c r="C912" s="58"/>
      <c r="D912" s="58"/>
      <c r="E912" s="58"/>
      <c r="F912" s="58"/>
    </row>
    <row r="913" spans="1:6" ht="15.75" customHeight="1">
      <c r="A913" s="58"/>
      <c r="B913" s="58"/>
      <c r="C913" s="58"/>
      <c r="D913" s="58"/>
      <c r="E913" s="58"/>
      <c r="F913" s="58"/>
    </row>
    <row r="914" spans="1:6" ht="15.75" customHeight="1">
      <c r="A914" s="58"/>
      <c r="B914" s="58"/>
      <c r="C914" s="58"/>
      <c r="D914" s="58"/>
      <c r="E914" s="58"/>
      <c r="F914" s="58"/>
    </row>
    <row r="915" spans="1:6" ht="15.75" customHeight="1">
      <c r="A915" s="58"/>
      <c r="B915" s="58"/>
      <c r="C915" s="58"/>
      <c r="D915" s="58"/>
      <c r="E915" s="58"/>
      <c r="F915" s="58"/>
    </row>
    <row r="916" spans="1:6" ht="15.75" customHeight="1">
      <c r="A916" s="58"/>
      <c r="B916" s="58"/>
      <c r="C916" s="58"/>
      <c r="D916" s="58"/>
      <c r="E916" s="58"/>
      <c r="F916" s="58"/>
    </row>
    <row r="917" spans="1:6" ht="15.75" customHeight="1">
      <c r="A917" s="58"/>
      <c r="B917" s="58"/>
      <c r="C917" s="58"/>
      <c r="D917" s="58"/>
      <c r="E917" s="58"/>
      <c r="F917" s="58"/>
    </row>
    <row r="918" spans="1:6" ht="15.75" customHeight="1">
      <c r="A918" s="58"/>
      <c r="B918" s="58"/>
      <c r="C918" s="58"/>
      <c r="D918" s="58"/>
      <c r="E918" s="58"/>
      <c r="F918" s="58"/>
    </row>
    <row r="919" spans="1:6" ht="15.75" customHeight="1">
      <c r="A919" s="58"/>
      <c r="B919" s="58"/>
      <c r="C919" s="58"/>
      <c r="D919" s="58"/>
      <c r="E919" s="58"/>
      <c r="F919" s="58"/>
    </row>
    <row r="920" spans="1:6" ht="15.75" customHeight="1">
      <c r="A920" s="58"/>
      <c r="B920" s="58"/>
      <c r="C920" s="58"/>
      <c r="D920" s="58"/>
      <c r="E920" s="58"/>
      <c r="F920" s="58"/>
    </row>
    <row r="921" spans="1:6" ht="15.75" customHeight="1">
      <c r="A921" s="58"/>
      <c r="B921" s="58"/>
      <c r="C921" s="58"/>
      <c r="D921" s="58"/>
      <c r="E921" s="58"/>
      <c r="F921" s="58"/>
    </row>
    <row r="922" spans="1:6" ht="15.75" customHeight="1">
      <c r="A922" s="58"/>
      <c r="B922" s="58"/>
      <c r="C922" s="58"/>
      <c r="D922" s="58"/>
      <c r="E922" s="58"/>
      <c r="F922" s="58"/>
    </row>
    <row r="923" spans="1:6" ht="15.75" customHeight="1">
      <c r="A923" s="58"/>
      <c r="B923" s="58"/>
      <c r="C923" s="58"/>
      <c r="D923" s="58"/>
      <c r="E923" s="58"/>
      <c r="F923" s="58"/>
    </row>
    <row r="924" spans="1:6" ht="15.75" customHeight="1">
      <c r="A924" s="58"/>
      <c r="B924" s="58"/>
      <c r="C924" s="58"/>
      <c r="D924" s="58"/>
      <c r="E924" s="58"/>
      <c r="F924" s="58"/>
    </row>
    <row r="925" spans="1:6" ht="15.75" customHeight="1">
      <c r="A925" s="58"/>
      <c r="B925" s="58"/>
      <c r="C925" s="58"/>
      <c r="D925" s="58"/>
      <c r="E925" s="58"/>
      <c r="F925" s="58"/>
    </row>
    <row r="926" spans="1:6" ht="15.75" customHeight="1">
      <c r="A926" s="58"/>
      <c r="B926" s="58"/>
      <c r="C926" s="58"/>
      <c r="D926" s="58"/>
      <c r="E926" s="58"/>
      <c r="F926" s="58"/>
    </row>
    <row r="927" spans="1:6" ht="15.75" customHeight="1">
      <c r="A927" s="58"/>
      <c r="B927" s="58"/>
      <c r="C927" s="58"/>
      <c r="D927" s="58"/>
      <c r="E927" s="58"/>
      <c r="F927" s="58"/>
    </row>
    <row r="928" spans="1:6" ht="15.75" customHeight="1">
      <c r="A928" s="58"/>
      <c r="B928" s="58"/>
      <c r="C928" s="58"/>
      <c r="D928" s="58"/>
      <c r="E928" s="58"/>
      <c r="F928" s="58"/>
    </row>
    <row r="929" spans="1:6" ht="15.75" customHeight="1">
      <c r="A929" s="58"/>
      <c r="B929" s="58"/>
      <c r="C929" s="58"/>
      <c r="D929" s="58"/>
      <c r="E929" s="58"/>
      <c r="F929" s="58"/>
    </row>
    <row r="930" spans="1:6" ht="15.75" customHeight="1">
      <c r="A930" s="58"/>
      <c r="B930" s="58"/>
      <c r="C930" s="58"/>
      <c r="D930" s="58"/>
      <c r="E930" s="58"/>
      <c r="F930" s="58"/>
    </row>
    <row r="931" spans="1:6" ht="15.75" customHeight="1">
      <c r="A931" s="58"/>
      <c r="B931" s="58"/>
      <c r="C931" s="58"/>
      <c r="D931" s="58"/>
      <c r="E931" s="58"/>
      <c r="F931" s="58"/>
    </row>
    <row r="932" spans="1:6" ht="15.75" customHeight="1">
      <c r="A932" s="58"/>
      <c r="B932" s="58"/>
      <c r="C932" s="58"/>
      <c r="D932" s="58"/>
      <c r="E932" s="58"/>
      <c r="F932" s="58"/>
    </row>
    <row r="933" spans="1:6" ht="15.75" customHeight="1">
      <c r="A933" s="58"/>
      <c r="B933" s="58"/>
      <c r="C933" s="58"/>
      <c r="D933" s="58"/>
      <c r="E933" s="58"/>
      <c r="F933" s="58"/>
    </row>
    <row r="934" spans="1:6" ht="15.75" customHeight="1">
      <c r="A934" s="58"/>
      <c r="B934" s="58"/>
      <c r="C934" s="58"/>
      <c r="D934" s="58"/>
      <c r="E934" s="58"/>
      <c r="F934" s="58"/>
    </row>
    <row r="935" spans="1:6" ht="15.75" customHeight="1">
      <c r="A935" s="58"/>
      <c r="B935" s="58"/>
      <c r="C935" s="58"/>
      <c r="D935" s="58"/>
      <c r="E935" s="58"/>
      <c r="F935" s="58"/>
    </row>
    <row r="936" spans="1:6" ht="15.75" customHeight="1">
      <c r="A936" s="58"/>
      <c r="B936" s="58"/>
      <c r="C936" s="58"/>
      <c r="D936" s="58"/>
      <c r="E936" s="58"/>
      <c r="F936" s="58"/>
    </row>
    <row r="937" spans="1:6" ht="15.75" customHeight="1">
      <c r="A937" s="58"/>
      <c r="B937" s="58"/>
      <c r="C937" s="58"/>
      <c r="D937" s="58"/>
      <c r="E937" s="58"/>
      <c r="F937" s="58"/>
    </row>
    <row r="938" spans="1:6" ht="15.75" customHeight="1">
      <c r="A938" s="58"/>
      <c r="B938" s="58"/>
      <c r="C938" s="58"/>
      <c r="D938" s="58"/>
      <c r="E938" s="58"/>
      <c r="F938" s="58"/>
    </row>
    <row r="939" spans="1:6" ht="15.75" customHeight="1">
      <c r="A939" s="58"/>
      <c r="B939" s="58"/>
      <c r="C939" s="58"/>
      <c r="D939" s="58"/>
      <c r="E939" s="58"/>
      <c r="F939" s="58"/>
    </row>
    <row r="940" spans="1:6" ht="15.75" customHeight="1">
      <c r="A940" s="58"/>
      <c r="B940" s="58"/>
      <c r="C940" s="58"/>
      <c r="D940" s="58"/>
      <c r="E940" s="58"/>
      <c r="F940" s="58"/>
    </row>
    <row r="941" spans="1:6" ht="15.75" customHeight="1">
      <c r="A941" s="58"/>
      <c r="B941" s="58"/>
      <c r="C941" s="58"/>
      <c r="D941" s="58"/>
      <c r="E941" s="58"/>
      <c r="F941" s="58"/>
    </row>
    <row r="942" spans="1:6" ht="15.75" customHeight="1">
      <c r="A942" s="58"/>
      <c r="B942" s="58"/>
      <c r="C942" s="58"/>
      <c r="D942" s="58"/>
      <c r="E942" s="58"/>
      <c r="F942" s="58"/>
    </row>
    <row r="943" spans="1:6" ht="15.75" customHeight="1">
      <c r="A943" s="58"/>
      <c r="B943" s="58"/>
      <c r="C943" s="58"/>
      <c r="D943" s="58"/>
      <c r="E943" s="58"/>
      <c r="F943" s="58"/>
    </row>
    <row r="944" spans="1:6" ht="15.75" customHeight="1">
      <c r="A944" s="58"/>
      <c r="B944" s="58"/>
      <c r="C944" s="58"/>
      <c r="D944" s="58"/>
      <c r="E944" s="58"/>
      <c r="F944" s="58"/>
    </row>
    <row r="945" spans="1:6" ht="15.75" customHeight="1">
      <c r="A945" s="58"/>
      <c r="B945" s="58"/>
      <c r="C945" s="58"/>
      <c r="D945" s="58"/>
      <c r="E945" s="58"/>
      <c r="F945" s="58"/>
    </row>
    <row r="946" spans="1:6" ht="15.75" customHeight="1">
      <c r="A946" s="58"/>
      <c r="B946" s="58"/>
      <c r="C946" s="58"/>
      <c r="D946" s="58"/>
      <c r="E946" s="58"/>
      <c r="F946" s="58"/>
    </row>
    <row r="947" spans="1:6" ht="15.75" customHeight="1">
      <c r="A947" s="58"/>
      <c r="B947" s="58"/>
      <c r="C947" s="58"/>
      <c r="D947" s="58"/>
      <c r="E947" s="58"/>
      <c r="F947" s="58"/>
    </row>
    <row r="948" spans="1:6" ht="15.75" customHeight="1">
      <c r="A948" s="58"/>
      <c r="B948" s="58"/>
      <c r="C948" s="58"/>
      <c r="D948" s="58"/>
      <c r="E948" s="58"/>
      <c r="F948" s="58"/>
    </row>
    <row r="949" spans="1:6" ht="15.75" customHeight="1">
      <c r="A949" s="58"/>
      <c r="B949" s="58"/>
      <c r="C949" s="58"/>
      <c r="D949" s="58"/>
      <c r="E949" s="58"/>
      <c r="F949" s="58"/>
    </row>
    <row r="950" spans="1:6" ht="15.75" customHeight="1">
      <c r="A950" s="58"/>
      <c r="B950" s="58"/>
      <c r="C950" s="58"/>
      <c r="D950" s="58"/>
      <c r="E950" s="58"/>
      <c r="F950" s="58"/>
    </row>
    <row r="951" spans="1:6" ht="15.75" customHeight="1">
      <c r="A951" s="58"/>
      <c r="B951" s="58"/>
      <c r="C951" s="58"/>
      <c r="D951" s="58"/>
      <c r="E951" s="58"/>
      <c r="F951" s="58"/>
    </row>
    <row r="952" spans="1:6" ht="15.75" customHeight="1">
      <c r="A952" s="58"/>
      <c r="B952" s="58"/>
      <c r="C952" s="58"/>
      <c r="D952" s="58"/>
      <c r="E952" s="58"/>
      <c r="F952" s="58"/>
    </row>
    <row r="953" spans="1:6" ht="15.75" customHeight="1">
      <c r="A953" s="58"/>
      <c r="B953" s="58"/>
      <c r="C953" s="58"/>
      <c r="D953" s="58"/>
      <c r="E953" s="58"/>
      <c r="F953" s="58"/>
    </row>
    <row r="954" spans="1:6" ht="15.75" customHeight="1">
      <c r="A954" s="58"/>
      <c r="B954" s="58"/>
      <c r="C954" s="58"/>
      <c r="D954" s="58"/>
      <c r="E954" s="58"/>
      <c r="F954" s="58"/>
    </row>
    <row r="955" spans="1:6" ht="15.75" customHeight="1">
      <c r="A955" s="58"/>
      <c r="B955" s="58"/>
      <c r="C955" s="58"/>
      <c r="D955" s="58"/>
      <c r="E955" s="58"/>
      <c r="F955" s="58"/>
    </row>
    <row r="956" spans="1:6" ht="15.75" customHeight="1">
      <c r="A956" s="58"/>
      <c r="B956" s="58"/>
      <c r="C956" s="58"/>
      <c r="D956" s="58"/>
      <c r="E956" s="58"/>
      <c r="F956" s="58"/>
    </row>
    <row r="957" spans="1:6" ht="15.75" customHeight="1">
      <c r="A957" s="58"/>
      <c r="B957" s="58"/>
      <c r="C957" s="58"/>
      <c r="D957" s="58"/>
      <c r="E957" s="58"/>
      <c r="F957" s="58"/>
    </row>
    <row r="958" spans="1:6" ht="15.75" customHeight="1">
      <c r="A958" s="58"/>
      <c r="B958" s="58"/>
      <c r="C958" s="58"/>
      <c r="D958" s="58"/>
      <c r="E958" s="58"/>
      <c r="F958" s="58"/>
    </row>
    <row r="959" spans="1:6" ht="15.75" customHeight="1">
      <c r="A959" s="58"/>
      <c r="B959" s="58"/>
      <c r="C959" s="58"/>
      <c r="D959" s="58"/>
      <c r="E959" s="58"/>
      <c r="F959" s="58"/>
    </row>
    <row r="960" spans="1:6" ht="15.75" customHeight="1">
      <c r="A960" s="58"/>
      <c r="B960" s="58"/>
      <c r="C960" s="58"/>
      <c r="D960" s="58"/>
      <c r="E960" s="58"/>
      <c r="F960" s="58"/>
    </row>
    <row r="961" spans="1:6" ht="15.75" customHeight="1">
      <c r="A961" s="58"/>
      <c r="B961" s="58"/>
      <c r="C961" s="58"/>
      <c r="D961" s="58"/>
      <c r="E961" s="58"/>
      <c r="F961" s="58"/>
    </row>
    <row r="962" spans="1:6" ht="15.75" customHeight="1">
      <c r="A962" s="58"/>
      <c r="B962" s="58"/>
      <c r="C962" s="58"/>
      <c r="D962" s="58"/>
      <c r="E962" s="58"/>
      <c r="F962" s="58"/>
    </row>
    <row r="963" spans="1:6" ht="15.75" customHeight="1">
      <c r="A963" s="58"/>
      <c r="B963" s="58"/>
      <c r="C963" s="58"/>
      <c r="D963" s="58"/>
      <c r="E963" s="58"/>
      <c r="F963" s="58"/>
    </row>
    <row r="964" spans="1:6" ht="15.75" customHeight="1">
      <c r="A964" s="58"/>
      <c r="B964" s="58"/>
      <c r="C964" s="58"/>
      <c r="D964" s="58"/>
      <c r="E964" s="58"/>
      <c r="F964" s="58"/>
    </row>
    <row r="965" spans="1:6" ht="15.75" customHeight="1">
      <c r="A965" s="58"/>
      <c r="B965" s="58"/>
      <c r="C965" s="58"/>
      <c r="D965" s="58"/>
      <c r="E965" s="58"/>
      <c r="F965" s="58"/>
    </row>
    <row r="966" spans="1:6" ht="15.75" customHeight="1">
      <c r="A966" s="58"/>
      <c r="B966" s="58"/>
      <c r="C966" s="58"/>
      <c r="D966" s="58"/>
      <c r="E966" s="58"/>
      <c r="F966" s="58"/>
    </row>
    <row r="967" spans="1:6" ht="15.75" customHeight="1">
      <c r="A967" s="58"/>
      <c r="B967" s="58"/>
      <c r="C967" s="58"/>
      <c r="D967" s="58"/>
      <c r="E967" s="58"/>
      <c r="F967" s="58"/>
    </row>
    <row r="968" spans="1:6" ht="15.75" customHeight="1">
      <c r="A968" s="58"/>
      <c r="B968" s="58"/>
      <c r="C968" s="58"/>
      <c r="D968" s="58"/>
      <c r="E968" s="58"/>
      <c r="F968" s="58"/>
    </row>
    <row r="969" spans="1:6" ht="15.75" customHeight="1">
      <c r="A969" s="58"/>
      <c r="B969" s="58"/>
      <c r="C969" s="58"/>
      <c r="D969" s="58"/>
      <c r="E969" s="58"/>
      <c r="F969" s="58"/>
    </row>
    <row r="970" spans="1:6" ht="15.75" customHeight="1">
      <c r="A970" s="58"/>
      <c r="B970" s="58"/>
      <c r="C970" s="58"/>
      <c r="D970" s="58"/>
      <c r="E970" s="58"/>
      <c r="F970" s="58"/>
    </row>
    <row r="971" spans="1:6" ht="15.75" customHeight="1">
      <c r="A971" s="58"/>
      <c r="B971" s="58"/>
      <c r="C971" s="58"/>
      <c r="D971" s="58"/>
      <c r="E971" s="58"/>
      <c r="F971" s="58"/>
    </row>
    <row r="972" spans="1:6" ht="15.75" customHeight="1">
      <c r="A972" s="58"/>
      <c r="B972" s="58"/>
      <c r="C972" s="58"/>
      <c r="D972" s="58"/>
      <c r="E972" s="58"/>
      <c r="F972" s="58"/>
    </row>
    <row r="973" spans="1:6" ht="15.75" customHeight="1">
      <c r="A973" s="58"/>
      <c r="B973" s="58"/>
      <c r="C973" s="58"/>
      <c r="D973" s="58"/>
      <c r="E973" s="58"/>
      <c r="F973" s="58"/>
    </row>
    <row r="974" spans="1:6" ht="15.75" customHeight="1">
      <c r="A974" s="58"/>
      <c r="B974" s="58"/>
      <c r="C974" s="58"/>
      <c r="D974" s="58"/>
      <c r="E974" s="58"/>
      <c r="F974" s="58"/>
    </row>
    <row r="975" spans="1:6" ht="15.75" customHeight="1">
      <c r="A975" s="58"/>
      <c r="B975" s="58"/>
      <c r="C975" s="58"/>
      <c r="D975" s="58"/>
      <c r="E975" s="58"/>
      <c r="F975" s="58"/>
    </row>
    <row r="976" spans="1:6" ht="15.75" customHeight="1">
      <c r="A976" s="58"/>
      <c r="B976" s="58"/>
      <c r="C976" s="58"/>
      <c r="D976" s="58"/>
      <c r="E976" s="58"/>
      <c r="F976" s="58"/>
    </row>
    <row r="977" spans="1:6" ht="15.75" customHeight="1">
      <c r="A977" s="58"/>
      <c r="B977" s="58"/>
      <c r="C977" s="58"/>
      <c r="D977" s="58"/>
      <c r="E977" s="58"/>
      <c r="F977" s="58"/>
    </row>
    <row r="978" spans="1:6" ht="15.75" customHeight="1">
      <c r="A978" s="58"/>
      <c r="B978" s="58"/>
      <c r="C978" s="58"/>
      <c r="D978" s="58"/>
      <c r="E978" s="58"/>
      <c r="F978" s="58"/>
    </row>
    <row r="979" spans="1:6" ht="15.75" customHeight="1">
      <c r="A979" s="58"/>
      <c r="B979" s="58"/>
      <c r="C979" s="58"/>
      <c r="D979" s="58"/>
      <c r="E979" s="58"/>
      <c r="F979" s="58"/>
    </row>
    <row r="980" spans="1:6" ht="15.75" customHeight="1">
      <c r="A980" s="58"/>
      <c r="B980" s="58"/>
      <c r="C980" s="58"/>
      <c r="D980" s="58"/>
      <c r="E980" s="58"/>
      <c r="F980" s="58"/>
    </row>
    <row r="981" spans="1:6" ht="15.75" customHeight="1">
      <c r="A981" s="58"/>
      <c r="B981" s="58"/>
      <c r="C981" s="58"/>
      <c r="D981" s="58"/>
      <c r="E981" s="58"/>
      <c r="F981" s="58"/>
    </row>
    <row r="982" spans="1:6" ht="15.75" customHeight="1">
      <c r="A982" s="58"/>
      <c r="B982" s="58"/>
      <c r="C982" s="58"/>
      <c r="D982" s="58"/>
      <c r="E982" s="58"/>
      <c r="F982" s="58"/>
    </row>
    <row r="983" spans="1:6" ht="15.75" customHeight="1">
      <c r="A983" s="58"/>
      <c r="B983" s="58"/>
      <c r="C983" s="58"/>
      <c r="D983" s="58"/>
      <c r="E983" s="58"/>
      <c r="F983" s="58"/>
    </row>
    <row r="984" spans="1:6" ht="15.75" customHeight="1">
      <c r="A984" s="58"/>
      <c r="B984" s="58"/>
      <c r="C984" s="58"/>
      <c r="D984" s="58"/>
      <c r="E984" s="58"/>
      <c r="F984" s="58"/>
    </row>
    <row r="985" spans="1:6" ht="15.75" customHeight="1">
      <c r="A985" s="58"/>
      <c r="B985" s="58"/>
      <c r="C985" s="58"/>
      <c r="D985" s="58"/>
      <c r="E985" s="58"/>
      <c r="F985" s="58"/>
    </row>
    <row r="986" spans="1:6" ht="15.75" customHeight="1">
      <c r="A986" s="58"/>
      <c r="B986" s="58"/>
      <c r="C986" s="58"/>
      <c r="D986" s="58"/>
      <c r="E986" s="58"/>
      <c r="F986" s="58"/>
    </row>
    <row r="987" spans="1:6" ht="15.75" customHeight="1">
      <c r="A987" s="58"/>
      <c r="B987" s="58"/>
      <c r="C987" s="58"/>
      <c r="D987" s="58"/>
      <c r="E987" s="58"/>
      <c r="F987" s="58"/>
    </row>
    <row r="988" spans="1:6" ht="15.75" customHeight="1">
      <c r="A988" s="58"/>
      <c r="B988" s="58"/>
      <c r="C988" s="58"/>
      <c r="D988" s="58"/>
      <c r="E988" s="58"/>
      <c r="F988" s="58"/>
    </row>
    <row r="989" spans="1:6" ht="15.75" customHeight="1">
      <c r="A989" s="58"/>
      <c r="B989" s="58"/>
      <c r="C989" s="58"/>
      <c r="D989" s="58"/>
      <c r="E989" s="58"/>
      <c r="F989" s="58"/>
    </row>
    <row r="990" spans="1:6" ht="15.75" customHeight="1">
      <c r="A990" s="58"/>
      <c r="B990" s="58"/>
      <c r="C990" s="58"/>
      <c r="D990" s="58"/>
      <c r="E990" s="58"/>
      <c r="F990" s="58"/>
    </row>
    <row r="991" spans="1:6" ht="15.75" customHeight="1">
      <c r="A991" s="58"/>
      <c r="B991" s="58"/>
      <c r="C991" s="58"/>
      <c r="D991" s="58"/>
      <c r="E991" s="58"/>
      <c r="F991" s="58"/>
    </row>
    <row r="992" spans="1:6" ht="15.75" customHeight="1">
      <c r="A992" s="58"/>
      <c r="B992" s="58"/>
      <c r="C992" s="58"/>
      <c r="D992" s="58"/>
      <c r="E992" s="58"/>
      <c r="F992" s="58"/>
    </row>
    <row r="993" spans="1:6" ht="15.75" customHeight="1">
      <c r="A993" s="58"/>
      <c r="B993" s="58"/>
      <c r="C993" s="58"/>
      <c r="D993" s="58"/>
      <c r="E993" s="58"/>
      <c r="F993" s="58"/>
    </row>
    <row r="994" spans="1:6" ht="15.75" customHeight="1">
      <c r="A994" s="58"/>
      <c r="B994" s="58"/>
      <c r="C994" s="58"/>
      <c r="D994" s="58"/>
      <c r="E994" s="58"/>
      <c r="F994" s="58"/>
    </row>
    <row r="995" spans="1:6" ht="15.75" customHeight="1">
      <c r="A995" s="58"/>
      <c r="B995" s="58"/>
      <c r="C995" s="58"/>
      <c r="D995" s="58"/>
      <c r="E995" s="58"/>
      <c r="F995" s="58"/>
    </row>
    <row r="996" spans="1:6" ht="15.75" customHeight="1">
      <c r="A996" s="58"/>
      <c r="B996" s="58"/>
      <c r="C996" s="58"/>
      <c r="D996" s="58"/>
      <c r="E996" s="58"/>
      <c r="F996" s="58"/>
    </row>
    <row r="997" spans="1:6" ht="15.75" customHeight="1">
      <c r="A997" s="58"/>
      <c r="B997" s="58"/>
      <c r="C997" s="58"/>
      <c r="D997" s="58"/>
      <c r="E997" s="58"/>
      <c r="F997" s="58"/>
    </row>
    <row r="998" spans="1:6" ht="15.75" customHeight="1">
      <c r="A998" s="58"/>
      <c r="B998" s="58"/>
      <c r="C998" s="58"/>
      <c r="D998" s="58"/>
      <c r="E998" s="58"/>
      <c r="F998" s="58"/>
    </row>
    <row r="999" spans="1:6" ht="15.75" customHeight="1">
      <c r="A999" s="58"/>
      <c r="B999" s="58"/>
      <c r="C999" s="58"/>
      <c r="D999" s="58"/>
      <c r="E999" s="58"/>
      <c r="F999" s="58"/>
    </row>
    <row r="1000" spans="1:6" ht="15.75" customHeight="1">
      <c r="A1000" s="58"/>
      <c r="B1000" s="58"/>
      <c r="C1000" s="58"/>
      <c r="D1000" s="58"/>
      <c r="E1000" s="58"/>
      <c r="F1000" s="58"/>
    </row>
    <row r="1001" spans="1:6" ht="15" customHeight="1">
      <c r="A1001" s="58"/>
      <c r="B1001" s="58"/>
      <c r="C1001" s="58"/>
      <c r="D1001" s="58"/>
      <c r="E1001" s="58"/>
      <c r="F1001" s="58"/>
    </row>
    <row r="1002" spans="1:6" ht="15" customHeight="1">
      <c r="A1002" s="58"/>
      <c r="B1002" s="58"/>
      <c r="C1002" s="58"/>
      <c r="D1002" s="58"/>
      <c r="E1002" s="58"/>
      <c r="F1002" s="58"/>
    </row>
    <row r="1003" spans="1:6" ht="15" customHeight="1">
      <c r="A1003" s="58"/>
      <c r="B1003" s="58"/>
      <c r="C1003" s="58"/>
      <c r="D1003" s="58"/>
      <c r="E1003" s="58"/>
      <c r="F1003" s="58"/>
    </row>
    <row r="1004" spans="1:6" ht="15" customHeight="1">
      <c r="A1004" s="58"/>
      <c r="B1004" s="58"/>
      <c r="C1004" s="58"/>
      <c r="D1004" s="58"/>
      <c r="E1004" s="58"/>
      <c r="F1004" s="58"/>
    </row>
    <row r="1005" spans="1:6" ht="15" customHeight="1">
      <c r="A1005" s="58"/>
      <c r="B1005" s="58"/>
      <c r="C1005" s="58"/>
      <c r="D1005" s="58"/>
      <c r="E1005" s="58"/>
      <c r="F1005" s="58"/>
    </row>
    <row r="1006" spans="1:6" ht="15" customHeight="1">
      <c r="A1006" s="58"/>
      <c r="B1006" s="58"/>
      <c r="C1006" s="58"/>
      <c r="D1006" s="58"/>
      <c r="E1006" s="58"/>
      <c r="F1006" s="58"/>
    </row>
    <row r="1007" spans="1:6" ht="15" customHeight="1">
      <c r="A1007" s="58"/>
      <c r="B1007" s="58"/>
      <c r="C1007" s="58"/>
      <c r="D1007" s="58"/>
      <c r="E1007" s="58"/>
      <c r="F1007" s="58"/>
    </row>
    <row r="1008" spans="1:6" ht="15" customHeight="1">
      <c r="A1008" s="58"/>
      <c r="B1008" s="58"/>
      <c r="C1008" s="58"/>
      <c r="D1008" s="58"/>
      <c r="E1008" s="58"/>
      <c r="F1008" s="58"/>
    </row>
    <row r="1009" spans="1:6" ht="15" customHeight="1">
      <c r="A1009" s="58"/>
      <c r="B1009" s="58"/>
      <c r="C1009" s="58"/>
      <c r="D1009" s="58"/>
      <c r="E1009" s="58"/>
      <c r="F1009" s="58"/>
    </row>
    <row r="1010" spans="1:6" ht="15" customHeight="1">
      <c r="A1010" s="58"/>
      <c r="B1010" s="58"/>
      <c r="C1010" s="58"/>
      <c r="D1010" s="58"/>
      <c r="E1010" s="58"/>
      <c r="F1010" s="58"/>
    </row>
    <row r="1011" spans="1:6" ht="15" customHeight="1">
      <c r="A1011" s="58"/>
      <c r="B1011" s="58"/>
      <c r="C1011" s="58"/>
      <c r="D1011" s="58"/>
      <c r="E1011" s="58"/>
      <c r="F1011" s="58"/>
    </row>
    <row r="1012" spans="1:6" ht="15" customHeight="1">
      <c r="A1012" s="58"/>
      <c r="B1012" s="58"/>
      <c r="C1012" s="58"/>
      <c r="D1012" s="58"/>
      <c r="E1012" s="58"/>
      <c r="F1012" s="58"/>
    </row>
    <row r="1013" spans="1:6" ht="15" customHeight="1">
      <c r="A1013" s="58"/>
      <c r="B1013" s="58"/>
      <c r="C1013" s="58"/>
      <c r="D1013" s="58"/>
      <c r="E1013" s="58"/>
      <c r="F1013" s="58"/>
    </row>
    <row r="1014" spans="1:6" ht="15" customHeight="1">
      <c r="A1014" s="58"/>
      <c r="B1014" s="58"/>
      <c r="C1014" s="58"/>
      <c r="D1014" s="58"/>
      <c r="E1014" s="58"/>
      <c r="F1014" s="58"/>
    </row>
    <row r="1015" spans="1:6" ht="15" customHeight="1">
      <c r="A1015" s="58"/>
      <c r="B1015" s="58"/>
      <c r="C1015" s="58"/>
      <c r="D1015" s="58"/>
      <c r="E1015" s="58"/>
      <c r="F1015" s="58"/>
    </row>
    <row r="1016" spans="1:6" ht="15" customHeight="1">
      <c r="A1016" s="58"/>
      <c r="B1016" s="58"/>
      <c r="C1016" s="58"/>
      <c r="D1016" s="58"/>
      <c r="E1016" s="58"/>
      <c r="F1016" s="58"/>
    </row>
    <row r="1017" spans="1:6" ht="15" customHeight="1">
      <c r="A1017" s="58"/>
      <c r="B1017" s="58"/>
      <c r="C1017" s="58"/>
      <c r="D1017" s="58"/>
      <c r="E1017" s="58"/>
      <c r="F1017" s="58"/>
    </row>
    <row r="1018" spans="1:6" ht="15" customHeight="1">
      <c r="A1018" s="58"/>
      <c r="B1018" s="58"/>
      <c r="C1018" s="58"/>
      <c r="D1018" s="58"/>
      <c r="E1018" s="58"/>
      <c r="F1018" s="58"/>
    </row>
    <row r="1019" spans="1:6" ht="15" customHeight="1">
      <c r="A1019" s="58"/>
      <c r="B1019" s="58"/>
      <c r="C1019" s="58"/>
      <c r="D1019" s="58"/>
      <c r="E1019" s="58"/>
      <c r="F1019" s="58"/>
    </row>
    <row r="1020" spans="1:6" ht="15" customHeight="1">
      <c r="A1020" s="58"/>
      <c r="B1020" s="58"/>
      <c r="C1020" s="58"/>
      <c r="D1020" s="58"/>
      <c r="E1020" s="58"/>
      <c r="F1020" s="58"/>
    </row>
    <row r="1021" spans="1:6" ht="15" customHeight="1">
      <c r="A1021" s="58"/>
      <c r="B1021" s="58"/>
      <c r="C1021" s="58"/>
      <c r="D1021" s="58"/>
      <c r="E1021" s="58"/>
      <c r="F1021" s="58"/>
    </row>
    <row r="1022" spans="1:6" ht="15" customHeight="1">
      <c r="A1022" s="58"/>
      <c r="B1022" s="58"/>
      <c r="C1022" s="58"/>
      <c r="D1022" s="58"/>
      <c r="E1022" s="58"/>
      <c r="F1022" s="58"/>
    </row>
    <row r="1023" spans="1:6" ht="15" customHeight="1">
      <c r="A1023" s="58"/>
      <c r="B1023" s="58"/>
      <c r="C1023" s="58"/>
      <c r="D1023" s="58"/>
      <c r="E1023" s="58"/>
      <c r="F1023" s="58"/>
    </row>
    <row r="1024" spans="1:6" ht="15" customHeight="1">
      <c r="A1024" s="58"/>
      <c r="B1024" s="58"/>
      <c r="C1024" s="58"/>
      <c r="D1024" s="58"/>
      <c r="E1024" s="58"/>
      <c r="F1024" s="58"/>
    </row>
    <row r="1025" spans="1:6" ht="15" customHeight="1">
      <c r="A1025" s="58"/>
      <c r="B1025" s="58"/>
      <c r="C1025" s="58"/>
      <c r="D1025" s="58"/>
      <c r="E1025" s="58"/>
      <c r="F1025" s="58"/>
    </row>
    <row r="1026" spans="1:6" ht="15" customHeight="1">
      <c r="A1026" s="58"/>
      <c r="B1026" s="58"/>
      <c r="C1026" s="58"/>
      <c r="D1026" s="58"/>
      <c r="E1026" s="58"/>
      <c r="F1026" s="58"/>
    </row>
    <row r="1027" spans="1:6" ht="15" customHeight="1">
      <c r="A1027" s="58"/>
      <c r="B1027" s="58"/>
      <c r="C1027" s="58"/>
      <c r="D1027" s="58"/>
      <c r="E1027" s="58"/>
      <c r="F1027" s="58"/>
    </row>
    <row r="1028" spans="1:6" ht="15" customHeight="1">
      <c r="A1028" s="58"/>
      <c r="B1028" s="58"/>
      <c r="C1028" s="58"/>
      <c r="D1028" s="58"/>
      <c r="E1028" s="58"/>
      <c r="F1028" s="58"/>
    </row>
    <row r="1029" spans="1:6" ht="15" customHeight="1">
      <c r="A1029" s="58"/>
      <c r="B1029" s="58"/>
      <c r="C1029" s="58"/>
      <c r="D1029" s="58"/>
      <c r="E1029" s="58"/>
      <c r="F1029" s="58"/>
    </row>
    <row r="1030" spans="1:6" ht="15" customHeight="1">
      <c r="A1030" s="58"/>
      <c r="B1030" s="58"/>
      <c r="C1030" s="58"/>
      <c r="D1030" s="58"/>
      <c r="E1030" s="58"/>
      <c r="F1030" s="58"/>
    </row>
    <row r="1031" spans="1:6" ht="15" customHeight="1">
      <c r="A1031" s="58"/>
      <c r="B1031" s="58"/>
      <c r="C1031" s="58"/>
      <c r="D1031" s="58"/>
      <c r="E1031" s="58"/>
      <c r="F1031" s="58"/>
    </row>
    <row r="1032" spans="1:6" ht="15" customHeight="1">
      <c r="A1032" s="58"/>
      <c r="B1032" s="58"/>
      <c r="C1032" s="58"/>
      <c r="D1032" s="58"/>
      <c r="E1032" s="58"/>
      <c r="F1032" s="58"/>
    </row>
    <row r="1033" spans="1:6" ht="15" customHeight="1">
      <c r="A1033" s="58"/>
      <c r="B1033" s="58"/>
      <c r="C1033" s="58"/>
      <c r="D1033" s="58"/>
      <c r="E1033" s="58"/>
      <c r="F1033" s="58"/>
    </row>
    <row r="1034" spans="1:6" ht="15" customHeight="1">
      <c r="A1034" s="58"/>
      <c r="B1034" s="58"/>
      <c r="C1034" s="58"/>
      <c r="D1034" s="58"/>
      <c r="E1034" s="58"/>
      <c r="F1034" s="58"/>
    </row>
    <row r="1035" spans="1:6" ht="15" customHeight="1">
      <c r="A1035" s="58"/>
      <c r="B1035" s="58"/>
      <c r="C1035" s="58"/>
      <c r="D1035" s="58"/>
      <c r="E1035" s="58"/>
      <c r="F1035" s="58"/>
    </row>
    <row r="1036" spans="1:6" ht="15" customHeight="1">
      <c r="A1036" s="58"/>
      <c r="B1036" s="58"/>
      <c r="C1036" s="58"/>
      <c r="D1036" s="58"/>
      <c r="E1036" s="58"/>
      <c r="F1036" s="58"/>
    </row>
    <row r="1037" spans="1:6" ht="15" customHeight="1">
      <c r="A1037" s="58"/>
      <c r="B1037" s="58"/>
      <c r="C1037" s="58"/>
      <c r="D1037" s="58"/>
      <c r="E1037" s="58"/>
      <c r="F1037" s="58"/>
    </row>
    <row r="1038" spans="1:6" ht="15" customHeight="1">
      <c r="A1038" s="58"/>
      <c r="B1038" s="58"/>
      <c r="C1038" s="58"/>
      <c r="D1038" s="58"/>
      <c r="E1038" s="58"/>
      <c r="F1038" s="58"/>
    </row>
    <row r="1039" spans="1:6" ht="15" customHeight="1">
      <c r="A1039" s="58"/>
      <c r="B1039" s="58"/>
      <c r="C1039" s="58"/>
      <c r="D1039" s="58"/>
      <c r="E1039" s="58"/>
      <c r="F1039" s="58"/>
    </row>
    <row r="1040" spans="1:6" ht="15" customHeight="1">
      <c r="A1040" s="58"/>
      <c r="B1040" s="58"/>
      <c r="C1040" s="58"/>
      <c r="D1040" s="58"/>
      <c r="E1040" s="58"/>
      <c r="F1040" s="58"/>
    </row>
    <row r="1041" spans="1:6" ht="15" customHeight="1">
      <c r="A1041" s="58"/>
      <c r="B1041" s="58"/>
      <c r="C1041" s="58"/>
      <c r="D1041" s="58"/>
      <c r="E1041" s="58"/>
      <c r="F1041" s="58"/>
    </row>
    <row r="1042" spans="1:6" ht="15" customHeight="1">
      <c r="A1042" s="58"/>
      <c r="B1042" s="58"/>
      <c r="C1042" s="58"/>
      <c r="D1042" s="58"/>
      <c r="E1042" s="58"/>
      <c r="F1042" s="58"/>
    </row>
    <row r="1043" spans="1:6" ht="15" customHeight="1">
      <c r="A1043" s="58"/>
      <c r="B1043" s="58"/>
      <c r="C1043" s="58"/>
      <c r="D1043" s="58"/>
      <c r="E1043" s="58"/>
      <c r="F1043" s="58"/>
    </row>
    <row r="1044" spans="1:6" ht="15" customHeight="1">
      <c r="A1044" s="58"/>
      <c r="B1044" s="58"/>
      <c r="C1044" s="58"/>
      <c r="D1044" s="58"/>
      <c r="E1044" s="58"/>
      <c r="F1044" s="58"/>
    </row>
    <row r="1045" spans="1:6" ht="15" customHeight="1">
      <c r="A1045" s="58"/>
      <c r="B1045" s="58"/>
      <c r="C1045" s="58"/>
      <c r="D1045" s="58"/>
      <c r="E1045" s="58"/>
      <c r="F1045" s="58"/>
    </row>
    <row r="1046" spans="1:6" ht="15" customHeight="1">
      <c r="A1046" s="58"/>
      <c r="B1046" s="58"/>
      <c r="C1046" s="58"/>
      <c r="D1046" s="58"/>
      <c r="E1046" s="58"/>
      <c r="F1046" s="58"/>
    </row>
    <row r="1047" spans="1:6" ht="15" customHeight="1">
      <c r="A1047" s="58"/>
      <c r="B1047" s="58"/>
      <c r="C1047" s="58"/>
      <c r="D1047" s="58"/>
      <c r="E1047" s="58"/>
      <c r="F1047" s="58"/>
    </row>
    <row r="1048" spans="1:6" ht="15" customHeight="1">
      <c r="A1048" s="58"/>
      <c r="B1048" s="58"/>
      <c r="C1048" s="58"/>
      <c r="D1048" s="58"/>
      <c r="E1048" s="58"/>
      <c r="F1048" s="58"/>
    </row>
    <row r="1049" spans="1:6" ht="15" customHeight="1">
      <c r="A1049" s="58"/>
      <c r="B1049" s="58"/>
      <c r="C1049" s="58"/>
      <c r="D1049" s="58"/>
      <c r="E1049" s="58"/>
      <c r="F1049" s="58"/>
    </row>
    <row r="1050" spans="1:6" ht="15" customHeight="1">
      <c r="A1050" s="58"/>
      <c r="B1050" s="58"/>
      <c r="C1050" s="58"/>
      <c r="D1050" s="58"/>
      <c r="E1050" s="58"/>
      <c r="F1050" s="58"/>
    </row>
    <row r="1051" spans="1:6" ht="15" customHeight="1">
      <c r="A1051" s="58"/>
      <c r="B1051" s="58"/>
      <c r="C1051" s="58"/>
      <c r="D1051" s="58"/>
      <c r="E1051" s="58"/>
      <c r="F1051" s="58"/>
    </row>
    <row r="1052" spans="1:6" ht="15" customHeight="1">
      <c r="A1052" s="58"/>
      <c r="B1052" s="58"/>
      <c r="C1052" s="58"/>
      <c r="D1052" s="58"/>
      <c r="E1052" s="58"/>
      <c r="F1052" s="58"/>
    </row>
    <row r="1053" spans="1:6" ht="15" customHeight="1">
      <c r="A1053" s="58"/>
      <c r="B1053" s="58"/>
      <c r="C1053" s="58"/>
      <c r="D1053" s="58"/>
      <c r="E1053" s="58"/>
      <c r="F1053" s="58"/>
    </row>
    <row r="1054" spans="1:6" ht="15" customHeight="1">
      <c r="A1054" s="58"/>
      <c r="B1054" s="58"/>
      <c r="C1054" s="58"/>
      <c r="D1054" s="58"/>
      <c r="E1054" s="58"/>
      <c r="F1054" s="58"/>
    </row>
    <row r="1055" spans="1:6" ht="15" customHeight="1">
      <c r="A1055" s="58"/>
      <c r="B1055" s="58"/>
      <c r="C1055" s="58"/>
      <c r="D1055" s="58"/>
      <c r="E1055" s="58"/>
      <c r="F1055" s="58"/>
    </row>
    <row r="1056" spans="1:6" ht="15" customHeight="1">
      <c r="A1056" s="58"/>
      <c r="B1056" s="58"/>
      <c r="C1056" s="58"/>
      <c r="D1056" s="58"/>
      <c r="E1056" s="58"/>
      <c r="F1056" s="58"/>
    </row>
    <row r="1057" spans="1:6" ht="15" customHeight="1">
      <c r="A1057" s="58"/>
      <c r="B1057" s="58"/>
      <c r="C1057" s="58"/>
      <c r="D1057" s="58"/>
      <c r="E1057" s="58"/>
      <c r="F1057" s="58"/>
    </row>
    <row r="1058" spans="1:6" ht="15" customHeight="1">
      <c r="A1058" s="58"/>
      <c r="B1058" s="58"/>
      <c r="C1058" s="58"/>
      <c r="D1058" s="58"/>
      <c r="E1058" s="58"/>
      <c r="F1058" s="58"/>
    </row>
    <row r="1059" spans="1:6" ht="15" customHeight="1">
      <c r="A1059" s="58"/>
      <c r="B1059" s="58"/>
      <c r="C1059" s="58"/>
      <c r="D1059" s="58"/>
      <c r="E1059" s="58"/>
      <c r="F1059" s="58"/>
    </row>
    <row r="1060" spans="1:6" ht="15" customHeight="1">
      <c r="A1060" s="58"/>
      <c r="B1060" s="58"/>
      <c r="C1060" s="58"/>
      <c r="D1060" s="58"/>
      <c r="E1060" s="58"/>
      <c r="F1060" s="58"/>
    </row>
  </sheetData>
  <conditionalFormatting sqref="L8:Z9">
    <cfRule type="expression" dxfId="3" priority="1" stopIfTrue="1">
      <formula>IF(ISNUMBER($L$8),FALSE,TRUE)</formula>
    </cfRule>
  </conditionalFormatting>
  <dataValidations count="1">
    <dataValidation type="decimal" allowBlank="1" showInputMessage="1" showErrorMessage="1" prompt="Must be whole number in Inches - Between 58 and 76" sqref="I2">
      <formula1>58</formula1>
      <formula2>76</formula2>
    </dataValidation>
  </dataValidation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showGridLines="0" topLeftCell="A19" zoomScaleNormal="100" workbookViewId="0">
      <selection activeCell="C21" sqref="C21"/>
    </sheetView>
  </sheetViews>
  <sheetFormatPr defaultRowHeight="14.4"/>
  <cols>
    <col min="1" max="1" width="13.109375" style="14" customWidth="1"/>
    <col min="2" max="2" width="12.5546875"/>
    <col min="3" max="3" width="16.109375" customWidth="1"/>
    <col min="4" max="4" width="10.6640625" customWidth="1"/>
    <col min="5" max="5" width="10.33203125" customWidth="1"/>
    <col min="6" max="6" width="14.44140625" customWidth="1"/>
    <col min="7" max="7" width="11.5546875" customWidth="1"/>
    <col min="8" max="8" width="11.33203125" customWidth="1"/>
    <col min="10" max="10" width="13.109375" bestFit="1" customWidth="1"/>
    <col min="11" max="11" width="13.88671875" bestFit="1" customWidth="1"/>
    <col min="12" max="12" width="13.109375" bestFit="1" customWidth="1"/>
    <col min="13" max="14" width="12" bestFit="1" customWidth="1"/>
    <col min="15" max="15" width="12.33203125" bestFit="1" customWidth="1"/>
    <col min="16" max="16" width="15.88671875" bestFit="1" customWidth="1"/>
  </cols>
  <sheetData>
    <row r="1" spans="1:13" s="16" customFormat="1">
      <c r="A1" s="68" t="s">
        <v>47</v>
      </c>
      <c r="B1" s="69"/>
      <c r="C1" s="69"/>
      <c r="D1" s="69"/>
      <c r="E1" s="69"/>
      <c r="F1" s="69"/>
      <c r="G1" s="69"/>
      <c r="H1" s="69"/>
      <c r="I1" s="69"/>
      <c r="J1" s="69"/>
      <c r="K1" s="69"/>
    </row>
    <row r="2" spans="1:13" s="16" customFormat="1">
      <c r="A2" s="69"/>
      <c r="B2" s="69"/>
      <c r="C2" s="69"/>
      <c r="D2" s="69"/>
      <c r="E2" s="69"/>
      <c r="F2" s="69"/>
      <c r="G2" s="69"/>
      <c r="H2" s="69"/>
      <c r="I2" s="69"/>
      <c r="J2" s="69"/>
      <c r="K2" s="69"/>
    </row>
    <row r="3" spans="1:13">
      <c r="A3" s="19" t="s">
        <v>43</v>
      </c>
      <c r="B3" s="26" t="s">
        <v>17</v>
      </c>
      <c r="C3" s="26" t="s">
        <v>18</v>
      </c>
      <c r="D3" s="26" t="s">
        <v>19</v>
      </c>
      <c r="E3" s="26" t="s">
        <v>20</v>
      </c>
      <c r="F3" s="27" t="s">
        <v>21</v>
      </c>
      <c r="G3" s="26" t="s">
        <v>22</v>
      </c>
      <c r="H3" s="26" t="s">
        <v>23</v>
      </c>
      <c r="J3" s="15" t="s">
        <v>14</v>
      </c>
      <c r="K3" t="s">
        <v>44</v>
      </c>
      <c r="L3" s="15" t="s">
        <v>14</v>
      </c>
      <c r="M3" t="s">
        <v>45</v>
      </c>
    </row>
    <row r="4" spans="1:13">
      <c r="A4" s="20">
        <v>41645</v>
      </c>
      <c r="B4" s="21" t="s">
        <v>24</v>
      </c>
      <c r="C4" s="21" t="s">
        <v>25</v>
      </c>
      <c r="D4" s="22" t="s">
        <v>26</v>
      </c>
      <c r="E4" s="21">
        <v>95</v>
      </c>
      <c r="F4" s="23" t="str">
        <f t="shared" ref="F4:F46" si="0">IF(AND(E4&gt;=0,E4&lt;10),"0-9",IF(AND(E4&gt;=10,E4&lt;20),"10-19",IF(AND(E4&gt;=20,E4&lt;30),"20-29",IF(AND(E4&gt;=30,E4&lt;40),"30-39",IF(AND(E4&gt;=40,E4&lt;50),"40-49",IF(AND(E4&gt;=50,E4&lt;60),"50-59",IF(AND(E4&gt;=60,E4&lt;70),"60-69",IF(AND(E4&gt;=70,E4&lt;80),"70-79",IF(AND(E4&gt;=80,E4&lt;90),"80-89","90-99")))))))))</f>
        <v>90-99</v>
      </c>
      <c r="G4" s="24">
        <v>1.99</v>
      </c>
      <c r="H4" s="24">
        <v>189.05</v>
      </c>
      <c r="J4" s="5" t="s">
        <v>26</v>
      </c>
      <c r="K4" s="6">
        <v>13</v>
      </c>
      <c r="L4" s="5" t="s">
        <v>27</v>
      </c>
      <c r="M4" s="6">
        <v>11139.069999999998</v>
      </c>
    </row>
    <row r="5" spans="1:13">
      <c r="A5" s="20">
        <v>41662</v>
      </c>
      <c r="B5" s="21" t="s">
        <v>27</v>
      </c>
      <c r="C5" s="21" t="s">
        <v>28</v>
      </c>
      <c r="D5" s="22" t="s">
        <v>29</v>
      </c>
      <c r="E5" s="21">
        <v>50</v>
      </c>
      <c r="F5" s="23" t="str">
        <f t="shared" si="0"/>
        <v>50-59</v>
      </c>
      <c r="G5" s="24">
        <v>19.989999999999998</v>
      </c>
      <c r="H5" s="24">
        <v>999.5</v>
      </c>
      <c r="J5" s="5" t="s">
        <v>29</v>
      </c>
      <c r="K5" s="6">
        <v>15</v>
      </c>
      <c r="L5" s="5" t="s">
        <v>24</v>
      </c>
      <c r="M5" s="6">
        <v>6002.09</v>
      </c>
    </row>
    <row r="6" spans="1:13">
      <c r="A6" s="20">
        <v>41679</v>
      </c>
      <c r="B6" s="21" t="s">
        <v>27</v>
      </c>
      <c r="C6" s="21" t="s">
        <v>30</v>
      </c>
      <c r="D6" s="22" t="s">
        <v>26</v>
      </c>
      <c r="E6" s="21">
        <v>36</v>
      </c>
      <c r="F6" s="23" t="str">
        <f t="shared" si="0"/>
        <v>30-39</v>
      </c>
      <c r="G6" s="24">
        <v>4.99</v>
      </c>
      <c r="H6" s="24">
        <v>179.64</v>
      </c>
      <c r="J6" s="5" t="s">
        <v>32</v>
      </c>
      <c r="K6" s="6">
        <v>5</v>
      </c>
      <c r="L6" s="5" t="s">
        <v>33</v>
      </c>
      <c r="M6" s="6">
        <v>2486.7200000000003</v>
      </c>
    </row>
    <row r="7" spans="1:13">
      <c r="A7" s="20">
        <v>41696</v>
      </c>
      <c r="B7" s="21" t="s">
        <v>27</v>
      </c>
      <c r="C7" s="21" t="s">
        <v>31</v>
      </c>
      <c r="D7" s="22" t="s">
        <v>32</v>
      </c>
      <c r="E7" s="21">
        <v>27</v>
      </c>
      <c r="F7" s="23" t="str">
        <f t="shared" si="0"/>
        <v>20-29</v>
      </c>
      <c r="G7" s="24">
        <v>19.989999999999998</v>
      </c>
      <c r="H7" s="24">
        <v>539.73</v>
      </c>
      <c r="J7" s="5" t="s">
        <v>42</v>
      </c>
      <c r="K7" s="6">
        <v>7</v>
      </c>
    </row>
    <row r="8" spans="1:13">
      <c r="A8" s="20">
        <v>41713</v>
      </c>
      <c r="B8" s="21" t="s">
        <v>33</v>
      </c>
      <c r="C8" s="21" t="s">
        <v>34</v>
      </c>
      <c r="D8" s="22" t="s">
        <v>26</v>
      </c>
      <c r="E8" s="21">
        <v>56</v>
      </c>
      <c r="F8" s="23" t="str">
        <f t="shared" si="0"/>
        <v>50-59</v>
      </c>
      <c r="G8" s="24">
        <v>2.99</v>
      </c>
      <c r="H8" s="24">
        <v>167.44</v>
      </c>
      <c r="J8" s="5" t="s">
        <v>41</v>
      </c>
      <c r="K8" s="6">
        <v>3</v>
      </c>
    </row>
    <row r="9" spans="1:13">
      <c r="A9" s="20">
        <v>41730</v>
      </c>
      <c r="B9" s="21" t="s">
        <v>24</v>
      </c>
      <c r="C9" s="21" t="s">
        <v>25</v>
      </c>
      <c r="D9" s="22" t="s">
        <v>29</v>
      </c>
      <c r="E9" s="21">
        <v>60</v>
      </c>
      <c r="F9" s="23" t="str">
        <f t="shared" si="0"/>
        <v>60-69</v>
      </c>
      <c r="G9" s="24">
        <v>4.99</v>
      </c>
      <c r="H9" s="24">
        <v>299.39999999999998</v>
      </c>
    </row>
    <row r="10" spans="1:13">
      <c r="A10" s="20">
        <v>41747</v>
      </c>
      <c r="B10" s="21" t="s">
        <v>27</v>
      </c>
      <c r="C10" s="21" t="s">
        <v>35</v>
      </c>
      <c r="D10" s="22" t="s">
        <v>26</v>
      </c>
      <c r="E10" s="21">
        <v>75</v>
      </c>
      <c r="F10" s="23" t="str">
        <f t="shared" si="0"/>
        <v>70-79</v>
      </c>
      <c r="G10" s="24">
        <v>1.99</v>
      </c>
      <c r="H10" s="24">
        <v>149.25</v>
      </c>
    </row>
    <row r="11" spans="1:13">
      <c r="A11" s="20">
        <v>41764</v>
      </c>
      <c r="B11" s="21" t="s">
        <v>27</v>
      </c>
      <c r="C11" s="21" t="s">
        <v>30</v>
      </c>
      <c r="D11" s="22" t="s">
        <v>26</v>
      </c>
      <c r="E11" s="21">
        <v>90</v>
      </c>
      <c r="F11" s="23" t="str">
        <f t="shared" si="0"/>
        <v>90-99</v>
      </c>
      <c r="G11" s="24">
        <v>4.99</v>
      </c>
      <c r="H11" s="24">
        <v>449.1</v>
      </c>
    </row>
    <row r="12" spans="1:13">
      <c r="A12" s="20">
        <v>41781</v>
      </c>
      <c r="B12" s="21" t="s">
        <v>33</v>
      </c>
      <c r="C12" s="21" t="s">
        <v>36</v>
      </c>
      <c r="D12" s="22" t="s">
        <v>26</v>
      </c>
      <c r="E12" s="21">
        <v>32</v>
      </c>
      <c r="F12" s="23" t="str">
        <f t="shared" si="0"/>
        <v>30-39</v>
      </c>
      <c r="G12" s="24">
        <v>1.99</v>
      </c>
      <c r="H12" s="24">
        <v>63.68</v>
      </c>
      <c r="J12" s="5"/>
      <c r="K12" s="6"/>
    </row>
    <row r="13" spans="1:13">
      <c r="A13" s="20">
        <v>41798</v>
      </c>
      <c r="B13" s="21" t="s">
        <v>24</v>
      </c>
      <c r="C13" s="21" t="s">
        <v>25</v>
      </c>
      <c r="D13" s="22" t="s">
        <v>29</v>
      </c>
      <c r="E13" s="21">
        <v>60</v>
      </c>
      <c r="F13" s="23" t="str">
        <f t="shared" si="0"/>
        <v>60-69</v>
      </c>
      <c r="G13" s="24">
        <v>8.99</v>
      </c>
      <c r="H13" s="24">
        <v>539.4</v>
      </c>
      <c r="J13" s="5"/>
      <c r="K13" s="6"/>
    </row>
    <row r="14" spans="1:13">
      <c r="A14" s="20">
        <v>41815</v>
      </c>
      <c r="B14" s="21" t="s">
        <v>27</v>
      </c>
      <c r="C14" s="21" t="s">
        <v>37</v>
      </c>
      <c r="D14" s="22" t="s">
        <v>26</v>
      </c>
      <c r="E14" s="21">
        <v>90</v>
      </c>
      <c r="F14" s="23" t="str">
        <f t="shared" si="0"/>
        <v>90-99</v>
      </c>
      <c r="G14" s="24">
        <v>4.99</v>
      </c>
      <c r="H14" s="24">
        <v>449.1</v>
      </c>
      <c r="J14" s="5"/>
      <c r="K14" s="6"/>
    </row>
    <row r="15" spans="1:13">
      <c r="A15" s="20">
        <v>41832</v>
      </c>
      <c r="B15" s="21" t="s">
        <v>24</v>
      </c>
      <c r="C15" s="21" t="s">
        <v>38</v>
      </c>
      <c r="D15" s="22" t="s">
        <v>29</v>
      </c>
      <c r="E15" s="21">
        <v>29</v>
      </c>
      <c r="F15" s="23" t="str">
        <f t="shared" si="0"/>
        <v>20-29</v>
      </c>
      <c r="G15" s="24">
        <v>1.99</v>
      </c>
      <c r="H15" s="24">
        <v>57.71</v>
      </c>
      <c r="J15" s="5"/>
      <c r="K15" s="6"/>
    </row>
    <row r="16" spans="1:13">
      <c r="A16" s="20">
        <v>41849</v>
      </c>
      <c r="B16" s="21" t="s">
        <v>24</v>
      </c>
      <c r="C16" s="21" t="s">
        <v>39</v>
      </c>
      <c r="D16" s="22" t="s">
        <v>29</v>
      </c>
      <c r="E16" s="21">
        <v>81</v>
      </c>
      <c r="F16" s="23" t="str">
        <f t="shared" si="0"/>
        <v>80-89</v>
      </c>
      <c r="G16" s="24">
        <v>19.989999999999998</v>
      </c>
      <c r="H16" s="25">
        <v>1619.19</v>
      </c>
      <c r="J16" s="5"/>
      <c r="K16" s="6"/>
    </row>
    <row r="17" spans="1:11">
      <c r="A17" s="20">
        <v>41866</v>
      </c>
      <c r="B17" s="21" t="s">
        <v>24</v>
      </c>
      <c r="C17" s="21" t="s">
        <v>25</v>
      </c>
      <c r="D17" s="22" t="s">
        <v>26</v>
      </c>
      <c r="E17" s="21">
        <v>35</v>
      </c>
      <c r="F17" s="23" t="str">
        <f t="shared" si="0"/>
        <v>30-39</v>
      </c>
      <c r="G17" s="24">
        <v>4.99</v>
      </c>
      <c r="H17" s="24">
        <v>174.65</v>
      </c>
      <c r="J17" s="5"/>
      <c r="K17" s="6"/>
    </row>
    <row r="18" spans="1:11">
      <c r="A18" s="20">
        <v>41883</v>
      </c>
      <c r="B18" s="21" t="s">
        <v>27</v>
      </c>
      <c r="C18" s="21" t="s">
        <v>40</v>
      </c>
      <c r="D18" s="22" t="s">
        <v>41</v>
      </c>
      <c r="E18" s="21">
        <v>2</v>
      </c>
      <c r="F18" s="23" t="str">
        <f t="shared" si="0"/>
        <v>0-9</v>
      </c>
      <c r="G18" s="24">
        <v>125</v>
      </c>
      <c r="H18" s="24">
        <v>250</v>
      </c>
      <c r="J18" s="5"/>
      <c r="K18" s="6"/>
    </row>
    <row r="19" spans="1:11">
      <c r="A19" s="20">
        <v>41900</v>
      </c>
      <c r="B19" s="21" t="s">
        <v>24</v>
      </c>
      <c r="C19" s="21" t="s">
        <v>25</v>
      </c>
      <c r="D19" s="22" t="s">
        <v>42</v>
      </c>
      <c r="E19" s="21">
        <v>16</v>
      </c>
      <c r="F19" s="23" t="str">
        <f t="shared" si="0"/>
        <v>10-19</v>
      </c>
      <c r="G19" s="24">
        <v>15.99</v>
      </c>
      <c r="H19" s="24">
        <v>255.84</v>
      </c>
      <c r="J19" s="5"/>
      <c r="K19" s="6"/>
    </row>
    <row r="20" spans="1:11">
      <c r="A20" s="20">
        <v>41917</v>
      </c>
      <c r="B20" s="21" t="s">
        <v>27</v>
      </c>
      <c r="C20" s="21" t="s">
        <v>37</v>
      </c>
      <c r="D20" s="22" t="s">
        <v>29</v>
      </c>
      <c r="E20" s="21">
        <v>28</v>
      </c>
      <c r="F20" s="23" t="str">
        <f t="shared" si="0"/>
        <v>20-29</v>
      </c>
      <c r="G20" s="24">
        <v>8.99</v>
      </c>
      <c r="H20" s="24">
        <v>251.72</v>
      </c>
      <c r="J20" s="5"/>
      <c r="K20" s="6"/>
    </row>
    <row r="21" spans="1:11">
      <c r="A21" s="20">
        <v>41934</v>
      </c>
      <c r="B21" s="21" t="s">
        <v>24</v>
      </c>
      <c r="C21" s="21" t="s">
        <v>25</v>
      </c>
      <c r="D21" s="22" t="s">
        <v>32</v>
      </c>
      <c r="E21" s="21">
        <v>64</v>
      </c>
      <c r="F21" s="23" t="str">
        <f t="shared" si="0"/>
        <v>60-69</v>
      </c>
      <c r="G21" s="24">
        <v>8.99</v>
      </c>
      <c r="H21" s="24">
        <v>575.36</v>
      </c>
      <c r="J21" s="5"/>
      <c r="K21" s="6"/>
    </row>
    <row r="22" spans="1:11">
      <c r="A22" s="20">
        <v>41951</v>
      </c>
      <c r="B22" s="21" t="s">
        <v>24</v>
      </c>
      <c r="C22" s="21" t="s">
        <v>39</v>
      </c>
      <c r="D22" s="22" t="s">
        <v>32</v>
      </c>
      <c r="E22" s="21">
        <v>15</v>
      </c>
      <c r="F22" s="23" t="str">
        <f t="shared" si="0"/>
        <v>10-19</v>
      </c>
      <c r="G22" s="24">
        <v>19.989999999999998</v>
      </c>
      <c r="H22" s="24">
        <v>299.85000000000002</v>
      </c>
      <c r="J22" s="5"/>
      <c r="K22" s="6"/>
    </row>
    <row r="23" spans="1:11">
      <c r="A23" s="20">
        <v>41968</v>
      </c>
      <c r="B23" s="21" t="s">
        <v>27</v>
      </c>
      <c r="C23" s="21" t="s">
        <v>28</v>
      </c>
      <c r="D23" s="22" t="s">
        <v>42</v>
      </c>
      <c r="E23" s="21">
        <v>96</v>
      </c>
      <c r="F23" s="23" t="str">
        <f t="shared" si="0"/>
        <v>90-99</v>
      </c>
      <c r="G23" s="24">
        <v>4.99</v>
      </c>
      <c r="H23" s="24">
        <v>479.04</v>
      </c>
    </row>
    <row r="24" spans="1:11">
      <c r="A24" s="20">
        <v>41985</v>
      </c>
      <c r="B24" s="21" t="s">
        <v>27</v>
      </c>
      <c r="C24" s="21" t="s">
        <v>40</v>
      </c>
      <c r="D24" s="22" t="s">
        <v>26</v>
      </c>
      <c r="E24" s="21">
        <v>67</v>
      </c>
      <c r="F24" s="23" t="str">
        <f t="shared" si="0"/>
        <v>60-69</v>
      </c>
      <c r="G24" s="24">
        <v>1.29</v>
      </c>
      <c r="H24" s="24">
        <v>86.43</v>
      </c>
    </row>
    <row r="25" spans="1:11">
      <c r="A25" s="20">
        <v>42002</v>
      </c>
      <c r="B25" s="21" t="s">
        <v>24</v>
      </c>
      <c r="C25" s="21" t="s">
        <v>39</v>
      </c>
      <c r="D25" s="22" t="s">
        <v>42</v>
      </c>
      <c r="E25" s="21">
        <v>74</v>
      </c>
      <c r="F25" s="23" t="str">
        <f t="shared" si="0"/>
        <v>70-79</v>
      </c>
      <c r="G25" s="24">
        <v>15.99</v>
      </c>
      <c r="H25" s="25">
        <v>1183.26</v>
      </c>
    </row>
    <row r="26" spans="1:11">
      <c r="A26" s="20">
        <v>42019</v>
      </c>
      <c r="B26" s="21" t="s">
        <v>27</v>
      </c>
      <c r="C26" s="21" t="s">
        <v>31</v>
      </c>
      <c r="D26" s="22" t="s">
        <v>29</v>
      </c>
      <c r="E26" s="21">
        <v>46</v>
      </c>
      <c r="F26" s="23" t="str">
        <f t="shared" si="0"/>
        <v>40-49</v>
      </c>
      <c r="G26" s="24">
        <v>8.99</v>
      </c>
      <c r="H26" s="24">
        <v>413.54</v>
      </c>
    </row>
    <row r="27" spans="1:11">
      <c r="A27" s="20">
        <v>42036</v>
      </c>
      <c r="B27" s="21" t="s">
        <v>27</v>
      </c>
      <c r="C27" s="21" t="s">
        <v>40</v>
      </c>
      <c r="D27" s="22" t="s">
        <v>29</v>
      </c>
      <c r="E27" s="21">
        <v>87</v>
      </c>
      <c r="F27" s="23" t="str">
        <f t="shared" si="0"/>
        <v>80-89</v>
      </c>
      <c r="G27" s="24">
        <v>15</v>
      </c>
      <c r="H27" s="25">
        <v>1305</v>
      </c>
    </row>
    <row r="28" spans="1:11">
      <c r="A28" s="20">
        <v>42053</v>
      </c>
      <c r="B28" s="21" t="s">
        <v>24</v>
      </c>
      <c r="C28" s="21" t="s">
        <v>25</v>
      </c>
      <c r="D28" s="22" t="s">
        <v>29</v>
      </c>
      <c r="E28" s="21">
        <v>4</v>
      </c>
      <c r="F28" s="23" t="str">
        <f t="shared" si="0"/>
        <v>0-9</v>
      </c>
      <c r="G28" s="24">
        <v>4.99</v>
      </c>
      <c r="H28" s="24">
        <v>19.96</v>
      </c>
    </row>
    <row r="29" spans="1:11">
      <c r="A29" s="20">
        <v>42070</v>
      </c>
      <c r="B29" s="21" t="s">
        <v>33</v>
      </c>
      <c r="C29" s="21" t="s">
        <v>34</v>
      </c>
      <c r="D29" s="22" t="s">
        <v>29</v>
      </c>
      <c r="E29" s="21">
        <v>7</v>
      </c>
      <c r="F29" s="23" t="str">
        <f t="shared" si="0"/>
        <v>0-9</v>
      </c>
      <c r="G29" s="24">
        <v>19.989999999999998</v>
      </c>
      <c r="H29" s="24">
        <v>139.93</v>
      </c>
    </row>
    <row r="30" spans="1:11">
      <c r="A30" s="20">
        <v>42087</v>
      </c>
      <c r="B30" s="21" t="s">
        <v>27</v>
      </c>
      <c r="C30" s="21" t="s">
        <v>30</v>
      </c>
      <c r="D30" s="22" t="s">
        <v>42</v>
      </c>
      <c r="E30" s="21">
        <v>50</v>
      </c>
      <c r="F30" s="23" t="str">
        <f t="shared" si="0"/>
        <v>50-59</v>
      </c>
      <c r="G30" s="24">
        <v>4.99</v>
      </c>
      <c r="H30" s="24">
        <v>249.5</v>
      </c>
    </row>
    <row r="31" spans="1:11">
      <c r="A31" s="20">
        <v>42104</v>
      </c>
      <c r="B31" s="21" t="s">
        <v>27</v>
      </c>
      <c r="C31" s="21" t="s">
        <v>35</v>
      </c>
      <c r="D31" s="22" t="s">
        <v>26</v>
      </c>
      <c r="E31" s="21">
        <v>66</v>
      </c>
      <c r="F31" s="23" t="str">
        <f t="shared" si="0"/>
        <v>60-69</v>
      </c>
      <c r="G31" s="24">
        <v>1.99</v>
      </c>
      <c r="H31" s="24">
        <v>131.34</v>
      </c>
    </row>
    <row r="32" spans="1:11">
      <c r="A32" s="20">
        <v>42121</v>
      </c>
      <c r="B32" s="21" t="s">
        <v>24</v>
      </c>
      <c r="C32" s="21" t="s">
        <v>38</v>
      </c>
      <c r="D32" s="22" t="s">
        <v>32</v>
      </c>
      <c r="E32" s="21">
        <v>96</v>
      </c>
      <c r="F32" s="23" t="str">
        <f t="shared" si="0"/>
        <v>90-99</v>
      </c>
      <c r="G32" s="24">
        <v>4.99</v>
      </c>
      <c r="H32" s="24">
        <v>479.04</v>
      </c>
    </row>
    <row r="33" spans="1:15">
      <c r="A33" s="20">
        <v>42138</v>
      </c>
      <c r="B33" s="21" t="s">
        <v>27</v>
      </c>
      <c r="C33" s="21" t="s">
        <v>31</v>
      </c>
      <c r="D33" s="22" t="s">
        <v>26</v>
      </c>
      <c r="E33" s="21">
        <v>53</v>
      </c>
      <c r="F33" s="23" t="str">
        <f t="shared" si="0"/>
        <v>50-59</v>
      </c>
      <c r="G33" s="24">
        <v>1.29</v>
      </c>
      <c r="H33" s="24">
        <v>68.37</v>
      </c>
    </row>
    <row r="34" spans="1:15">
      <c r="A34" s="20">
        <v>42155</v>
      </c>
      <c r="B34" s="21" t="s">
        <v>27</v>
      </c>
      <c r="C34" s="21" t="s">
        <v>31</v>
      </c>
      <c r="D34" s="22" t="s">
        <v>29</v>
      </c>
      <c r="E34" s="21">
        <v>80</v>
      </c>
      <c r="F34" s="23" t="str">
        <f t="shared" si="0"/>
        <v>80-89</v>
      </c>
      <c r="G34" s="24">
        <v>8.99</v>
      </c>
      <c r="H34" s="24">
        <v>719.2</v>
      </c>
    </row>
    <row r="35" spans="1:15">
      <c r="A35" s="20">
        <v>42172</v>
      </c>
      <c r="B35" s="21" t="s">
        <v>27</v>
      </c>
      <c r="C35" s="21" t="s">
        <v>28</v>
      </c>
      <c r="D35" s="22" t="s">
        <v>41</v>
      </c>
      <c r="E35" s="21">
        <v>5</v>
      </c>
      <c r="F35" s="23" t="str">
        <f t="shared" si="0"/>
        <v>0-9</v>
      </c>
      <c r="G35" s="24">
        <v>125</v>
      </c>
      <c r="H35" s="24">
        <v>625</v>
      </c>
    </row>
    <row r="36" spans="1:15">
      <c r="A36" s="20">
        <v>42189</v>
      </c>
      <c r="B36" s="21" t="s">
        <v>24</v>
      </c>
      <c r="C36" s="21" t="s">
        <v>25</v>
      </c>
      <c r="D36" s="22" t="s">
        <v>42</v>
      </c>
      <c r="E36" s="21">
        <v>62</v>
      </c>
      <c r="F36" s="23" t="str">
        <f t="shared" si="0"/>
        <v>60-69</v>
      </c>
      <c r="G36" s="24">
        <v>4.99</v>
      </c>
      <c r="H36" s="24">
        <v>309.38</v>
      </c>
    </row>
    <row r="37" spans="1:15">
      <c r="A37" s="20">
        <v>42206</v>
      </c>
      <c r="B37" s="21" t="s">
        <v>27</v>
      </c>
      <c r="C37" s="21" t="s">
        <v>37</v>
      </c>
      <c r="D37" s="22" t="s">
        <v>42</v>
      </c>
      <c r="E37" s="21">
        <v>55</v>
      </c>
      <c r="F37" s="23" t="str">
        <f t="shared" si="0"/>
        <v>50-59</v>
      </c>
      <c r="G37" s="24">
        <v>12.49</v>
      </c>
      <c r="H37" s="24">
        <v>686.95</v>
      </c>
    </row>
    <row r="38" spans="1:15">
      <c r="A38" s="20">
        <v>42223</v>
      </c>
      <c r="B38" s="21" t="s">
        <v>27</v>
      </c>
      <c r="C38" s="21" t="s">
        <v>28</v>
      </c>
      <c r="D38" s="22" t="s">
        <v>42</v>
      </c>
      <c r="E38" s="21">
        <v>42</v>
      </c>
      <c r="F38" s="23" t="str">
        <f t="shared" si="0"/>
        <v>40-49</v>
      </c>
      <c r="G38" s="24">
        <v>23.95</v>
      </c>
      <c r="H38" s="25">
        <v>1005.9</v>
      </c>
    </row>
    <row r="39" spans="1:15">
      <c r="A39" s="20">
        <v>42240</v>
      </c>
      <c r="B39" s="21" t="s">
        <v>33</v>
      </c>
      <c r="C39" s="21" t="s">
        <v>34</v>
      </c>
      <c r="D39" s="22" t="s">
        <v>41</v>
      </c>
      <c r="E39" s="21">
        <v>3</v>
      </c>
      <c r="F39" s="23" t="str">
        <f t="shared" si="0"/>
        <v>0-9</v>
      </c>
      <c r="G39" s="24">
        <v>275</v>
      </c>
      <c r="H39" s="24">
        <v>825</v>
      </c>
    </row>
    <row r="40" spans="1:15">
      <c r="A40" s="20">
        <v>42257</v>
      </c>
      <c r="B40" s="21" t="s">
        <v>27</v>
      </c>
      <c r="C40" s="21" t="s">
        <v>31</v>
      </c>
      <c r="D40" s="22" t="s">
        <v>26</v>
      </c>
      <c r="E40" s="21">
        <v>7</v>
      </c>
      <c r="F40" s="23" t="str">
        <f t="shared" si="0"/>
        <v>0-9</v>
      </c>
      <c r="G40" s="24">
        <v>1.29</v>
      </c>
      <c r="H40" s="24">
        <v>9.0299999999999994</v>
      </c>
    </row>
    <row r="41" spans="1:15">
      <c r="A41" s="20">
        <v>42274</v>
      </c>
      <c r="B41" s="21" t="s">
        <v>33</v>
      </c>
      <c r="C41" s="21" t="s">
        <v>34</v>
      </c>
      <c r="D41" s="22" t="s">
        <v>32</v>
      </c>
      <c r="E41" s="21">
        <v>76</v>
      </c>
      <c r="F41" s="23" t="str">
        <f t="shared" si="0"/>
        <v>70-79</v>
      </c>
      <c r="G41" s="24">
        <v>1.99</v>
      </c>
      <c r="H41" s="24">
        <v>151.24</v>
      </c>
    </row>
    <row r="42" spans="1:15">
      <c r="A42" s="20">
        <v>42291</v>
      </c>
      <c r="B42" s="21" t="s">
        <v>33</v>
      </c>
      <c r="C42" s="21" t="s">
        <v>36</v>
      </c>
      <c r="D42" s="22" t="s">
        <v>29</v>
      </c>
      <c r="E42" s="21">
        <v>57</v>
      </c>
      <c r="F42" s="23" t="str">
        <f t="shared" si="0"/>
        <v>50-59</v>
      </c>
      <c r="G42" s="24">
        <v>19.989999999999998</v>
      </c>
      <c r="H42" s="25">
        <v>1139.43</v>
      </c>
    </row>
    <row r="43" spans="1:15">
      <c r="A43" s="20">
        <v>42308</v>
      </c>
      <c r="B43" s="21" t="s">
        <v>27</v>
      </c>
      <c r="C43" s="21" t="s">
        <v>35</v>
      </c>
      <c r="D43" s="22" t="s">
        <v>26</v>
      </c>
      <c r="E43" s="21">
        <v>14</v>
      </c>
      <c r="F43" s="23" t="str">
        <f t="shared" si="0"/>
        <v>10-19</v>
      </c>
      <c r="G43" s="24">
        <v>1.29</v>
      </c>
      <c r="H43" s="24">
        <v>18.059999999999999</v>
      </c>
    </row>
    <row r="44" spans="1:15">
      <c r="A44" s="20">
        <v>42325</v>
      </c>
      <c r="B44" s="21" t="s">
        <v>27</v>
      </c>
      <c r="C44" s="21" t="s">
        <v>30</v>
      </c>
      <c r="D44" s="22" t="s">
        <v>29</v>
      </c>
      <c r="E44" s="21">
        <v>11</v>
      </c>
      <c r="F44" s="23" t="str">
        <f t="shared" si="0"/>
        <v>10-19</v>
      </c>
      <c r="G44" s="24">
        <v>4.99</v>
      </c>
      <c r="H44" s="24">
        <v>54.89</v>
      </c>
    </row>
    <row r="45" spans="1:15">
      <c r="A45" s="20">
        <v>42342</v>
      </c>
      <c r="B45" s="21" t="s">
        <v>27</v>
      </c>
      <c r="C45" s="21" t="s">
        <v>30</v>
      </c>
      <c r="D45" s="22" t="s">
        <v>29</v>
      </c>
      <c r="E45" s="21">
        <v>94</v>
      </c>
      <c r="F45" s="23" t="str">
        <f t="shared" si="0"/>
        <v>90-99</v>
      </c>
      <c r="G45" s="24">
        <v>19.989999999999998</v>
      </c>
      <c r="H45" s="25">
        <v>1879.06</v>
      </c>
    </row>
    <row r="46" spans="1:15">
      <c r="A46" s="20">
        <v>42359</v>
      </c>
      <c r="B46" s="21" t="s">
        <v>27</v>
      </c>
      <c r="C46" s="21" t="s">
        <v>35</v>
      </c>
      <c r="D46" s="22" t="s">
        <v>29</v>
      </c>
      <c r="E46" s="21">
        <v>28</v>
      </c>
      <c r="F46" s="23" t="str">
        <f t="shared" si="0"/>
        <v>20-29</v>
      </c>
      <c r="G46" s="24">
        <v>4.99</v>
      </c>
      <c r="H46" s="24">
        <v>139.72</v>
      </c>
    </row>
    <row r="47" spans="1:15" s="16" customFormat="1">
      <c r="A47" s="66" t="s">
        <v>46</v>
      </c>
      <c r="B47" s="67"/>
      <c r="C47" s="67"/>
      <c r="D47" s="67"/>
      <c r="E47" s="67"/>
      <c r="F47" s="67"/>
      <c r="G47" s="67"/>
      <c r="H47" s="67"/>
      <c r="I47" s="67"/>
      <c r="J47" s="67"/>
      <c r="K47" s="67"/>
      <c r="L47" s="67"/>
      <c r="M47" s="67"/>
      <c r="N47" s="67"/>
      <c r="O47" s="67"/>
    </row>
    <row r="48" spans="1:15" s="16" customFormat="1">
      <c r="A48" s="67"/>
      <c r="B48" s="67"/>
      <c r="C48" s="67"/>
      <c r="D48" s="67"/>
      <c r="E48" s="67"/>
      <c r="F48" s="67"/>
      <c r="G48" s="67"/>
      <c r="H48" s="67"/>
      <c r="I48" s="67"/>
      <c r="J48" s="67"/>
      <c r="K48" s="67"/>
      <c r="L48" s="67"/>
      <c r="M48" s="67"/>
      <c r="N48" s="67"/>
      <c r="O48" s="67"/>
    </row>
    <row r="49" spans="6:6">
      <c r="F49" s="13"/>
    </row>
  </sheetData>
  <mergeCells count="2">
    <mergeCell ref="A47:O48"/>
    <mergeCell ref="A1:K2"/>
  </mergeCells>
  <pageMargins left="0.7" right="0.7" top="0.75" bottom="0.75" header="0.3" footer="0.3"/>
  <pageSetup orientation="portrait" r:id="rId3"/>
  <ignoredErrors>
    <ignoredError sqref="F4:F46" twoDigitTextYear="1"/>
  </ignoredErrors>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1"/>
  <sheetViews>
    <sheetView topLeftCell="A52" workbookViewId="0">
      <selection activeCell="F36" sqref="F29:K36"/>
    </sheetView>
  </sheetViews>
  <sheetFormatPr defaultColWidth="14.44140625" defaultRowHeight="15" customHeight="1"/>
  <cols>
    <col min="1" max="1" width="16.109375" style="30" customWidth="1"/>
    <col min="2" max="2" width="7.6640625" customWidth="1"/>
    <col min="3" max="3" width="10.44140625" customWidth="1"/>
    <col min="4" max="4" width="9.33203125" customWidth="1"/>
    <col min="5" max="5" width="12.33203125" style="29" customWidth="1"/>
    <col min="6" max="6" width="11.44140625" customWidth="1"/>
    <col min="7" max="7" width="7.44140625" customWidth="1"/>
    <col min="8" max="8" width="8.44140625" customWidth="1"/>
    <col min="9" max="9" width="5.6640625" customWidth="1"/>
    <col min="10" max="10" width="11" customWidth="1"/>
    <col min="11" max="11" width="17" customWidth="1"/>
    <col min="12" max="12" width="10.109375" customWidth="1"/>
    <col min="13" max="13" width="13.109375" bestFit="1" customWidth="1"/>
    <col min="14" max="14" width="11.6640625" bestFit="1" customWidth="1"/>
    <col min="15" max="15" width="14.88671875" bestFit="1" customWidth="1"/>
    <col min="16" max="16" width="13.6640625" bestFit="1" customWidth="1"/>
    <col min="17" max="17" width="14.88671875" style="28" bestFit="1" customWidth="1"/>
    <col min="18" max="18" width="13.6640625" bestFit="1" customWidth="1"/>
    <col min="19" max="29" width="8.6640625" customWidth="1"/>
  </cols>
  <sheetData>
    <row r="1" spans="1:19" ht="14.4">
      <c r="A1" s="70" t="s">
        <v>119</v>
      </c>
      <c r="B1" s="38" t="s">
        <v>118</v>
      </c>
      <c r="C1" s="38" t="s">
        <v>117</v>
      </c>
      <c r="D1" s="38" t="s">
        <v>116</v>
      </c>
      <c r="E1" s="37" t="s">
        <v>115</v>
      </c>
      <c r="F1" s="38" t="s">
        <v>114</v>
      </c>
      <c r="G1" s="38" t="s">
        <v>113</v>
      </c>
      <c r="H1" s="38" t="s">
        <v>112</v>
      </c>
      <c r="J1" s="54" t="s">
        <v>14</v>
      </c>
      <c r="K1" s="53" t="s">
        <v>111</v>
      </c>
      <c r="L1" s="47"/>
      <c r="O1" s="42" t="s">
        <v>23</v>
      </c>
      <c r="P1" s="46">
        <f>SUM('Q4'!$G$2:$G$57)</f>
        <v>1267658</v>
      </c>
      <c r="S1" s="52"/>
    </row>
    <row r="2" spans="1:19" ht="14.4">
      <c r="A2" s="71"/>
      <c r="B2" s="35" t="s">
        <v>79</v>
      </c>
      <c r="C2" s="38">
        <v>92381</v>
      </c>
      <c r="D2" s="38">
        <v>2373</v>
      </c>
      <c r="E2" s="37" t="str">
        <f t="shared" ref="E2:E33" si="0">IF(AND(D1&gt;=0,D1&lt;100),"0-99",IF(AND(D1&gt;=100,D1&lt;200),"100-190",IF(AND(D1&gt;=200,D1&lt;300),"200-290",IF(AND(D1&gt;=300,D1&lt;400),"300-390",IF(AND(D1&gt;=400,D1&lt;500),"400-490",IF(AND(D1&gt;=500,D1&lt;600),"500-590",IF(AND(D1&gt;=600,D1&lt;700),"600-690",IF(AND(D1&gt;=700,D1&lt;800),"700-790",IF(AND(D1&gt;=800,D1&lt;900),"800-890","900+")))))))))</f>
        <v>900+</v>
      </c>
      <c r="F2" s="36">
        <v>43923.40625</v>
      </c>
      <c r="G2" s="35">
        <v>238965</v>
      </c>
      <c r="H2" s="34">
        <f>'Q4'!$C2/'Q4'!$G2</f>
        <v>0.38658799405770722</v>
      </c>
      <c r="J2" s="51" t="s">
        <v>58</v>
      </c>
      <c r="K2" s="50">
        <v>5022</v>
      </c>
      <c r="L2" s="47"/>
      <c r="O2" s="42" t="s">
        <v>110</v>
      </c>
      <c r="P2" s="46">
        <f>SUM('Q4'!$C$2:$C$57)</f>
        <v>239009</v>
      </c>
    </row>
    <row r="3" spans="1:19" ht="14.4">
      <c r="A3" s="71"/>
      <c r="B3" s="35" t="s">
        <v>84</v>
      </c>
      <c r="C3" s="38">
        <v>25590</v>
      </c>
      <c r="D3" s="38">
        <v>537</v>
      </c>
      <c r="E3" s="37" t="str">
        <f t="shared" si="0"/>
        <v>900+</v>
      </c>
      <c r="F3" s="36">
        <v>43923.458333333336</v>
      </c>
      <c r="G3" s="35">
        <v>59110</v>
      </c>
      <c r="H3" s="34">
        <f>'Q4'!$C3/'Q4'!$G3</f>
        <v>0.43292167145998983</v>
      </c>
      <c r="J3" s="40" t="s">
        <v>92</v>
      </c>
      <c r="K3" s="39">
        <v>8736</v>
      </c>
      <c r="L3" s="49"/>
      <c r="O3" s="42" t="s">
        <v>109</v>
      </c>
      <c r="P3" s="48">
        <f>P2/P1</f>
        <v>0.18854375549241198</v>
      </c>
    </row>
    <row r="4" spans="1:19" ht="14.4">
      <c r="A4" s="71"/>
      <c r="B4" s="35" t="s">
        <v>93</v>
      </c>
      <c r="C4" s="38">
        <v>10791</v>
      </c>
      <c r="D4" s="38">
        <v>417</v>
      </c>
      <c r="E4" s="37" t="str">
        <f t="shared" si="0"/>
        <v>500-590</v>
      </c>
      <c r="F4" s="36">
        <v>43923.375</v>
      </c>
      <c r="G4" s="35">
        <v>22684</v>
      </c>
      <c r="H4" s="34">
        <f>'Q4'!$C4/'Q4'!$G4</f>
        <v>0.47570975136660199</v>
      </c>
      <c r="J4" s="40" t="s">
        <v>83</v>
      </c>
      <c r="K4" s="39">
        <v>8523</v>
      </c>
      <c r="L4" s="47"/>
      <c r="O4" s="42" t="s">
        <v>108</v>
      </c>
      <c r="P4" s="46">
        <f>SUM('Q4'!$D$2:$D$57)</f>
        <v>5784</v>
      </c>
    </row>
    <row r="5" spans="1:19" ht="14.4">
      <c r="A5" s="71"/>
      <c r="B5" s="35" t="s">
        <v>106</v>
      </c>
      <c r="C5" s="38">
        <v>9191</v>
      </c>
      <c r="D5" s="38">
        <v>203</v>
      </c>
      <c r="E5" s="37" t="str">
        <f t="shared" si="0"/>
        <v>400-490</v>
      </c>
      <c r="F5" s="36">
        <v>43922.916666666664</v>
      </c>
      <c r="G5" s="35">
        <v>33000</v>
      </c>
      <c r="H5" s="34">
        <f>'Q4'!$C5/'Q4'!$G5</f>
        <v>0.27851515151515149</v>
      </c>
      <c r="J5" s="40" t="s">
        <v>50</v>
      </c>
      <c r="K5" s="39">
        <v>20</v>
      </c>
    </row>
    <row r="6" spans="1:19" ht="14.4">
      <c r="A6" s="71"/>
      <c r="B6" s="35" t="s">
        <v>97</v>
      </c>
      <c r="C6" s="38">
        <v>9150</v>
      </c>
      <c r="D6" s="38">
        <v>310</v>
      </c>
      <c r="E6" s="37" t="str">
        <f t="shared" si="0"/>
        <v>200-290</v>
      </c>
      <c r="F6" s="36">
        <v>43923.458333333336</v>
      </c>
      <c r="G6" s="35">
        <v>51086</v>
      </c>
      <c r="H6" s="34">
        <f>'Q4'!$C6/'Q4'!$G6</f>
        <v>0.17910973652272638</v>
      </c>
      <c r="J6" s="40" t="s">
        <v>95</v>
      </c>
      <c r="K6" s="39">
        <v>22709</v>
      </c>
      <c r="L6" s="45"/>
      <c r="O6" s="42" t="s">
        <v>107</v>
      </c>
      <c r="P6" s="44">
        <f>MAX('Q4'!$F$2:$F$57)</f>
        <v>43923.614583333336</v>
      </c>
    </row>
    <row r="7" spans="1:19" ht="14.4">
      <c r="A7" s="71"/>
      <c r="B7" s="35" t="s">
        <v>96</v>
      </c>
      <c r="C7" s="38">
        <v>8966</v>
      </c>
      <c r="D7" s="38">
        <v>154</v>
      </c>
      <c r="E7" s="37" t="str">
        <f t="shared" si="0"/>
        <v>300-390</v>
      </c>
      <c r="F7" s="36">
        <v>43923.583333333336</v>
      </c>
      <c r="G7" s="35">
        <v>56608</v>
      </c>
      <c r="H7" s="34">
        <f>'Q4'!$C7/'Q4'!$G7</f>
        <v>0.15838750706613905</v>
      </c>
      <c r="J7" s="40" t="s">
        <v>106</v>
      </c>
      <c r="K7" s="39">
        <v>33000</v>
      </c>
      <c r="L7" s="45"/>
      <c r="O7" s="42" t="s">
        <v>105</v>
      </c>
      <c r="P7" s="44">
        <f>MIN('Q4'!$F$2:$F$57)</f>
        <v>43920.875</v>
      </c>
    </row>
    <row r="8" spans="1:19" ht="14.4">
      <c r="A8" s="71"/>
      <c r="B8" s="35" t="s">
        <v>103</v>
      </c>
      <c r="C8" s="38">
        <v>8010</v>
      </c>
      <c r="D8" s="38">
        <v>128</v>
      </c>
      <c r="E8" s="37" t="str">
        <f t="shared" si="0"/>
        <v>100-190</v>
      </c>
      <c r="F8" s="36">
        <v>43923.375694444447</v>
      </c>
      <c r="G8" s="35">
        <v>77296</v>
      </c>
      <c r="H8" s="34">
        <f>'Q4'!$C8/'Q4'!$G8</f>
        <v>0.10362761333057338</v>
      </c>
      <c r="J8" s="40" t="s">
        <v>100</v>
      </c>
      <c r="K8" s="39">
        <v>18645</v>
      </c>
      <c r="L8" s="43"/>
      <c r="O8" s="42" t="s">
        <v>104</v>
      </c>
      <c r="P8" s="41">
        <f>ROWS('Q4'!$B$2:$H$57)</f>
        <v>56</v>
      </c>
    </row>
    <row r="9" spans="1:19" ht="14.4">
      <c r="A9" s="71"/>
      <c r="B9" s="35" t="s">
        <v>99</v>
      </c>
      <c r="C9" s="38">
        <v>7695</v>
      </c>
      <c r="D9" s="38">
        <v>157</v>
      </c>
      <c r="E9" s="37" t="str">
        <f t="shared" si="0"/>
        <v>100-190</v>
      </c>
      <c r="F9" s="36">
        <v>43922.916666666664</v>
      </c>
      <c r="G9" s="35">
        <v>43656</v>
      </c>
      <c r="H9" s="34">
        <f>'Q4'!$C9/'Q4'!$G9</f>
        <v>0.17626443100604727</v>
      </c>
      <c r="J9" s="40" t="s">
        <v>101</v>
      </c>
      <c r="K9" s="39">
        <v>18300</v>
      </c>
      <c r="Q9"/>
    </row>
    <row r="10" spans="1:19" ht="14.4">
      <c r="A10" s="71"/>
      <c r="B10" s="35" t="s">
        <v>71</v>
      </c>
      <c r="C10" s="38">
        <v>7016</v>
      </c>
      <c r="D10" s="38">
        <v>90</v>
      </c>
      <c r="E10" s="37" t="str">
        <f t="shared" si="0"/>
        <v>100-190</v>
      </c>
      <c r="F10" s="36">
        <v>43923.416666666664</v>
      </c>
      <c r="G10" s="35">
        <v>54714</v>
      </c>
      <c r="H10" s="34">
        <f>'Q4'!$C10/'Q4'!$G10</f>
        <v>0.1282304346236795</v>
      </c>
      <c r="J10" s="40" t="s">
        <v>85</v>
      </c>
      <c r="K10" s="39">
        <v>5070</v>
      </c>
      <c r="Q10"/>
    </row>
    <row r="11" spans="1:19" ht="14.4">
      <c r="A11" s="71"/>
      <c r="B11" s="35" t="s">
        <v>55</v>
      </c>
      <c r="C11" s="38">
        <v>5984</v>
      </c>
      <c r="D11" s="38">
        <v>247</v>
      </c>
      <c r="E11" s="37" t="str">
        <f t="shared" si="0"/>
        <v>0-99</v>
      </c>
      <c r="F11" s="36">
        <v>43922.75</v>
      </c>
      <c r="G11" s="35">
        <v>74798</v>
      </c>
      <c r="H11" s="34">
        <f>'Q4'!$C11/'Q4'!$G11</f>
        <v>8.0002139094628194E-2</v>
      </c>
      <c r="J11" s="40" t="s">
        <v>76</v>
      </c>
      <c r="K11" s="39">
        <v>4959</v>
      </c>
      <c r="Q11"/>
    </row>
    <row r="12" spans="1:19" ht="14.4">
      <c r="A12" s="71"/>
      <c r="B12" s="35" t="s">
        <v>102</v>
      </c>
      <c r="C12" s="38">
        <v>5348</v>
      </c>
      <c r="D12" s="38">
        <v>163</v>
      </c>
      <c r="E12" s="37" t="str">
        <f t="shared" si="0"/>
        <v>200-290</v>
      </c>
      <c r="F12" s="36">
        <v>43923.394444444442</v>
      </c>
      <c r="G12" s="35">
        <v>22957</v>
      </c>
      <c r="H12" s="34">
        <f>'Q4'!$C12/'Q4'!$G12</f>
        <v>0.2329572679357059</v>
      </c>
      <c r="J12" s="40" t="s">
        <v>103</v>
      </c>
      <c r="K12" s="39">
        <v>77296</v>
      </c>
      <c r="Q12"/>
    </row>
    <row r="13" spans="1:19" ht="14.4">
      <c r="A13" s="71"/>
      <c r="B13" s="35" t="s">
        <v>63</v>
      </c>
      <c r="C13" s="38">
        <v>4669</v>
      </c>
      <c r="D13" s="38">
        <v>70</v>
      </c>
      <c r="E13" s="37" t="str">
        <f t="shared" si="0"/>
        <v>100-190</v>
      </c>
      <c r="F13" s="36">
        <v>43922.791666666664</v>
      </c>
      <c r="G13" s="35">
        <v>50679</v>
      </c>
      <c r="H13" s="34">
        <f>'Q4'!$C13/'Q4'!$G13</f>
        <v>9.2128889678170442E-2</v>
      </c>
      <c r="J13" s="40" t="s">
        <v>102</v>
      </c>
      <c r="K13" s="39">
        <v>22957</v>
      </c>
      <c r="Q13"/>
    </row>
    <row r="14" spans="1:19" ht="14.4">
      <c r="A14" s="71"/>
      <c r="B14" s="35" t="s">
        <v>101</v>
      </c>
      <c r="C14" s="38">
        <v>3824</v>
      </c>
      <c r="D14" s="38">
        <v>112</v>
      </c>
      <c r="E14" s="37" t="str">
        <f t="shared" si="0"/>
        <v>0-99</v>
      </c>
      <c r="F14" s="36">
        <v>43923.5625</v>
      </c>
      <c r="G14" s="35">
        <v>18300</v>
      </c>
      <c r="H14" s="34">
        <f>'Q4'!$C14/'Q4'!$G14</f>
        <v>0.20896174863387978</v>
      </c>
      <c r="J14" s="40" t="s">
        <v>56</v>
      </c>
      <c r="K14" s="39">
        <v>524</v>
      </c>
      <c r="Q14"/>
    </row>
    <row r="15" spans="1:19" ht="14.4">
      <c r="A15" s="71"/>
      <c r="B15" s="35" t="s">
        <v>100</v>
      </c>
      <c r="C15" s="38">
        <v>3342</v>
      </c>
      <c r="D15" s="38">
        <v>80</v>
      </c>
      <c r="E15" s="37" t="str">
        <f t="shared" si="0"/>
        <v>100-190</v>
      </c>
      <c r="F15" s="36">
        <v>43922.666666666664</v>
      </c>
      <c r="G15" s="35">
        <v>18645</v>
      </c>
      <c r="H15" s="34">
        <f>'Q4'!$C15/'Q4'!$G15</f>
        <v>0.17924376508447304</v>
      </c>
      <c r="J15" s="40" t="s">
        <v>68</v>
      </c>
      <c r="K15" s="39">
        <v>10464</v>
      </c>
      <c r="Q15"/>
    </row>
    <row r="16" spans="1:19" ht="14.4">
      <c r="A16" s="71"/>
      <c r="B16" s="35" t="s">
        <v>98</v>
      </c>
      <c r="C16" s="38">
        <v>3039</v>
      </c>
      <c r="D16" s="38">
        <v>78</v>
      </c>
      <c r="E16" s="37" t="str">
        <f t="shared" si="0"/>
        <v>0-99</v>
      </c>
      <c r="F16" s="36">
        <v>43922.915972222225</v>
      </c>
      <c r="G16" s="35">
        <v>16285</v>
      </c>
      <c r="H16" s="34">
        <f>'Q4'!$C16/'Q4'!$G16</f>
        <v>0.18661344795824378</v>
      </c>
      <c r="J16" s="40" t="s">
        <v>82</v>
      </c>
      <c r="K16" s="39">
        <v>8668</v>
      </c>
      <c r="Q16"/>
    </row>
    <row r="17" spans="1:17" ht="14.4">
      <c r="A17" s="71"/>
      <c r="B17" s="35" t="s">
        <v>77</v>
      </c>
      <c r="C17" s="38">
        <v>2902</v>
      </c>
      <c r="D17" s="38">
        <v>81</v>
      </c>
      <c r="E17" s="37" t="str">
        <f t="shared" si="0"/>
        <v>0-99</v>
      </c>
      <c r="F17" s="36">
        <v>43923.5</v>
      </c>
      <c r="G17" s="35">
        <v>34918</v>
      </c>
      <c r="H17" s="34">
        <f>'Q4'!$C17/'Q4'!$G17</f>
        <v>8.3108998224411479E-2</v>
      </c>
      <c r="J17" s="40" t="s">
        <v>86</v>
      </c>
      <c r="K17" s="39">
        <v>7282</v>
      </c>
      <c r="Q17"/>
    </row>
    <row r="18" spans="1:17" ht="14.4">
      <c r="A18" s="71"/>
      <c r="B18" s="35" t="s">
        <v>64</v>
      </c>
      <c r="C18" s="38">
        <v>2845</v>
      </c>
      <c r="D18" s="38">
        <v>32</v>
      </c>
      <c r="E18" s="37" t="str">
        <f t="shared" si="0"/>
        <v>0-99</v>
      </c>
      <c r="F18" s="36">
        <v>43923.541666666664</v>
      </c>
      <c r="G18" s="35">
        <v>34611</v>
      </c>
      <c r="H18" s="34">
        <f>'Q4'!$C18/'Q4'!$G18</f>
        <v>8.2199300800323602E-2</v>
      </c>
      <c r="J18" s="40" t="s">
        <v>99</v>
      </c>
      <c r="K18" s="39">
        <v>43656</v>
      </c>
      <c r="Q18"/>
    </row>
    <row r="19" spans="1:17" ht="14.4">
      <c r="A19" s="71"/>
      <c r="B19" s="35" t="s">
        <v>94</v>
      </c>
      <c r="C19" s="38">
        <v>2331</v>
      </c>
      <c r="D19" s="38">
        <v>36</v>
      </c>
      <c r="E19" s="37" t="str">
        <f t="shared" si="0"/>
        <v>0-99</v>
      </c>
      <c r="F19" s="36">
        <v>43923.333333333336</v>
      </c>
      <c r="G19" s="35">
        <v>21221</v>
      </c>
      <c r="H19" s="34">
        <f>'Q4'!$C19/'Q4'!$G19</f>
        <v>0.10984402243061119</v>
      </c>
      <c r="J19" s="40" t="s">
        <v>98</v>
      </c>
      <c r="K19" s="39">
        <v>16285</v>
      </c>
      <c r="Q19"/>
    </row>
    <row r="20" spans="1:17" ht="14.4">
      <c r="A20" s="71"/>
      <c r="B20" s="35" t="s">
        <v>88</v>
      </c>
      <c r="C20" s="38">
        <v>1857</v>
      </c>
      <c r="D20" s="38">
        <v>16</v>
      </c>
      <c r="E20" s="37" t="str">
        <f t="shared" si="0"/>
        <v>0-99</v>
      </c>
      <c r="F20" s="36">
        <v>43923.5</v>
      </c>
      <c r="G20" s="35">
        <v>28679</v>
      </c>
      <c r="H20" s="34">
        <f>'Q4'!$C20/'Q4'!$G20</f>
        <v>6.4751211687994706E-2</v>
      </c>
      <c r="J20" s="40" t="s">
        <v>80</v>
      </c>
      <c r="K20" s="39">
        <v>6611</v>
      </c>
      <c r="Q20"/>
    </row>
    <row r="21" spans="1:17" ht="14.4">
      <c r="A21" s="71"/>
      <c r="B21" s="35" t="s">
        <v>91</v>
      </c>
      <c r="C21" s="38">
        <v>1834</v>
      </c>
      <c r="D21" s="38">
        <v>19</v>
      </c>
      <c r="E21" s="37" t="str">
        <f t="shared" si="0"/>
        <v>0-99</v>
      </c>
      <c r="F21" s="36">
        <v>43923.541666666664</v>
      </c>
      <c r="G21" s="35">
        <v>19683</v>
      </c>
      <c r="H21" s="34">
        <f>'Q4'!$C21/'Q4'!$G21</f>
        <v>9.3176853121983441E-2</v>
      </c>
      <c r="J21" s="40" t="s">
        <v>87</v>
      </c>
      <c r="K21" s="39">
        <v>7900</v>
      </c>
      <c r="Q21"/>
    </row>
    <row r="22" spans="1:17" ht="14.4">
      <c r="A22" s="71"/>
      <c r="B22" s="35" t="s">
        <v>53</v>
      </c>
      <c r="C22" s="38">
        <v>1730</v>
      </c>
      <c r="D22" s="38">
        <v>31</v>
      </c>
      <c r="E22" s="37" t="str">
        <f t="shared" si="0"/>
        <v>0-99</v>
      </c>
      <c r="F22" s="36">
        <v>43923.583333333336</v>
      </c>
      <c r="G22" s="35">
        <v>22047</v>
      </c>
      <c r="H22" s="34">
        <f>'Q4'!$C22/'Q4'!$G22</f>
        <v>7.8468725903751077E-2</v>
      </c>
      <c r="J22" s="40" t="s">
        <v>97</v>
      </c>
      <c r="K22" s="39">
        <v>51086</v>
      </c>
      <c r="Q22"/>
    </row>
    <row r="23" spans="1:17" ht="14.4">
      <c r="A23" s="71"/>
      <c r="B23" s="35" t="s">
        <v>59</v>
      </c>
      <c r="C23" s="38">
        <v>1706</v>
      </c>
      <c r="D23" s="38">
        <v>41</v>
      </c>
      <c r="E23" s="37" t="str">
        <f t="shared" si="0"/>
        <v>0-99</v>
      </c>
      <c r="F23" s="36">
        <v>43923.291666666664</v>
      </c>
      <c r="G23" s="35">
        <v>17589</v>
      </c>
      <c r="H23" s="34">
        <f>'Q4'!$C23/'Q4'!$G23</f>
        <v>9.6992438455853092E-2</v>
      </c>
      <c r="J23" s="40" t="s">
        <v>96</v>
      </c>
      <c r="K23" s="39">
        <v>56608</v>
      </c>
      <c r="Q23"/>
    </row>
    <row r="24" spans="1:17" ht="14.4">
      <c r="A24" s="71"/>
      <c r="B24" s="35" t="s">
        <v>95</v>
      </c>
      <c r="C24" s="38">
        <v>1598</v>
      </c>
      <c r="D24" s="38">
        <v>32</v>
      </c>
      <c r="E24" s="37" t="str">
        <f t="shared" si="0"/>
        <v>0-99</v>
      </c>
      <c r="F24" s="36">
        <v>43922.916666666664</v>
      </c>
      <c r="G24" s="35">
        <v>22709</v>
      </c>
      <c r="H24" s="34">
        <f>'Q4'!$C24/'Q4'!$G24</f>
        <v>7.0368576335373634E-2</v>
      </c>
      <c r="J24" s="40" t="s">
        <v>94</v>
      </c>
      <c r="K24" s="39">
        <v>21221</v>
      </c>
      <c r="Q24"/>
    </row>
    <row r="25" spans="1:17" ht="14.4">
      <c r="A25" s="71"/>
      <c r="B25" s="35" t="s">
        <v>67</v>
      </c>
      <c r="C25" s="38">
        <v>1554</v>
      </c>
      <c r="D25" s="38">
        <v>31</v>
      </c>
      <c r="E25" s="37" t="str">
        <f t="shared" si="0"/>
        <v>0-99</v>
      </c>
      <c r="F25" s="36">
        <v>43923.586111111108</v>
      </c>
      <c r="G25" s="35">
        <v>6995</v>
      </c>
      <c r="H25" s="34">
        <f>'Q4'!$C25/'Q4'!$G25</f>
        <v>0.22215868477483916</v>
      </c>
      <c r="J25" s="40" t="s">
        <v>74</v>
      </c>
      <c r="K25" s="39">
        <v>6464</v>
      </c>
      <c r="Q25"/>
    </row>
    <row r="26" spans="1:17" ht="14.4">
      <c r="A26" s="71"/>
      <c r="B26" s="35" t="s">
        <v>81</v>
      </c>
      <c r="C26" s="38">
        <v>1458</v>
      </c>
      <c r="D26" s="38">
        <v>38</v>
      </c>
      <c r="E26" s="37" t="str">
        <f t="shared" si="0"/>
        <v>0-99</v>
      </c>
      <c r="F26" s="36">
        <v>43923.3125</v>
      </c>
      <c r="G26" s="35">
        <v>14046</v>
      </c>
      <c r="H26" s="34">
        <f>'Q4'!$C26/'Q4'!$G26</f>
        <v>0.10380179410508329</v>
      </c>
      <c r="J26" s="40" t="s">
        <v>93</v>
      </c>
      <c r="K26" s="39">
        <v>22684</v>
      </c>
      <c r="Q26"/>
    </row>
    <row r="27" spans="1:17" ht="14.4">
      <c r="A27" s="71"/>
      <c r="B27" s="35" t="s">
        <v>92</v>
      </c>
      <c r="C27" s="38">
        <v>1233</v>
      </c>
      <c r="D27" s="38">
        <v>32</v>
      </c>
      <c r="E27" s="37" t="str">
        <f t="shared" si="0"/>
        <v>0-99</v>
      </c>
      <c r="F27" s="36">
        <v>43922.916666666664</v>
      </c>
      <c r="G27" s="35">
        <v>8736</v>
      </c>
      <c r="H27" s="34">
        <f>'Q4'!$C27/'Q4'!$G27</f>
        <v>0.14114010989010989</v>
      </c>
      <c r="J27" s="40" t="s">
        <v>89</v>
      </c>
      <c r="K27" s="39">
        <v>22394</v>
      </c>
      <c r="Q27"/>
    </row>
    <row r="28" spans="1:17" ht="14.4">
      <c r="A28" s="71"/>
      <c r="B28" s="35" t="s">
        <v>90</v>
      </c>
      <c r="C28" s="38">
        <v>1177</v>
      </c>
      <c r="D28" s="38">
        <v>26</v>
      </c>
      <c r="E28" s="37" t="str">
        <f t="shared" si="0"/>
        <v>0-99</v>
      </c>
      <c r="F28" s="36">
        <v>43922.708333333336</v>
      </c>
      <c r="G28" s="35">
        <v>5930</v>
      </c>
      <c r="H28" s="34">
        <f>'Q4'!$C28/'Q4'!$G28</f>
        <v>0.19848229342327151</v>
      </c>
      <c r="J28" s="40" t="s">
        <v>91</v>
      </c>
      <c r="K28" s="39">
        <v>19683</v>
      </c>
      <c r="Q28"/>
    </row>
    <row r="29" spans="1:17" ht="14.4">
      <c r="A29" s="71"/>
      <c r="B29" s="35" t="s">
        <v>61</v>
      </c>
      <c r="C29" s="38">
        <v>1074</v>
      </c>
      <c r="D29" s="38">
        <v>7</v>
      </c>
      <c r="E29" s="37" t="str">
        <f t="shared" si="0"/>
        <v>0-99</v>
      </c>
      <c r="F29" s="36">
        <v>43923.541666666664</v>
      </c>
      <c r="G29" s="35">
        <v>21065</v>
      </c>
      <c r="H29" s="34">
        <f>'Q4'!$C29/'Q4'!$G29</f>
        <v>5.0985046285307381E-2</v>
      </c>
      <c r="J29" s="40" t="s">
        <v>52</v>
      </c>
      <c r="K29" s="39">
        <v>21</v>
      </c>
      <c r="Q29"/>
    </row>
    <row r="30" spans="1:17" ht="14.4">
      <c r="A30" s="71"/>
      <c r="B30" s="35" t="s">
        <v>75</v>
      </c>
      <c r="C30" s="38">
        <v>879</v>
      </c>
      <c r="D30" s="38">
        <v>34</v>
      </c>
      <c r="E30" s="37" t="str">
        <f t="shared" si="0"/>
        <v>0-99</v>
      </c>
      <c r="F30" s="36">
        <v>43922.25</v>
      </c>
      <c r="G30" s="35">
        <v>2144</v>
      </c>
      <c r="H30" s="34">
        <f>'Q4'!$C30/'Q4'!$G30</f>
        <v>0.4099813432835821</v>
      </c>
      <c r="J30" s="40" t="s">
        <v>90</v>
      </c>
      <c r="K30" s="39">
        <v>5930</v>
      </c>
      <c r="Q30"/>
    </row>
    <row r="31" spans="1:17" ht="14.4">
      <c r="A31" s="71"/>
      <c r="B31" s="35" t="s">
        <v>89</v>
      </c>
      <c r="C31" s="38">
        <v>742</v>
      </c>
      <c r="D31" s="38">
        <v>18</v>
      </c>
      <c r="E31" s="37" t="str">
        <f t="shared" si="0"/>
        <v>0-99</v>
      </c>
      <c r="F31" s="36">
        <v>43923.416666666664</v>
      </c>
      <c r="G31" s="35">
        <v>22394</v>
      </c>
      <c r="H31" s="34">
        <f>'Q4'!$C31/'Q4'!$G31</f>
        <v>3.313387514512816E-2</v>
      </c>
      <c r="J31" s="40" t="s">
        <v>65</v>
      </c>
      <c r="K31" s="39">
        <v>5320</v>
      </c>
      <c r="Q31"/>
    </row>
    <row r="32" spans="1:17" ht="14.4">
      <c r="A32" s="71"/>
      <c r="B32" s="35" t="s">
        <v>73</v>
      </c>
      <c r="C32" s="38">
        <v>736</v>
      </c>
      <c r="D32" s="38">
        <v>19</v>
      </c>
      <c r="E32" s="37" t="str">
        <f t="shared" si="0"/>
        <v>0-99</v>
      </c>
      <c r="F32" s="36">
        <v>43922.375</v>
      </c>
      <c r="G32" s="35">
        <v>14868</v>
      </c>
      <c r="H32" s="34">
        <f>'Q4'!$C32/'Q4'!$G32</f>
        <v>4.9502286790422387E-2</v>
      </c>
      <c r="J32" s="40" t="s">
        <v>88</v>
      </c>
      <c r="K32" s="39">
        <v>28679</v>
      </c>
      <c r="Q32"/>
    </row>
    <row r="33" spans="1:17" ht="14.4">
      <c r="A33" s="71"/>
      <c r="B33" s="35" t="s">
        <v>87</v>
      </c>
      <c r="C33" s="38">
        <v>680</v>
      </c>
      <c r="D33" s="38">
        <v>20</v>
      </c>
      <c r="E33" s="37" t="str">
        <f t="shared" si="0"/>
        <v>0-99</v>
      </c>
      <c r="F33" s="36">
        <v>43922.625</v>
      </c>
      <c r="G33" s="35">
        <v>7900</v>
      </c>
      <c r="H33" s="34">
        <f>'Q4'!$C33/'Q4'!$G33</f>
        <v>8.6075949367088608E-2</v>
      </c>
      <c r="J33" s="40" t="s">
        <v>60</v>
      </c>
      <c r="K33" s="39">
        <v>4980</v>
      </c>
      <c r="Q33"/>
    </row>
    <row r="34" spans="1:17" ht="14.4">
      <c r="A34" s="71"/>
      <c r="B34" s="35" t="s">
        <v>86</v>
      </c>
      <c r="C34" s="38">
        <v>669</v>
      </c>
      <c r="D34" s="38">
        <v>9</v>
      </c>
      <c r="E34" s="37" t="str">
        <f t="shared" ref="E34:E57" si="1">IF(AND(D33&gt;=0,D33&lt;100),"0-99",IF(AND(D33&gt;=100,D33&lt;200),"100-190",IF(AND(D33&gt;=200,D33&lt;300),"200-290",IF(AND(D33&gt;=300,D33&lt;400),"300-390",IF(AND(D33&gt;=400,D33&lt;500),"400-490",IF(AND(D33&gt;=500,D33&lt;600),"500-590",IF(AND(D33&gt;=600,D33&lt;700),"600-690",IF(AND(D33&gt;=700,D33&lt;800),"700-790",IF(AND(D33&gt;=800,D33&lt;900),"800-890","900+")))))))))</f>
        <v>0-99</v>
      </c>
      <c r="F34" s="36">
        <v>43922.708333333336</v>
      </c>
      <c r="G34" s="35">
        <v>7282</v>
      </c>
      <c r="H34" s="34">
        <f>'Q4'!$C34/'Q4'!$G34</f>
        <v>9.1870365284262567E-2</v>
      </c>
      <c r="J34" s="40" t="s">
        <v>66</v>
      </c>
      <c r="K34" s="39">
        <v>4224</v>
      </c>
      <c r="Q34"/>
    </row>
    <row r="35" spans="1:17" ht="14.4">
      <c r="A35" s="71"/>
      <c r="B35" s="35" t="s">
        <v>69</v>
      </c>
      <c r="C35" s="38">
        <v>657</v>
      </c>
      <c r="D35" s="38">
        <v>12</v>
      </c>
      <c r="E35" s="37" t="str">
        <f t="shared" si="1"/>
        <v>0-99</v>
      </c>
      <c r="F35" s="36">
        <v>43923.581944444442</v>
      </c>
      <c r="G35" s="35">
        <v>5069</v>
      </c>
      <c r="H35" s="34">
        <f>'Q4'!$C35/'Q4'!$G35</f>
        <v>0.12961136318800554</v>
      </c>
      <c r="J35" s="40" t="s">
        <v>78</v>
      </c>
      <c r="K35" s="39">
        <v>6493</v>
      </c>
      <c r="Q35"/>
    </row>
    <row r="36" spans="1:17" ht="14.4">
      <c r="A36" s="71"/>
      <c r="B36" s="35" t="s">
        <v>85</v>
      </c>
      <c r="C36" s="38">
        <v>653</v>
      </c>
      <c r="D36" s="38">
        <v>12</v>
      </c>
      <c r="E36" s="37" t="str">
        <f t="shared" si="1"/>
        <v>0-99</v>
      </c>
      <c r="F36" s="36">
        <v>43923.291666666664</v>
      </c>
      <c r="G36" s="35">
        <v>5070</v>
      </c>
      <c r="H36" s="34">
        <f>'Q4'!$C36/'Q4'!$G36</f>
        <v>0.12879684418145956</v>
      </c>
      <c r="J36" s="40" t="s">
        <v>84</v>
      </c>
      <c r="K36" s="39">
        <v>59110</v>
      </c>
      <c r="Q36"/>
    </row>
    <row r="37" spans="1:17" ht="14.4">
      <c r="A37" s="71"/>
      <c r="B37" s="35" t="s">
        <v>83</v>
      </c>
      <c r="C37" s="38">
        <v>643</v>
      </c>
      <c r="D37" s="38">
        <v>12</v>
      </c>
      <c r="E37" s="37" t="str">
        <f t="shared" si="1"/>
        <v>0-99</v>
      </c>
      <c r="F37" s="36">
        <v>43923.53125</v>
      </c>
      <c r="G37" s="35">
        <v>8523</v>
      </c>
      <c r="H37" s="34">
        <f>'Q4'!$C37/'Q4'!$G37</f>
        <v>7.5442919159920213E-2</v>
      </c>
      <c r="J37" s="40" t="s">
        <v>72</v>
      </c>
      <c r="K37" s="39">
        <v>14011</v>
      </c>
      <c r="Q37"/>
    </row>
    <row r="38" spans="1:17" ht="14.4">
      <c r="A38" s="71"/>
      <c r="B38" s="35" t="s">
        <v>82</v>
      </c>
      <c r="C38" s="38">
        <v>614</v>
      </c>
      <c r="D38" s="38">
        <v>11</v>
      </c>
      <c r="E38" s="37" t="str">
        <f t="shared" si="1"/>
        <v>0-99</v>
      </c>
      <c r="F38" s="36">
        <v>43922.916666666664</v>
      </c>
      <c r="G38" s="35">
        <v>8668</v>
      </c>
      <c r="H38" s="34">
        <f>'Q4'!$C38/'Q4'!$G38</f>
        <v>7.0835256114443926E-2</v>
      </c>
      <c r="J38" s="40" t="s">
        <v>81</v>
      </c>
      <c r="K38" s="39">
        <v>14046</v>
      </c>
      <c r="Q38"/>
    </row>
    <row r="39" spans="1:17" ht="14.4">
      <c r="A39" s="71"/>
      <c r="B39" s="35" t="s">
        <v>80</v>
      </c>
      <c r="C39" s="38">
        <v>552</v>
      </c>
      <c r="D39" s="38">
        <v>13</v>
      </c>
      <c r="E39" s="37" t="str">
        <f t="shared" si="1"/>
        <v>0-99</v>
      </c>
      <c r="F39" s="36">
        <v>43923.416666666664</v>
      </c>
      <c r="G39" s="35">
        <v>6611</v>
      </c>
      <c r="H39" s="34">
        <f>'Q4'!$C39/'Q4'!$G39</f>
        <v>8.3497201633640897E-2</v>
      </c>
      <c r="J39" s="40" t="s">
        <v>79</v>
      </c>
      <c r="K39" s="39">
        <v>238965</v>
      </c>
      <c r="Q39"/>
    </row>
    <row r="40" spans="1:17" ht="14.4">
      <c r="A40" s="71"/>
      <c r="B40" s="35" t="s">
        <v>78</v>
      </c>
      <c r="C40" s="38">
        <v>415</v>
      </c>
      <c r="D40" s="38">
        <v>4</v>
      </c>
      <c r="E40" s="37" t="str">
        <f t="shared" si="1"/>
        <v>0-99</v>
      </c>
      <c r="F40" s="36">
        <v>43922.291666666664</v>
      </c>
      <c r="G40" s="35">
        <v>6493</v>
      </c>
      <c r="H40" s="34">
        <f>'Q4'!$C40/'Q4'!$G40</f>
        <v>6.391498536885877E-2</v>
      </c>
      <c r="J40" s="40" t="s">
        <v>77</v>
      </c>
      <c r="K40" s="39">
        <v>34918</v>
      </c>
      <c r="Q40"/>
    </row>
    <row r="41" spans="1:17" ht="14.4">
      <c r="A41" s="71"/>
      <c r="B41" s="35" t="s">
        <v>76</v>
      </c>
      <c r="C41" s="38">
        <v>393</v>
      </c>
      <c r="D41" s="38">
        <v>12</v>
      </c>
      <c r="E41" s="37" t="str">
        <f t="shared" si="1"/>
        <v>0-99</v>
      </c>
      <c r="F41" s="36">
        <v>43923.614583333336</v>
      </c>
      <c r="G41" s="35">
        <v>4959</v>
      </c>
      <c r="H41" s="34">
        <f>'Q4'!$C41/'Q4'!$G41</f>
        <v>7.9249848759830613E-2</v>
      </c>
      <c r="J41" s="40" t="s">
        <v>75</v>
      </c>
      <c r="K41" s="39">
        <v>2144</v>
      </c>
      <c r="Q41"/>
    </row>
    <row r="42" spans="1:17" ht="14.4">
      <c r="A42" s="71"/>
      <c r="B42" s="35" t="s">
        <v>74</v>
      </c>
      <c r="C42" s="38">
        <v>376</v>
      </c>
      <c r="D42" s="38">
        <v>7</v>
      </c>
      <c r="E42" s="37" t="str">
        <f t="shared" si="1"/>
        <v>0-99</v>
      </c>
      <c r="F42" s="36">
        <v>43923.333333333336</v>
      </c>
      <c r="G42" s="35">
        <v>6464</v>
      </c>
      <c r="H42" s="34">
        <f>'Q4'!$C42/'Q4'!$G42</f>
        <v>5.8168316831683171E-2</v>
      </c>
      <c r="J42" s="40" t="s">
        <v>73</v>
      </c>
      <c r="K42" s="39">
        <v>14868</v>
      </c>
      <c r="Q42"/>
    </row>
    <row r="43" spans="1:17" ht="14.4">
      <c r="A43" s="71"/>
      <c r="B43" s="35" t="s">
        <v>72</v>
      </c>
      <c r="C43" s="38">
        <v>363</v>
      </c>
      <c r="D43" s="38">
        <v>6</v>
      </c>
      <c r="E43" s="37" t="str">
        <f t="shared" si="1"/>
        <v>0-99</v>
      </c>
      <c r="F43" s="36">
        <v>43921.916666666664</v>
      </c>
      <c r="G43" s="35">
        <v>14011</v>
      </c>
      <c r="H43" s="34">
        <f>'Q4'!$C43/'Q4'!$G43</f>
        <v>2.5908214973949038E-2</v>
      </c>
      <c r="J43" s="40" t="s">
        <v>71</v>
      </c>
      <c r="K43" s="39">
        <v>54714</v>
      </c>
      <c r="Q43"/>
    </row>
    <row r="44" spans="1:17" ht="14.4">
      <c r="A44" s="71"/>
      <c r="B44" s="35" t="s">
        <v>57</v>
      </c>
      <c r="C44" s="38">
        <v>338</v>
      </c>
      <c r="D44" s="38">
        <v>17</v>
      </c>
      <c r="E44" s="37" t="str">
        <f t="shared" si="1"/>
        <v>0-99</v>
      </c>
      <c r="F44" s="36">
        <v>43923.458333333336</v>
      </c>
      <c r="G44" s="35">
        <v>5049</v>
      </c>
      <c r="H44" s="34">
        <f>'Q4'!$C44/'Q4'!$G44</f>
        <v>6.6943949296890473E-2</v>
      </c>
      <c r="J44" s="40" t="s">
        <v>70</v>
      </c>
      <c r="K44" s="39">
        <v>1920</v>
      </c>
      <c r="Q44"/>
    </row>
    <row r="45" spans="1:17" ht="14.4">
      <c r="A45" s="71"/>
      <c r="B45" s="35" t="s">
        <v>70</v>
      </c>
      <c r="C45" s="38">
        <v>316</v>
      </c>
      <c r="D45" s="38">
        <v>12</v>
      </c>
      <c r="E45" s="37" t="str">
        <f t="shared" si="1"/>
        <v>0-99</v>
      </c>
      <c r="F45" s="36">
        <v>43923.208333333336</v>
      </c>
      <c r="G45" s="35">
        <v>1920</v>
      </c>
      <c r="H45" s="34">
        <f>'Q4'!$C45/'Q4'!$G45</f>
        <v>0.16458333333333333</v>
      </c>
      <c r="J45" s="40" t="s">
        <v>69</v>
      </c>
      <c r="K45" s="39">
        <v>5069</v>
      </c>
      <c r="Q45"/>
    </row>
    <row r="46" spans="1:17" ht="14.4">
      <c r="A46" s="71"/>
      <c r="B46" s="35" t="s">
        <v>68</v>
      </c>
      <c r="C46" s="38">
        <v>258</v>
      </c>
      <c r="D46" s="38">
        <v>1</v>
      </c>
      <c r="E46" s="37" t="str">
        <f t="shared" si="1"/>
        <v>0-99</v>
      </c>
      <c r="F46" s="36">
        <v>43922.666666666664</v>
      </c>
      <c r="G46" s="35">
        <v>10464</v>
      </c>
      <c r="H46" s="34">
        <f>'Q4'!$C46/'Q4'!$G46</f>
        <v>2.4655963302752295E-2</v>
      </c>
      <c r="J46" s="40" t="s">
        <v>67</v>
      </c>
      <c r="K46" s="39">
        <v>6995</v>
      </c>
      <c r="Q46"/>
    </row>
    <row r="47" spans="1:17" ht="14.4">
      <c r="A47" s="71"/>
      <c r="B47" s="35" t="s">
        <v>66</v>
      </c>
      <c r="C47" s="38">
        <v>246</v>
      </c>
      <c r="D47" s="38">
        <v>5</v>
      </c>
      <c r="E47" s="37" t="str">
        <f t="shared" si="1"/>
        <v>0-99</v>
      </c>
      <c r="F47" s="36">
        <v>43923.5</v>
      </c>
      <c r="G47" s="35">
        <v>4224</v>
      </c>
      <c r="H47" s="34">
        <f>'Q4'!$C47/'Q4'!$G47</f>
        <v>5.823863636363636E-2</v>
      </c>
      <c r="J47" s="40" t="s">
        <v>62</v>
      </c>
      <c r="K47" s="39">
        <v>4382</v>
      </c>
      <c r="Q47"/>
    </row>
    <row r="48" spans="1:17" ht="14.4">
      <c r="A48" s="71"/>
      <c r="B48" s="35" t="s">
        <v>65</v>
      </c>
      <c r="C48" s="38">
        <v>227</v>
      </c>
      <c r="D48" s="38">
        <v>5</v>
      </c>
      <c r="E48" s="37" t="str">
        <f t="shared" si="1"/>
        <v>0-99</v>
      </c>
      <c r="F48" s="36">
        <v>43923.333333333336</v>
      </c>
      <c r="G48" s="35">
        <v>5320</v>
      </c>
      <c r="H48" s="34">
        <f>'Q4'!$C48/'Q4'!$G48</f>
        <v>4.2669172932330829E-2</v>
      </c>
      <c r="J48" s="40" t="s">
        <v>64</v>
      </c>
      <c r="K48" s="39">
        <v>34611</v>
      </c>
      <c r="Q48"/>
    </row>
    <row r="49" spans="1:22" ht="14.4">
      <c r="A49" s="71"/>
      <c r="B49" s="35" t="s">
        <v>51</v>
      </c>
      <c r="C49" s="38">
        <v>217</v>
      </c>
      <c r="D49" s="38">
        <v>2</v>
      </c>
      <c r="E49" s="37" t="str">
        <f t="shared" si="1"/>
        <v>0-99</v>
      </c>
      <c r="F49" s="36">
        <v>43922.928472222222</v>
      </c>
      <c r="G49" s="35">
        <v>5493</v>
      </c>
      <c r="H49" s="34">
        <f>'Q4'!$C49/'Q4'!$G49</f>
        <v>3.9504824321864189E-2</v>
      </c>
      <c r="J49" s="40" t="s">
        <v>63</v>
      </c>
      <c r="K49" s="39">
        <v>50679</v>
      </c>
      <c r="Q49"/>
    </row>
    <row r="50" spans="1:22" ht="14.4">
      <c r="A50" s="71"/>
      <c r="B50" s="35" t="s">
        <v>62</v>
      </c>
      <c r="C50" s="38">
        <v>165</v>
      </c>
      <c r="D50" s="38">
        <v>2</v>
      </c>
      <c r="E50" s="37" t="str">
        <f t="shared" si="1"/>
        <v>0-99</v>
      </c>
      <c r="F50" s="36">
        <v>43922.666666666664</v>
      </c>
      <c r="G50" s="35">
        <v>4382</v>
      </c>
      <c r="H50" s="34">
        <f>'Q4'!$C50/'Q4'!$G50</f>
        <v>3.7654039251483341E-2</v>
      </c>
      <c r="J50" s="40" t="s">
        <v>61</v>
      </c>
      <c r="K50" s="39">
        <v>21065</v>
      </c>
      <c r="Q50"/>
    </row>
    <row r="51" spans="1:22" ht="14.4">
      <c r="A51" s="71"/>
      <c r="B51" s="35" t="s">
        <v>60</v>
      </c>
      <c r="C51" s="38">
        <v>159</v>
      </c>
      <c r="D51" s="38">
        <v>3</v>
      </c>
      <c r="E51" s="37" t="str">
        <f t="shared" si="1"/>
        <v>0-99</v>
      </c>
      <c r="F51" s="36">
        <v>43923.455555555556</v>
      </c>
      <c r="G51" s="35">
        <v>4980</v>
      </c>
      <c r="H51" s="34">
        <f>'Q4'!$C51/'Q4'!$G51</f>
        <v>3.1927710843373494E-2</v>
      </c>
      <c r="J51" s="40" t="s">
        <v>59</v>
      </c>
      <c r="K51" s="39">
        <v>17589</v>
      </c>
      <c r="Q51"/>
    </row>
    <row r="52" spans="1:22" ht="14.4">
      <c r="A52" s="71"/>
      <c r="B52" s="35" t="s">
        <v>49</v>
      </c>
      <c r="C52" s="38">
        <v>150</v>
      </c>
      <c r="D52" s="38">
        <v>0</v>
      </c>
      <c r="E52" s="37" t="str">
        <f t="shared" si="1"/>
        <v>0-99</v>
      </c>
      <c r="F52" s="36">
        <v>43923.354166666664</v>
      </c>
      <c r="G52" s="35">
        <v>2589</v>
      </c>
      <c r="H52" s="34">
        <f>'Q4'!$C52/'Q4'!$G52</f>
        <v>5.7937427578215531E-2</v>
      </c>
      <c r="J52" s="40" t="s">
        <v>54</v>
      </c>
      <c r="K52" s="39">
        <v>182</v>
      </c>
      <c r="Q52"/>
    </row>
    <row r="53" spans="1:22" ht="14.4">
      <c r="A53" s="71"/>
      <c r="B53" s="35" t="s">
        <v>58</v>
      </c>
      <c r="C53" s="38">
        <v>143</v>
      </c>
      <c r="D53" s="38">
        <v>3</v>
      </c>
      <c r="E53" s="37" t="str">
        <f t="shared" si="1"/>
        <v>0-99</v>
      </c>
      <c r="F53" s="36">
        <v>43922.791666666664</v>
      </c>
      <c r="G53" s="35">
        <v>5022</v>
      </c>
      <c r="H53" s="34">
        <f>'Q4'!$C53/'Q4'!$G53</f>
        <v>2.8474711270410194E-2</v>
      </c>
      <c r="J53" s="40" t="s">
        <v>57</v>
      </c>
      <c r="K53" s="39">
        <v>5049</v>
      </c>
      <c r="Q53"/>
    </row>
    <row r="54" spans="1:22" ht="14.4">
      <c r="A54" s="71"/>
      <c r="B54" s="35" t="s">
        <v>56</v>
      </c>
      <c r="C54" s="38">
        <v>82</v>
      </c>
      <c r="D54" s="38">
        <v>3</v>
      </c>
      <c r="E54" s="37" t="str">
        <f t="shared" si="1"/>
        <v>0-99</v>
      </c>
      <c r="F54" s="36">
        <v>43923.270833333336</v>
      </c>
      <c r="G54" s="35">
        <v>524</v>
      </c>
      <c r="H54" s="34">
        <f>'Q4'!$C54/'Q4'!$G54</f>
        <v>0.15648854961832062</v>
      </c>
      <c r="J54" s="40" t="s">
        <v>55</v>
      </c>
      <c r="K54" s="39">
        <v>74798</v>
      </c>
      <c r="Q54"/>
    </row>
    <row r="55" spans="1:22" ht="14.4">
      <c r="A55" s="71"/>
      <c r="B55" s="35" t="s">
        <v>54</v>
      </c>
      <c r="C55" s="38">
        <v>33</v>
      </c>
      <c r="D55" s="38"/>
      <c r="E55" s="37" t="str">
        <f t="shared" si="1"/>
        <v>0-99</v>
      </c>
      <c r="F55" s="36">
        <v>43923.3125</v>
      </c>
      <c r="G55" s="35">
        <v>182</v>
      </c>
      <c r="H55" s="34">
        <f>'Q4'!$C55/'Q4'!$G55</f>
        <v>0.18131868131868131</v>
      </c>
      <c r="J55" s="40" t="s">
        <v>53</v>
      </c>
      <c r="K55" s="39">
        <v>22047</v>
      </c>
      <c r="Q55"/>
    </row>
    <row r="56" spans="1:22" ht="14.4">
      <c r="A56" s="71"/>
      <c r="B56" s="35" t="s">
        <v>52</v>
      </c>
      <c r="C56" s="38">
        <v>8</v>
      </c>
      <c r="D56" s="38">
        <v>1</v>
      </c>
      <c r="E56" s="37" t="str">
        <f t="shared" si="1"/>
        <v>0-99</v>
      </c>
      <c r="F56" s="36">
        <v>43923.041666666664</v>
      </c>
      <c r="G56" s="35">
        <v>21</v>
      </c>
      <c r="H56" s="34">
        <f>'Q4'!$C56/'Q4'!$G56</f>
        <v>0.38095238095238093</v>
      </c>
      <c r="J56" s="40" t="s">
        <v>51</v>
      </c>
      <c r="K56" s="39">
        <v>5493</v>
      </c>
      <c r="Q56"/>
    </row>
    <row r="57" spans="1:22" ht="14.4">
      <c r="A57" s="71"/>
      <c r="B57" s="35" t="s">
        <v>50</v>
      </c>
      <c r="C57" s="38">
        <v>0</v>
      </c>
      <c r="D57" s="38">
        <v>0</v>
      </c>
      <c r="E57" s="37" t="str">
        <f t="shared" si="1"/>
        <v>0-99</v>
      </c>
      <c r="F57" s="36">
        <v>43920.875</v>
      </c>
      <c r="G57" s="35">
        <v>20</v>
      </c>
      <c r="H57" s="34">
        <f>'Q4'!$C57/'Q4'!$G57</f>
        <v>0</v>
      </c>
      <c r="J57" s="33" t="s">
        <v>49</v>
      </c>
      <c r="K57" s="32">
        <v>2589</v>
      </c>
      <c r="Q57"/>
    </row>
    <row r="58" spans="1:22" s="16" customFormat="1" ht="26.25" customHeight="1">
      <c r="A58" s="72" t="s">
        <v>48</v>
      </c>
      <c r="B58" s="72"/>
      <c r="C58" s="72"/>
      <c r="D58" s="72"/>
      <c r="E58" s="72"/>
      <c r="F58" s="72"/>
      <c r="G58" s="72"/>
      <c r="H58" s="72"/>
      <c r="I58" s="72"/>
      <c r="J58" s="72"/>
      <c r="K58" s="72"/>
      <c r="L58" s="72"/>
      <c r="M58" s="72"/>
      <c r="N58" s="72"/>
      <c r="O58" s="72"/>
      <c r="P58" s="72"/>
      <c r="Q58" s="31"/>
      <c r="R58" s="31"/>
      <c r="S58" s="31"/>
    </row>
    <row r="59" spans="1:22" s="16" customFormat="1" ht="6.75" customHeight="1">
      <c r="A59" s="72"/>
      <c r="B59" s="72"/>
      <c r="C59" s="72"/>
      <c r="D59" s="72"/>
      <c r="E59" s="72"/>
      <c r="F59" s="72"/>
      <c r="G59" s="72"/>
      <c r="H59" s="72"/>
      <c r="I59" s="72"/>
      <c r="J59" s="72"/>
      <c r="K59" s="72"/>
      <c r="L59" s="72"/>
      <c r="M59" s="72"/>
      <c r="N59" s="72"/>
      <c r="O59" s="72"/>
      <c r="P59" s="72"/>
      <c r="Q59" s="31"/>
      <c r="R59" s="31"/>
      <c r="S59" s="31"/>
    </row>
    <row r="60" spans="1:22" ht="31.2" hidden="1">
      <c r="A60" s="72"/>
      <c r="B60" s="72"/>
      <c r="C60" s="72"/>
      <c r="D60" s="72"/>
      <c r="E60" s="72"/>
      <c r="F60" s="72"/>
      <c r="G60" s="72"/>
      <c r="H60" s="72"/>
      <c r="I60" s="72"/>
      <c r="J60" s="72"/>
      <c r="K60" s="72"/>
      <c r="L60" s="72"/>
      <c r="M60" s="72"/>
      <c r="N60" s="72"/>
      <c r="O60" s="72"/>
      <c r="P60" s="72"/>
      <c r="Q60" s="31"/>
      <c r="R60" s="31"/>
      <c r="S60" s="31"/>
    </row>
    <row r="61" spans="1:22" ht="14.4">
      <c r="V61" s="28"/>
    </row>
  </sheetData>
  <mergeCells count="2">
    <mergeCell ref="A1:A57"/>
    <mergeCell ref="A58:P60"/>
  </mergeCells>
  <conditionalFormatting sqref="E2:E57">
    <cfRule type="colorScale" priority="7">
      <colorScale>
        <cfvo type="min"/>
        <cfvo type="percentile" val="50"/>
        <cfvo type="max"/>
        <color rgb="FFF8696B"/>
        <color rgb="FFFFEB84"/>
        <color rgb="FF63BE7B"/>
      </colorScale>
    </cfRule>
  </conditionalFormatting>
  <conditionalFormatting sqref="E1:E57 E61:E1048576">
    <cfRule type="colorScale" priority="2">
      <colorScale>
        <cfvo type="num" val="0"/>
        <cfvo type="num" val="&quot;900+&quot;"/>
        <color rgb="FFFF0000"/>
        <color rgb="FFFFEF9C"/>
      </colorScale>
    </cfRule>
    <cfRule type="dataBar" priority="5">
      <dataBar>
        <cfvo type="min"/>
        <cfvo type="max"/>
        <color rgb="FF638EC6"/>
      </dataBar>
      <extLst>
        <ext xmlns:x14="http://schemas.microsoft.com/office/spreadsheetml/2009/9/main" uri="{B025F937-C7B1-47D3-B67F-A62EFF666E3E}">
          <x14:id>{9B6D8919-17D9-46D4-BA1D-8A8E510CF61F}</x14:id>
        </ext>
      </extLst>
    </cfRule>
    <cfRule type="colorScale" priority="6">
      <colorScale>
        <cfvo type="min"/>
        <cfvo type="percentile" val="50"/>
        <cfvo type="max"/>
        <color rgb="FFF8696B"/>
        <color rgb="FFFFEB84"/>
        <color rgb="FF63BE7B"/>
      </colorScale>
    </cfRule>
  </conditionalFormatting>
  <conditionalFormatting sqref="E57">
    <cfRule type="colorScale" priority="3">
      <colorScale>
        <cfvo type="min"/>
        <cfvo type="percentile" val="50"/>
        <cfvo type="max"/>
        <color rgb="FFF8696B"/>
        <color rgb="FFFFEB84"/>
        <color rgb="FF63BE7B"/>
      </colorScale>
    </cfRule>
    <cfRule type="dataBar" priority="4">
      <dataBar>
        <cfvo type="min"/>
        <cfvo type="max"/>
        <color rgb="FFD6007B"/>
      </dataBar>
      <extLst>
        <ext xmlns:x14="http://schemas.microsoft.com/office/spreadsheetml/2009/9/main" uri="{B025F937-C7B1-47D3-B67F-A62EFF666E3E}">
          <x14:id>{FA4502EE-5555-4C40-9F5C-427349BDDF98}</x14:id>
        </ext>
      </extLst>
    </cfRule>
  </conditionalFormatting>
  <conditionalFormatting sqref="H2:H57">
    <cfRule type="colorScale" priority="1">
      <colorScale>
        <cfvo type="min"/>
        <cfvo type="percentile" val="50"/>
        <cfvo type="max"/>
        <color rgb="FFF8696B"/>
        <color rgb="FFFFEB84"/>
        <color rgb="FF63BE7B"/>
      </colorScale>
    </cfRule>
  </conditionalFormatting>
  <pageMargins left="0.7" right="0.7" top="0.75" bottom="0.75" header="0.3" footer="0.3"/>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B6D8919-17D9-46D4-BA1D-8A8E510CF61F}">
            <x14:dataBar minLength="0" maxLength="100" border="1" negativeBarBorderColorSameAsPositive="0">
              <x14:cfvo type="autoMin"/>
              <x14:cfvo type="autoMax"/>
              <x14:borderColor rgb="FF638EC6"/>
              <x14:negativeFillColor rgb="FFFF0000"/>
              <x14:negativeBorderColor rgb="FFFF0000"/>
              <x14:axisColor rgb="FF000000"/>
            </x14:dataBar>
          </x14:cfRule>
          <xm:sqref>E1:E57 E61:E1048576</xm:sqref>
        </x14:conditionalFormatting>
        <x14:conditionalFormatting xmlns:xm="http://schemas.microsoft.com/office/excel/2006/main">
          <x14:cfRule type="dataBar" id="{FA4502EE-5555-4C40-9F5C-427349BDDF98}">
            <x14:dataBar minLength="0" maxLength="100" border="1" negativeBarBorderColorSameAsPositive="0">
              <x14:cfvo type="autoMin"/>
              <x14:cfvo type="autoMax"/>
              <x14:borderColor rgb="FFD6007B"/>
              <x14:negativeFillColor rgb="FFFF0000"/>
              <x14:negativeBorderColor rgb="FFFF0000"/>
              <x14:axisColor rgb="FF000000"/>
            </x14:dataBar>
          </x14:cfRule>
          <xm:sqref>E57</xm:sqref>
        </x14:conditionalFormatting>
      </x14:conditionalFormattings>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1</vt:i4>
      </vt:variant>
    </vt:vector>
  </HeadingPairs>
  <TitlesOfParts>
    <vt:vector size="5" baseType="lpstr">
      <vt:lpstr>Q1</vt:lpstr>
      <vt:lpstr>Q2</vt:lpstr>
      <vt:lpstr>Q3</vt:lpstr>
      <vt:lpstr>Q4</vt:lpstr>
      <vt:lpstr>Q2 Chart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Chandan</dc:creator>
  <cp:lastModifiedBy>user</cp:lastModifiedBy>
  <dcterms:created xsi:type="dcterms:W3CDTF">2023-11-28T10:58:32Z</dcterms:created>
  <dcterms:modified xsi:type="dcterms:W3CDTF">2024-07-04T14:34:53Z</dcterms:modified>
</cp:coreProperties>
</file>