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mitha\OneDrive\personal\all project files\excel\"/>
    </mc:Choice>
  </mc:AlternateContent>
  <xr:revisionPtr revIDLastSave="0" documentId="13_ncr:1_{952625A5-C96A-4DC6-86FA-8A7586CC04C4}" xr6:coauthVersionLast="47" xr6:coauthVersionMax="47" xr10:uidLastSave="{00000000-0000-0000-0000-000000000000}"/>
  <bookViews>
    <workbookView xWindow="-108" yWindow="-108" windowWidth="23256" windowHeight="12456" xr2:uid="{48930D11-2888-4BC9-AFA9-C2C1BEEE7F38}"/>
  </bookViews>
  <sheets>
    <sheet name="HOME" sheetId="1" r:id="rId1"/>
    <sheet name="SINGLE INCOME" sheetId="3" r:id="rId2"/>
  </sheets>
  <definedNames>
    <definedName name="_xlchart.v2.0" hidden="1">HOME!$U$5:$U$9</definedName>
    <definedName name="_xlchart.v2.1" hidden="1">HOME!$V$4</definedName>
    <definedName name="_xlchart.v2.10" hidden="1">'SINGLE INCOME'!$W$4</definedName>
    <definedName name="_xlchart.v2.11" hidden="1">'SINGLE INCOME'!$W$5:$W$9</definedName>
    <definedName name="_xlchart.v2.12" hidden="1">'SINGLE INCOME'!$X$4</definedName>
    <definedName name="_xlchart.v2.13" hidden="1">'SINGLE INCOME'!$X$5:$X$9</definedName>
    <definedName name="_xlchart.v2.2" hidden="1">HOME!$V$5:$V$9</definedName>
    <definedName name="_xlchart.v2.3" hidden="1">HOME!$W$4</definedName>
    <definedName name="_xlchart.v2.4" hidden="1">HOME!$W$5:$W$9</definedName>
    <definedName name="_xlchart.v2.5" hidden="1">HOME!$X$4</definedName>
    <definedName name="_xlchart.v2.6" hidden="1">HOME!$X$5:$X$9</definedName>
    <definedName name="_xlchart.v2.7" hidden="1">'SINGLE INCOME'!$U$5:$U$9</definedName>
    <definedName name="_xlchart.v2.8" hidden="1">'SINGLE INCOME'!$V$4</definedName>
    <definedName name="_xlchart.v2.9" hidden="1">'SINGLE INCOME'!$V$5:$V$9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X16" i="1"/>
  <c r="X15" i="1"/>
  <c r="X14" i="1"/>
  <c r="W18" i="1"/>
  <c r="W16" i="1"/>
  <c r="W15" i="1"/>
  <c r="W14" i="1"/>
  <c r="X18" i="3"/>
  <c r="X16" i="3"/>
  <c r="X15" i="3"/>
  <c r="X14" i="3"/>
  <c r="W18" i="3"/>
  <c r="W15" i="3"/>
  <c r="W16" i="3"/>
  <c r="W14" i="3"/>
  <c r="U29" i="3"/>
  <c r="W24" i="1"/>
  <c r="U24" i="1"/>
  <c r="W24" i="3"/>
  <c r="U24" i="3"/>
  <c r="V18" i="1"/>
  <c r="X7" i="1"/>
  <c r="X6" i="1"/>
  <c r="X5" i="1"/>
  <c r="W7" i="1"/>
  <c r="W6" i="1"/>
  <c r="W5" i="1"/>
  <c r="S4" i="1"/>
  <c r="S5" i="1"/>
  <c r="S6" i="1"/>
  <c r="S7" i="1"/>
  <c r="S8" i="1"/>
  <c r="S9" i="1"/>
  <c r="S10" i="1"/>
  <c r="S11" i="1"/>
  <c r="S3" i="1"/>
  <c r="N4" i="1"/>
  <c r="N5" i="1"/>
  <c r="N6" i="1"/>
  <c r="N7" i="1"/>
  <c r="N8" i="1"/>
  <c r="N3" i="1"/>
  <c r="N16" i="1" s="1"/>
  <c r="D8" i="1"/>
  <c r="D7" i="1"/>
  <c r="D11" i="1" s="1"/>
  <c r="I4" i="1"/>
  <c r="I5" i="1"/>
  <c r="I6" i="1"/>
  <c r="I7" i="1"/>
  <c r="I8" i="1"/>
  <c r="I9" i="1"/>
  <c r="I10" i="1"/>
  <c r="I11" i="1"/>
  <c r="I3" i="1"/>
  <c r="I16" i="1" s="1"/>
  <c r="V18" i="3"/>
  <c r="X7" i="3"/>
  <c r="X6" i="3"/>
  <c r="W7" i="3"/>
  <c r="W5" i="3"/>
  <c r="V9" i="3"/>
  <c r="M16" i="3"/>
  <c r="L16" i="3"/>
  <c r="H16" i="3"/>
  <c r="G16" i="3"/>
  <c r="W6" i="3" s="1"/>
  <c r="R16" i="3"/>
  <c r="X5" i="3" s="1"/>
  <c r="X9" i="3" s="1"/>
  <c r="Q16" i="3"/>
  <c r="S7" i="3"/>
  <c r="S5" i="3"/>
  <c r="S6" i="3"/>
  <c r="S8" i="3"/>
  <c r="S9" i="3"/>
  <c r="S10" i="3"/>
  <c r="S11" i="3"/>
  <c r="S12" i="3"/>
  <c r="S13" i="3"/>
  <c r="S4" i="3"/>
  <c r="S3" i="3"/>
  <c r="N4" i="3"/>
  <c r="N5" i="3"/>
  <c r="N6" i="3"/>
  <c r="N7" i="3"/>
  <c r="N8" i="3"/>
  <c r="N3" i="3"/>
  <c r="D7" i="3"/>
  <c r="I4" i="3"/>
  <c r="I5" i="3"/>
  <c r="I6" i="3"/>
  <c r="I7" i="3"/>
  <c r="I8" i="3"/>
  <c r="I9" i="3"/>
  <c r="I10" i="3"/>
  <c r="I11" i="3"/>
  <c r="I3" i="3"/>
  <c r="W9" i="1"/>
  <c r="V9" i="1"/>
  <c r="M16" i="1"/>
  <c r="L16" i="1"/>
  <c r="R16" i="1"/>
  <c r="Q16" i="1"/>
  <c r="H16" i="1"/>
  <c r="G16" i="1"/>
  <c r="D11" i="3"/>
  <c r="C11" i="3"/>
  <c r="C11" i="1"/>
  <c r="X9" i="1" l="1"/>
  <c r="S16" i="1"/>
  <c r="W9" i="3"/>
  <c r="N16" i="3"/>
  <c r="I16" i="3"/>
  <c r="S16" i="3"/>
</calcChain>
</file>

<file path=xl/sharedStrings.xml><?xml version="1.0" encoding="utf-8"?>
<sst xmlns="http://schemas.openxmlformats.org/spreadsheetml/2006/main" count="149" uniqueCount="62">
  <si>
    <t xml:space="preserve"> BUDGET</t>
  </si>
  <si>
    <t>MONTH 2025</t>
  </si>
  <si>
    <t>INCOME</t>
  </si>
  <si>
    <t>Subcategories</t>
  </si>
  <si>
    <t>Payday</t>
  </si>
  <si>
    <t>Budget</t>
  </si>
  <si>
    <t>Actual</t>
  </si>
  <si>
    <t>Total</t>
  </si>
  <si>
    <t>NEED (50%)</t>
  </si>
  <si>
    <t>Difference</t>
  </si>
  <si>
    <t>WANTS(30%)</t>
  </si>
  <si>
    <t>SAVINGS(20%)</t>
  </si>
  <si>
    <t>EXPENSES SUMMARY</t>
  </si>
  <si>
    <t>Categories</t>
  </si>
  <si>
    <t>Monthly goal</t>
  </si>
  <si>
    <t>PERCENTAGE BREAKDOWN</t>
  </si>
  <si>
    <t xml:space="preserve">Monthly </t>
  </si>
  <si>
    <t>Monthly Review</t>
  </si>
  <si>
    <t>LEFTOVER</t>
  </si>
  <si>
    <t>BUDGET</t>
  </si>
  <si>
    <t>ACTUAL</t>
  </si>
  <si>
    <t>HUSBAND</t>
  </si>
  <si>
    <t>WIFE</t>
  </si>
  <si>
    <t>RENT</t>
  </si>
  <si>
    <t>Electric/water bill</t>
  </si>
  <si>
    <t>Groceries</t>
  </si>
  <si>
    <t>Transpotration</t>
  </si>
  <si>
    <t>Health insurance</t>
  </si>
  <si>
    <t>Dining out</t>
  </si>
  <si>
    <t>Shopping</t>
  </si>
  <si>
    <t>Entertainment</t>
  </si>
  <si>
    <t>Travel vacation</t>
  </si>
  <si>
    <t>Hobbies</t>
  </si>
  <si>
    <t>Gifts</t>
  </si>
  <si>
    <t>Personal care</t>
  </si>
  <si>
    <t>Pet care</t>
  </si>
  <si>
    <t>Events</t>
  </si>
  <si>
    <t>EMI</t>
  </si>
  <si>
    <t>Childcare</t>
  </si>
  <si>
    <t>Property taxes</t>
  </si>
  <si>
    <t>Home maintanance</t>
  </si>
  <si>
    <t>Emergency Fund</t>
  </si>
  <si>
    <t>Retirment</t>
  </si>
  <si>
    <t>investment</t>
  </si>
  <si>
    <t>Education Fund</t>
  </si>
  <si>
    <t>Car</t>
  </si>
  <si>
    <t>Housedown payment</t>
  </si>
  <si>
    <t>ME</t>
  </si>
  <si>
    <t>Needs</t>
  </si>
  <si>
    <t>Wants</t>
  </si>
  <si>
    <t>Savings</t>
  </si>
  <si>
    <t>Mutual Funds/Sips</t>
  </si>
  <si>
    <t>Fixed Deposit</t>
  </si>
  <si>
    <t>Gold Savings</t>
  </si>
  <si>
    <t>Stock Market Investment</t>
  </si>
  <si>
    <t>Retirement Fund</t>
  </si>
  <si>
    <t>Gym membership</t>
  </si>
  <si>
    <t>Gas Cylinder</t>
  </si>
  <si>
    <t>Internet</t>
  </si>
  <si>
    <t>Transpotation</t>
  </si>
  <si>
    <t>Medical Expenses</t>
  </si>
  <si>
    <t>Mobile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</si>
</sst>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0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21" xfId="0" applyFill="1" applyBorder="1"/>
    <xf numFmtId="17" fontId="3" fillId="2" borderId="4" xfId="0" applyNumberFormat="1" applyFont="1" applyFill="1" applyBorder="1" applyAlignment="1">
      <alignment horizontal="left" indent="6"/>
    </xf>
    <xf numFmtId="0" fontId="4" fillId="3" borderId="1" xfId="0" applyFont="1" applyFill="1" applyBorder="1" applyAlignment="1">
      <alignment horizontal="left" vertical="center" indent="7"/>
    </xf>
    <xf numFmtId="0" fontId="0" fillId="3" borderId="2" xfId="0" applyFill="1" applyBorder="1"/>
    <xf numFmtId="0" fontId="0" fillId="3" borderId="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5" xfId="0" applyFill="1" applyBorder="1"/>
    <xf numFmtId="0" fontId="0" fillId="4" borderId="1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3" borderId="1" xfId="0" applyFont="1" applyFill="1" applyBorder="1" applyAlignment="1">
      <alignment horizontal="left" indent="7"/>
    </xf>
    <xf numFmtId="0" fontId="2" fillId="3" borderId="1" xfId="0" applyFont="1" applyFill="1" applyBorder="1" applyAlignment="1">
      <alignment horizontal="left" indent="8"/>
    </xf>
    <xf numFmtId="0" fontId="3" fillId="4" borderId="1" xfId="0" applyFont="1" applyFill="1" applyBorder="1" applyAlignment="1">
      <alignment horizontal="left" vertical="center" indent="9"/>
    </xf>
    <xf numFmtId="0" fontId="2" fillId="4" borderId="1" xfId="0" applyFont="1" applyFill="1" applyBorder="1" applyAlignment="1">
      <alignment horizontal="left" vertical="center" indent="2"/>
    </xf>
    <xf numFmtId="0" fontId="2" fillId="4" borderId="1" xfId="0" applyFont="1" applyFill="1" applyBorder="1" applyAlignment="1">
      <alignment horizontal="left" vertical="center" indent="4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2" xfId="0" applyFill="1" applyBorder="1"/>
    <xf numFmtId="0" fontId="0" fillId="6" borderId="3" xfId="0" applyFill="1" applyBorder="1"/>
    <xf numFmtId="0" fontId="0" fillId="4" borderId="5" xfId="0" applyFill="1" applyBorder="1"/>
    <xf numFmtId="0" fontId="5" fillId="6" borderId="1" xfId="0" applyFont="1" applyFill="1" applyBorder="1"/>
    <xf numFmtId="0" fontId="1" fillId="4" borderId="4" xfId="0" applyFont="1" applyFill="1" applyBorder="1" applyAlignment="1">
      <alignment horizontal="left" indent="5"/>
    </xf>
    <xf numFmtId="0" fontId="0" fillId="2" borderId="0" xfId="0" applyFill="1"/>
    <xf numFmtId="0" fontId="0" fillId="7" borderId="30" xfId="0" applyFill="1" applyBorder="1"/>
    <xf numFmtId="0" fontId="0" fillId="7" borderId="31" xfId="0" applyFill="1" applyBorder="1"/>
    <xf numFmtId="0" fontId="0" fillId="7" borderId="28" xfId="0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35" xfId="0" applyFill="1" applyBorder="1"/>
    <xf numFmtId="0" fontId="0" fillId="7" borderId="36" xfId="0" applyFill="1" applyBorder="1"/>
    <xf numFmtId="0" fontId="0" fillId="7" borderId="37" xfId="0" applyFill="1" applyBorder="1"/>
    <xf numFmtId="0" fontId="0" fillId="7" borderId="38" xfId="0" applyFill="1" applyBorder="1"/>
    <xf numFmtId="0" fontId="0" fillId="7" borderId="27" xfId="0" applyFill="1" applyBorder="1"/>
    <xf numFmtId="0" fontId="0" fillId="7" borderId="29" xfId="0" applyFill="1" applyBorder="1"/>
    <xf numFmtId="0" fontId="0" fillId="7" borderId="4" xfId="0" applyFill="1" applyBorder="1"/>
    <xf numFmtId="0" fontId="0" fillId="7" borderId="0" xfId="0" applyFill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4" borderId="0" xfId="0" applyFill="1"/>
    <xf numFmtId="0" fontId="1" fillId="4" borderId="0" xfId="0" applyFont="1" applyFill="1" applyAlignment="1">
      <alignment horizontal="left" indent="4"/>
    </xf>
    <xf numFmtId="0" fontId="0" fillId="5" borderId="0" xfId="0" applyFill="1"/>
    <xf numFmtId="14" fontId="0" fillId="0" borderId="9" xfId="0" applyNumberFormat="1" applyBorder="1"/>
    <xf numFmtId="14" fontId="0" fillId="0" borderId="0" xfId="0" applyNumberFormat="1"/>
    <xf numFmtId="44" fontId="0" fillId="0" borderId="9" xfId="1" applyFont="1" applyBorder="1"/>
    <xf numFmtId="44" fontId="0" fillId="0" borderId="14" xfId="1" applyFont="1" applyBorder="1"/>
    <xf numFmtId="44" fontId="0" fillId="4" borderId="16" xfId="0" applyNumberFormat="1" applyFill="1" applyBorder="1"/>
    <xf numFmtId="44" fontId="0" fillId="4" borderId="17" xfId="0" applyNumberFormat="1" applyFill="1" applyBorder="1"/>
    <xf numFmtId="164" fontId="0" fillId="0" borderId="9" xfId="0" applyNumberFormat="1" applyBorder="1"/>
    <xf numFmtId="164" fontId="0" fillId="2" borderId="22" xfId="0" applyNumberFormat="1" applyFill="1" applyBorder="1"/>
    <xf numFmtId="44" fontId="0" fillId="0" borderId="20" xfId="1" applyFont="1" applyBorder="1"/>
    <xf numFmtId="44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9" fontId="0" fillId="0" borderId="9" xfId="1" applyNumberFormat="1" applyFont="1" applyBorder="1" applyAlignment="1">
      <alignment horizontal="center"/>
    </xf>
    <xf numFmtId="44" fontId="0" fillId="0" borderId="19" xfId="1" applyFont="1" applyBorder="1"/>
    <xf numFmtId="44" fontId="0" fillId="4" borderId="16" xfId="1" applyFont="1" applyFill="1" applyBorder="1"/>
    <xf numFmtId="9" fontId="0" fillId="0" borderId="9" xfId="0" applyNumberFormat="1" applyBorder="1" applyAlignment="1">
      <alignment horizontal="center" vertical="center"/>
    </xf>
    <xf numFmtId="9" fontId="0" fillId="4" borderId="16" xfId="0" applyNumberFormat="1" applyFill="1" applyBorder="1" applyAlignment="1">
      <alignment horizontal="center" vertical="center"/>
    </xf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9" fontId="0" fillId="0" borderId="9" xfId="1" applyNumberFormat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left" indent="5"/>
    </xf>
    <xf numFmtId="0" fontId="1" fillId="4" borderId="2" xfId="0" applyFont="1" applyFill="1" applyBorder="1" applyAlignment="1">
      <alignment horizontal="left" indent="4"/>
    </xf>
    <xf numFmtId="44" fontId="7" fillId="5" borderId="4" xfId="0" applyNumberFormat="1" applyFont="1" applyFill="1" applyBorder="1"/>
    <xf numFmtId="44" fontId="7" fillId="5" borderId="0" xfId="0" applyNumberFormat="1" applyFont="1" applyFill="1"/>
    <xf numFmtId="44" fontId="7" fillId="5" borderId="4" xfId="0" applyNumberFormat="1" applyFont="1" applyFill="1" applyBorder="1" applyAlignment="1">
      <alignment horizontal="left"/>
    </xf>
    <xf numFmtId="0" fontId="0" fillId="5" borderId="39" xfId="0" applyFill="1" applyBorder="1"/>
    <xf numFmtId="0" fontId="0" fillId="5" borderId="40" xfId="0" applyFill="1" applyBorder="1"/>
    <xf numFmtId="0" fontId="0" fillId="5" borderId="41" xfId="0" applyFill="1" applyBorder="1"/>
    <xf numFmtId="0" fontId="0" fillId="0" borderId="10" xfId="0" applyBorder="1"/>
    <xf numFmtId="9" fontId="0" fillId="0" borderId="11" xfId="0" applyNumberFormat="1" applyBorder="1" applyAlignment="1">
      <alignment horizontal="center" vertical="center"/>
    </xf>
    <xf numFmtId="9" fontId="0" fillId="0" borderId="0" xfId="0" applyNumberFormat="1"/>
    <xf numFmtId="9" fontId="0" fillId="0" borderId="2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4" borderId="17" xfId="0" applyNumberForma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FFCCFF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HOME!$V$4</c:f>
              <c:strCache>
                <c:ptCount val="1"/>
                <c:pt idx="0">
                  <c:v>Monthly goal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6A-4421-84F5-F86219039B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6A-4421-84F5-F86219039B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6A-4421-84F5-F86219039B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6A-4421-84F5-F86219039B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6A-4421-84F5-F86219039B3B}"/>
              </c:ext>
            </c:extLst>
          </c:dPt>
          <c:cat>
            <c:strRef>
              <c:f>HOME!$U$5:$U$9</c:f>
              <c:strCache>
                <c:ptCount val="5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  <c:pt idx="4">
                  <c:v>Total</c:v>
                </c:pt>
              </c:strCache>
            </c:strRef>
          </c:cat>
          <c:val>
            <c:numRef>
              <c:f>HOME!$V$5:$V$9</c:f>
              <c:numCache>
                <c:formatCode>_("₹"* #,##0.00_);_("₹"* \(#,##0.00\);_("₹"* "-"??_);_(@_)</c:formatCode>
                <c:ptCount val="5"/>
                <c:pt idx="0">
                  <c:v>65000</c:v>
                </c:pt>
                <c:pt idx="1">
                  <c:v>39000</c:v>
                </c:pt>
                <c:pt idx="2">
                  <c:v>26000</c:v>
                </c:pt>
                <c:pt idx="4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4-4F2F-B62D-1F291DAB275E}"/>
            </c:ext>
          </c:extLst>
        </c:ser>
        <c:ser>
          <c:idx val="1"/>
          <c:order val="1"/>
          <c:tx>
            <c:strRef>
              <c:f>HOME!$W$4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A6A-4421-84F5-F86219039B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A6A-4421-84F5-F86219039B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A6A-4421-84F5-F86219039B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A6A-4421-84F5-F86219039B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A6A-4421-84F5-F86219039B3B}"/>
              </c:ext>
            </c:extLst>
          </c:dPt>
          <c:cat>
            <c:strRef>
              <c:f>HOME!$U$5:$U$9</c:f>
              <c:strCache>
                <c:ptCount val="5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  <c:pt idx="4">
                  <c:v>Total</c:v>
                </c:pt>
              </c:strCache>
            </c:strRef>
          </c:cat>
          <c:val>
            <c:numRef>
              <c:f>HOME!$W$5:$W$9</c:f>
              <c:numCache>
                <c:formatCode>_("₹"* #,##0.00_);_("₹"* \(#,##0.00\);_("₹"* "-"??_);_(@_)</c:formatCode>
                <c:ptCount val="5"/>
                <c:pt idx="0">
                  <c:v>37300</c:v>
                </c:pt>
                <c:pt idx="1">
                  <c:v>45200</c:v>
                </c:pt>
                <c:pt idx="2">
                  <c:v>16020</c:v>
                </c:pt>
                <c:pt idx="4">
                  <c:v>98520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4-4F2F-B62D-1F291DAB275E}"/>
            </c:ext>
          </c:extLst>
        </c:ser>
        <c:ser>
          <c:idx val="2"/>
          <c:order val="2"/>
          <c:tx>
            <c:strRef>
              <c:f>HOME!$X$4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A6A-4421-84F5-F86219039B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A6A-4421-84F5-F86219039B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A6A-4421-84F5-F86219039B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A6A-4421-84F5-F86219039B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A6A-4421-84F5-F86219039B3B}"/>
              </c:ext>
            </c:extLst>
          </c:dPt>
          <c:cat>
            <c:strRef>
              <c:f>HOME!$U$5:$U$9</c:f>
              <c:strCache>
                <c:ptCount val="5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  <c:pt idx="4">
                  <c:v>Total</c:v>
                </c:pt>
              </c:strCache>
            </c:strRef>
          </c:cat>
          <c:val>
            <c:numRef>
              <c:f>HOME!$X$5:$X$9</c:f>
              <c:numCache>
                <c:formatCode>_("₹"* #,##0.00_);_("₹"* \(#,##0.00\);_("₹"* "-"??_);_(@_)</c:formatCode>
                <c:ptCount val="5"/>
                <c:pt idx="0">
                  <c:v>55800</c:v>
                </c:pt>
                <c:pt idx="1">
                  <c:v>34088</c:v>
                </c:pt>
                <c:pt idx="2">
                  <c:v>4000</c:v>
                </c:pt>
                <c:pt idx="4">
                  <c:v>93888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4-4F2F-B62D-1F291DAB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HOME!$U$5</c:f>
              <c:strCache>
                <c:ptCount val="1"/>
                <c:pt idx="0">
                  <c:v>Needs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HOME!$V$4:$X$4</c:f>
              <c:strCache>
                <c:ptCount val="3"/>
                <c:pt idx="0">
                  <c:v>Monthly goal</c:v>
                </c:pt>
                <c:pt idx="1">
                  <c:v>Budget</c:v>
                </c:pt>
                <c:pt idx="2">
                  <c:v>Actual</c:v>
                </c:pt>
              </c:strCache>
            </c:strRef>
          </c:cat>
          <c:val>
            <c:numRef>
              <c:f>HOME!$V$5:$X$5</c:f>
              <c:numCache>
                <c:formatCode>_("₹"* #,##0.00_);_("₹"* \(#,##0.00\);_("₹"* "-"??_);_(@_)</c:formatCode>
                <c:ptCount val="3"/>
                <c:pt idx="0">
                  <c:v>65000</c:v>
                </c:pt>
                <c:pt idx="1">
                  <c:v>37300</c:v>
                </c:pt>
                <c:pt idx="2">
                  <c:v>55800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4-4F88-8BFF-F02CC6436CC4}"/>
            </c:ext>
          </c:extLst>
        </c:ser>
        <c:ser>
          <c:idx val="1"/>
          <c:order val="1"/>
          <c:tx>
            <c:strRef>
              <c:f>HOME!$U$6</c:f>
              <c:strCache>
                <c:ptCount val="1"/>
                <c:pt idx="0">
                  <c:v>Wants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HOME!$V$4:$X$4</c:f>
              <c:strCache>
                <c:ptCount val="3"/>
                <c:pt idx="0">
                  <c:v>Monthly goal</c:v>
                </c:pt>
                <c:pt idx="1">
                  <c:v>Budget</c:v>
                </c:pt>
                <c:pt idx="2">
                  <c:v>Actual</c:v>
                </c:pt>
              </c:strCache>
            </c:strRef>
          </c:cat>
          <c:val>
            <c:numRef>
              <c:f>HOME!$V$6:$X$6</c:f>
              <c:numCache>
                <c:formatCode>_("₹"* #,##0.00_);_("₹"* \(#,##0.00\);_("₹"* "-"??_);_(@_)</c:formatCode>
                <c:ptCount val="3"/>
                <c:pt idx="0">
                  <c:v>39000</c:v>
                </c:pt>
                <c:pt idx="1">
                  <c:v>45200</c:v>
                </c:pt>
                <c:pt idx="2">
                  <c:v>34088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4-4F88-8BFF-F02CC6436CC4}"/>
            </c:ext>
          </c:extLst>
        </c:ser>
        <c:ser>
          <c:idx val="2"/>
          <c:order val="2"/>
          <c:tx>
            <c:strRef>
              <c:f>HOME!$U$7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HOME!$V$4:$X$4</c:f>
              <c:strCache>
                <c:ptCount val="3"/>
                <c:pt idx="0">
                  <c:v>Monthly goal</c:v>
                </c:pt>
                <c:pt idx="1">
                  <c:v>Budget</c:v>
                </c:pt>
                <c:pt idx="2">
                  <c:v>Actual</c:v>
                </c:pt>
              </c:strCache>
            </c:strRef>
          </c:cat>
          <c:val>
            <c:numRef>
              <c:f>HOME!$V$7:$X$7</c:f>
              <c:numCache>
                <c:formatCode>_("₹"* #,##0.00_);_("₹"* \(#,##0.00\);_("₹"* "-"??_);_(@_)</c:formatCode>
                <c:ptCount val="3"/>
                <c:pt idx="0">
                  <c:v>26000</c:v>
                </c:pt>
                <c:pt idx="1">
                  <c:v>16020</c:v>
                </c:pt>
                <c:pt idx="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4-4F88-8BFF-F02CC6436CC4}"/>
            </c:ext>
          </c:extLst>
        </c:ser>
        <c:ser>
          <c:idx val="4"/>
          <c:order val="4"/>
          <c:tx>
            <c:strRef>
              <c:f>HOME!$U$9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HOME!$V$4:$X$4</c:f>
              <c:strCache>
                <c:ptCount val="3"/>
                <c:pt idx="0">
                  <c:v>Monthly goal</c:v>
                </c:pt>
                <c:pt idx="1">
                  <c:v>Budget</c:v>
                </c:pt>
                <c:pt idx="2">
                  <c:v>Actual</c:v>
                </c:pt>
              </c:strCache>
            </c:strRef>
          </c:cat>
          <c:val>
            <c:numRef>
              <c:f>HOME!$V$9:$X$9</c:f>
              <c:numCache>
                <c:formatCode>_("₹"* #,##0.00_);_("₹"* \(#,##0.00\);_("₹"* "-"??_);_(@_)</c:formatCode>
                <c:ptCount val="3"/>
                <c:pt idx="0">
                  <c:v>130000</c:v>
                </c:pt>
                <c:pt idx="1">
                  <c:v>98520</c:v>
                </c:pt>
                <c:pt idx="2">
                  <c:v>93888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84-4F88-8BFF-F02CC6436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991183"/>
        <c:axId val="1226986863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HOME!$U$8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HOME!$V$4:$X$4</c15:sqref>
                        </c15:formulaRef>
                      </c:ext>
                    </c:extLst>
                    <c:strCache>
                      <c:ptCount val="3"/>
                      <c:pt idx="0">
                        <c:v>Monthly goal</c:v>
                      </c:pt>
                      <c:pt idx="1">
                        <c:v>Budget</c:v>
                      </c:pt>
                      <c:pt idx="2">
                        <c:v>Actual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HOME!$V$8:$X$8</c15:sqref>
                        </c15:formulaRef>
                      </c:ext>
                    </c:extLst>
                    <c:numCache>
                      <c:formatCode>_("₹"* #,##0.00_);_("₹"* \(#,##0.00\);_("₹"* "-"??_);_(@_)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84-4F88-8BFF-F02CC6436CC4}"/>
                  </c:ext>
                </c:extLst>
              </c15:ser>
            </c15:filteredBarSeries>
          </c:ext>
        </c:extLst>
      </c:barChart>
      <c:catAx>
        <c:axId val="122699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86863"/>
        <c:crosses val="autoZero"/>
        <c:auto val="1"/>
        <c:lblAlgn val="ctr"/>
        <c:lblOffset val="100"/>
        <c:noMultiLvlLbl val="0"/>
      </c:catAx>
      <c:valAx>
        <c:axId val="1226986863"/>
        <c:scaling>
          <c:orientation val="minMax"/>
        </c:scaling>
        <c:delete val="0"/>
        <c:axPos val="l"/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9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'SINGLE INCOME'!$V$4</c:f>
              <c:strCache>
                <c:ptCount val="1"/>
                <c:pt idx="0">
                  <c:v>Monthly goal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EF-4D38-A170-E445781338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EF-4D38-A170-E445781338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EF-4D38-A170-E445781338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EF-4D38-A170-E445781338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EF-4D38-A170-E445781338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'SINGLE INCOME'!$U$5:$U$9</c:f>
              <c:strCache>
                <c:ptCount val="5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  <c:pt idx="4">
                  <c:v>Total</c:v>
                </c:pt>
              </c:strCache>
            </c:strRef>
          </c:cat>
          <c:val>
            <c:numRef>
              <c:f>'SINGLE INCOME'!$V$5:$V$9</c:f>
              <c:numCache>
                <c:formatCode>_("₹"* #,##0.00_);_("₹"* \(#,##0.00\);_("₹"* "-"??_);_(@_)</c:formatCode>
                <c:ptCount val="5"/>
                <c:pt idx="0">
                  <c:v>30000</c:v>
                </c:pt>
                <c:pt idx="1">
                  <c:v>20000</c:v>
                </c:pt>
                <c:pt idx="2">
                  <c:v>10000</c:v>
                </c:pt>
                <c:pt idx="4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1-4512-BCA5-74FC3242D755}"/>
            </c:ext>
          </c:extLst>
        </c:ser>
        <c:ser>
          <c:idx val="1"/>
          <c:order val="1"/>
          <c:tx>
            <c:strRef>
              <c:f>'SINGLE INCOME'!$W$4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EF-4D38-A170-E445781338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EF-4D38-A170-E445781338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1EF-4D38-A170-E445781338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1EF-4D38-A170-E445781338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1EF-4D38-A170-E445781338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'SINGLE INCOME'!$U$5:$U$9</c:f>
              <c:strCache>
                <c:ptCount val="5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  <c:pt idx="4">
                  <c:v>Total</c:v>
                </c:pt>
              </c:strCache>
            </c:strRef>
          </c:cat>
          <c:val>
            <c:numRef>
              <c:f>'SINGLE INCOME'!$W$5:$W$9</c:f>
              <c:numCache>
                <c:formatCode>_("₹"* #,##0.00_);_("₹"* \(#,##0.00\);_("₹"* "-"??_);_(@_)</c:formatCode>
                <c:ptCount val="5"/>
                <c:pt idx="0">
                  <c:v>24200</c:v>
                </c:pt>
                <c:pt idx="1">
                  <c:v>19600</c:v>
                </c:pt>
                <c:pt idx="2">
                  <c:v>9600</c:v>
                </c:pt>
                <c:pt idx="4">
                  <c:v>53400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1-4512-BCA5-74FC3242D755}"/>
            </c:ext>
          </c:extLst>
        </c:ser>
        <c:ser>
          <c:idx val="2"/>
          <c:order val="2"/>
          <c:tx>
            <c:strRef>
              <c:f>'SINGLE INCOME'!$X$4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1EF-4D38-A170-E445781338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1EF-4D38-A170-E445781338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1EF-4D38-A170-E445781338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1EF-4D38-A170-E445781338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1EF-4D38-A170-E445781338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'SINGLE INCOME'!$U$5:$U$9</c:f>
              <c:strCache>
                <c:ptCount val="5"/>
                <c:pt idx="0">
                  <c:v>Needs</c:v>
                </c:pt>
                <c:pt idx="1">
                  <c:v>Wants</c:v>
                </c:pt>
                <c:pt idx="2">
                  <c:v>Savings</c:v>
                </c:pt>
                <c:pt idx="4">
                  <c:v>Total</c:v>
                </c:pt>
              </c:strCache>
            </c:strRef>
          </c:cat>
          <c:val>
            <c:numRef>
              <c:f>'SINGLE INCOME'!$X$5:$X$9</c:f>
              <c:numCache>
                <c:formatCode>_("₹"* #,##0.00_);_("₹"* \(#,##0.00\);_("₹"* "-"??_);_(@_)</c:formatCode>
                <c:ptCount val="5"/>
                <c:pt idx="0">
                  <c:v>24890</c:v>
                </c:pt>
                <c:pt idx="1">
                  <c:v>19470</c:v>
                </c:pt>
                <c:pt idx="2">
                  <c:v>7500</c:v>
                </c:pt>
                <c:pt idx="4">
                  <c:v>51860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1-4512-BCA5-74FC3242D7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INCOME'!$U$5</c:f>
              <c:strCache>
                <c:ptCount val="1"/>
                <c:pt idx="0">
                  <c:v>Needs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'SINGLE INCOME'!$V$4:$X$4</c:f>
              <c:strCache>
                <c:ptCount val="3"/>
                <c:pt idx="0">
                  <c:v>Monthly goal</c:v>
                </c:pt>
                <c:pt idx="1">
                  <c:v>Budget</c:v>
                </c:pt>
                <c:pt idx="2">
                  <c:v>Actual</c:v>
                </c:pt>
              </c:strCache>
            </c:strRef>
          </c:cat>
          <c:val>
            <c:numRef>
              <c:f>'SINGLE INCOME'!$V$5:$X$5</c:f>
              <c:numCache>
                <c:formatCode>_("₹"* #,##0.00_);_("₹"* \(#,##0.00\);_("₹"* "-"??_);_(@_)</c:formatCode>
                <c:ptCount val="3"/>
                <c:pt idx="0">
                  <c:v>30000</c:v>
                </c:pt>
                <c:pt idx="1">
                  <c:v>24200</c:v>
                </c:pt>
                <c:pt idx="2">
                  <c:v>24890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98-4DBD-BCD0-D77C0383DD7C}"/>
            </c:ext>
          </c:extLst>
        </c:ser>
        <c:ser>
          <c:idx val="1"/>
          <c:order val="1"/>
          <c:tx>
            <c:strRef>
              <c:f>'SINGLE INCOME'!$U$6</c:f>
              <c:strCache>
                <c:ptCount val="1"/>
                <c:pt idx="0">
                  <c:v>Wants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'SINGLE INCOME'!$V$4:$X$4</c:f>
              <c:strCache>
                <c:ptCount val="3"/>
                <c:pt idx="0">
                  <c:v>Monthly goal</c:v>
                </c:pt>
                <c:pt idx="1">
                  <c:v>Budget</c:v>
                </c:pt>
                <c:pt idx="2">
                  <c:v>Actual</c:v>
                </c:pt>
              </c:strCache>
            </c:strRef>
          </c:cat>
          <c:val>
            <c:numRef>
              <c:f>'SINGLE INCOME'!$V$6:$X$6</c:f>
              <c:numCache>
                <c:formatCode>_("₹"* #,##0.00_);_("₹"* \(#,##0.00\);_("₹"* "-"??_);_(@_)</c:formatCode>
                <c:ptCount val="3"/>
                <c:pt idx="0">
                  <c:v>20000</c:v>
                </c:pt>
                <c:pt idx="1">
                  <c:v>19600</c:v>
                </c:pt>
                <c:pt idx="2">
                  <c:v>19470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98-4DBD-BCD0-D77C0383DD7C}"/>
            </c:ext>
          </c:extLst>
        </c:ser>
        <c:ser>
          <c:idx val="2"/>
          <c:order val="2"/>
          <c:tx>
            <c:strRef>
              <c:f>'SINGLE INCOME'!$U$7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'SINGLE INCOME'!$V$4:$X$4</c:f>
              <c:strCache>
                <c:ptCount val="3"/>
                <c:pt idx="0">
                  <c:v>Monthly goal</c:v>
                </c:pt>
                <c:pt idx="1">
                  <c:v>Budget</c:v>
                </c:pt>
                <c:pt idx="2">
                  <c:v>Actual</c:v>
                </c:pt>
              </c:strCache>
            </c:strRef>
          </c:cat>
          <c:val>
            <c:numRef>
              <c:f>'SINGLE INCOME'!$V$7:$X$7</c:f>
              <c:numCache>
                <c:formatCode>_("₹"* #,##0.00_);_("₹"* \(#,##0.00\);_("₹"* "-"??_);_(@_)</c:formatCode>
                <c:ptCount val="3"/>
                <c:pt idx="0">
                  <c:v>10000</c:v>
                </c:pt>
                <c:pt idx="1">
                  <c:v>9600</c:v>
                </c:pt>
                <c:pt idx="2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998-4DBD-BCD0-D77C0383DD7C}"/>
            </c:ext>
          </c:extLst>
        </c:ser>
        <c:ser>
          <c:idx val="4"/>
          <c:order val="4"/>
          <c:tx>
            <c:strRef>
              <c:f>'SINGLE INCOME'!$U$9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'SINGLE INCOME'!$V$4:$X$4</c:f>
              <c:strCache>
                <c:ptCount val="3"/>
                <c:pt idx="0">
                  <c:v>Monthly goal</c:v>
                </c:pt>
                <c:pt idx="1">
                  <c:v>Budget</c:v>
                </c:pt>
                <c:pt idx="2">
                  <c:v>Actual</c:v>
                </c:pt>
              </c:strCache>
            </c:strRef>
          </c:cat>
          <c:val>
            <c:numRef>
              <c:f>'SINGLE INCOME'!$V$9:$X$9</c:f>
              <c:numCache>
                <c:formatCode>_("₹"* #,##0.00_);_("₹"* \(#,##0.00\);_("₹"* "-"??_);_(@_)</c:formatCode>
                <c:ptCount val="3"/>
                <c:pt idx="0">
                  <c:v>60000</c:v>
                </c:pt>
                <c:pt idx="1">
                  <c:v>53400</c:v>
                </c:pt>
                <c:pt idx="2">
                  <c:v>51860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998-4DBD-BCD0-D77C0383D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981583"/>
        <c:axId val="1227000783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'SINGLE INCOME'!$U$8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'SINGLE INCOME'!$V$4:$X$4</c15:sqref>
                        </c15:formulaRef>
                      </c:ext>
                    </c:extLst>
                    <c:strCache>
                      <c:ptCount val="3"/>
                      <c:pt idx="0">
                        <c:v>Monthly goal</c:v>
                      </c:pt>
                      <c:pt idx="1">
                        <c:v>Budget</c:v>
                      </c:pt>
                      <c:pt idx="2">
                        <c:v>Actual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'SINGLE INCOME'!$V$8:$X$8</c15:sqref>
                        </c15:formulaRef>
                      </c:ext>
                    </c:extLst>
                    <c:numCache>
                      <c:formatCode>_("₹"* #,##0.00_);_("₹"* \(#,##0.00\);_("₹"* "-"??_);_(@_)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2998-4DBD-BCD0-D77C0383DD7C}"/>
                  </c:ext>
                </c:extLst>
              </c15:ser>
            </c15:filteredBarSeries>
          </c:ext>
        </c:extLst>
      </c:barChart>
      <c:catAx>
        <c:axId val="122698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00783"/>
        <c:crosses val="autoZero"/>
        <c:auto val="1"/>
        <c:lblAlgn val="ctr"/>
        <c:lblOffset val="100"/>
        <c:noMultiLvlLbl val="0"/>
      </c:catAx>
      <c:valAx>
        <c:axId val="1227000783"/>
        <c:scaling>
          <c:orientation val="minMax"/>
        </c:scaling>
        <c:delete val="0"/>
        <c:axPos val="l"/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8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  <cx:data id="2">
      <cx:strDim type="cat">
        <cx:f>_xlchart.v2.0</cx:f>
      </cx:strDim>
      <cx:numDim type="val">
        <cx:f>_xlchart.v2.6</cx:f>
      </cx:numDim>
    </cx:data>
  </cx:chartData>
  <cx:chart>
    <cx:title pos="t" align="ctr" overlay="0"/>
    <cx:plotArea>
      <cx:plotAreaRegion>
        <cx:series layoutId="funnel" uniqueId="{1640215F-1C33-44EC-9013-3DCDF24896BE}" formatIdx="0">
          <cx:tx>
            <cx:txData>
              <cx:f>_xlchart.v2.1</cx:f>
              <cx:v>Monthly goal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88DC2D69-1FE1-4A6C-A248-CF89E226FBAC}" formatIdx="1">
          <cx:tx>
            <cx:txData>
              <cx:f>_xlchart.v2.3</cx:f>
              <cx:v>Budget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FD698EBF-FFDD-4A7A-B681-132DFB25DBCD}" formatIdx="2">
          <cx:tx>
            <cx:txData>
              <cx:f>_xlchart.v2.5</cx:f>
              <cx:v>Actual</cx:v>
            </cx:txData>
          </cx:tx>
          <cx:dataLabels>
            <cx:visibility seriesName="0" categoryName="0" value="1"/>
          </cx:dataLabels>
          <cx:dataId val="2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_xlchart.v2.7</cx:f>
      </cx:strDim>
      <cx:numDim type="val">
        <cx:f>_xlchart.v2.9</cx:f>
      </cx:numDim>
    </cx:data>
    <cx:data id="1">
      <cx:strDim type="cat">
        <cx:f>_xlchart.v2.7</cx:f>
      </cx:strDim>
      <cx:numDim type="val">
        <cx:f>_xlchart.v2.11</cx:f>
      </cx:numDim>
    </cx:data>
    <cx:data id="2">
      <cx:strDim type="cat">
        <cx:f>_xlchart.v2.7</cx:f>
      </cx:strDim>
      <cx:numDim type="val">
        <cx:f>_xlchart.v2.13</cx:f>
      </cx:numDim>
    </cx:data>
  </cx:chartData>
  <cx:chart>
    <cx:title pos="t" align="ctr" overlay="0"/>
    <cx:plotArea>
      <cx:plotAreaRegion>
        <cx:series layoutId="funnel" uniqueId="{BC9CDD68-2B78-4538-92BE-34815118B24B}" formatIdx="0">
          <cx:tx>
            <cx:txData>
              <cx:f>_xlchart.v2.8</cx:f>
              <cx:v>Monthly goal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2A7AC2ED-8763-47EE-B5BE-88D6360DBB4F}" formatIdx="1">
          <cx:tx>
            <cx:txData>
              <cx:f>_xlchart.v2.10</cx:f>
              <cx:v>Budget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1C9358E8-84AA-44FD-A13C-2471E42C8676}" formatIdx="2">
          <cx:tx>
            <cx:txData>
              <cx:f>_xlchart.v2.12</cx:f>
              <cx:v>Actual</cx:v>
            </cx:txData>
          </cx:tx>
          <cx:dataLabels>
            <cx:visibility seriesName="0" categoryName="0" value="1"/>
          </cx:dataLabels>
          <cx:dataId val="2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16</xdr:row>
      <xdr:rowOff>72390</xdr:rowOff>
    </xdr:from>
    <xdr:to>
      <xdr:col>14</xdr:col>
      <xdr:colOff>15240</xdr:colOff>
      <xdr:row>26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DBF6C1-8C55-D883-B6F6-3D867D8AD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</xdr:colOff>
      <xdr:row>16</xdr:row>
      <xdr:rowOff>64770</xdr:rowOff>
    </xdr:from>
    <xdr:to>
      <xdr:col>9</xdr:col>
      <xdr:colOff>30480</xdr:colOff>
      <xdr:row>26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E3E0F9-E6D8-BB39-C5C6-2E8A0C699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129540</xdr:colOff>
      <xdr:row>16</xdr:row>
      <xdr:rowOff>87630</xdr:rowOff>
    </xdr:from>
    <xdr:to>
      <xdr:col>19</xdr:col>
      <xdr:colOff>45720</xdr:colOff>
      <xdr:row>26</xdr:row>
      <xdr:rowOff>83820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90DEB3C-C429-4838-48F4-9AC95FE345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31780" y="3204210"/>
              <a:ext cx="3550920" cy="1748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16</xdr:row>
      <xdr:rowOff>80010</xdr:rowOff>
    </xdr:from>
    <xdr:to>
      <xdr:col>9</xdr:col>
      <xdr:colOff>91440</xdr:colOff>
      <xdr:row>26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7E7DDD-9826-8D23-503A-2E25256B2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16</xdr:row>
      <xdr:rowOff>91440</xdr:rowOff>
    </xdr:from>
    <xdr:to>
      <xdr:col>14</xdr:col>
      <xdr:colOff>83820</xdr:colOff>
      <xdr:row>26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7344B3-F7B4-47EF-A988-D4019EE12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16</xdr:row>
      <xdr:rowOff>80010</xdr:rowOff>
    </xdr:from>
    <xdr:to>
      <xdr:col>19</xdr:col>
      <xdr:colOff>83820</xdr:colOff>
      <xdr:row>26</xdr:row>
      <xdr:rowOff>106680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E4D8909-060D-F198-882B-82EBFADAD0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3660" y="3158490"/>
              <a:ext cx="3268980" cy="1779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40CAD-94EE-45BD-A272-F6708A2E626B}">
  <dimension ref="A1:Y27"/>
  <sheetViews>
    <sheetView showGridLines="0" tabSelected="1" topLeftCell="G1" workbookViewId="0">
      <selection activeCell="Z9" sqref="Z9"/>
    </sheetView>
  </sheetViews>
  <sheetFormatPr defaultRowHeight="13.8" customHeight="1" x14ac:dyDescent="0.3"/>
  <cols>
    <col min="1" max="1" width="12.6640625" customWidth="1"/>
    <col min="2" max="2" width="10.33203125" bestFit="1" customWidth="1"/>
    <col min="3" max="3" width="12.77734375" bestFit="1" customWidth="1"/>
    <col min="4" max="4" width="12.88671875" customWidth="1"/>
    <col min="5" max="5" width="2.5546875" customWidth="1"/>
    <col min="6" max="6" width="13.109375" customWidth="1"/>
    <col min="7" max="8" width="11.33203125" bestFit="1" customWidth="1"/>
    <col min="9" max="9" width="11.109375" customWidth="1"/>
    <col min="10" max="10" width="2.33203125" customWidth="1"/>
    <col min="11" max="11" width="16.6640625" customWidth="1"/>
    <col min="12" max="12" width="11.33203125" bestFit="1" customWidth="1"/>
    <col min="13" max="13" width="10.33203125" bestFit="1" customWidth="1"/>
    <col min="14" max="14" width="11.44140625" customWidth="1"/>
    <col min="15" max="15" width="2.33203125" customWidth="1"/>
    <col min="16" max="16" width="15.5546875" customWidth="1"/>
    <col min="17" max="18" width="11.33203125" bestFit="1" customWidth="1"/>
    <col min="19" max="19" width="12.44140625" customWidth="1"/>
    <col min="20" max="20" width="2.33203125" customWidth="1"/>
    <col min="21" max="21" width="16.109375" customWidth="1"/>
    <col min="22" max="22" width="12.6640625" customWidth="1"/>
    <col min="23" max="23" width="14.77734375" bestFit="1" customWidth="1"/>
    <col min="24" max="24" width="11.33203125" bestFit="1" customWidth="1"/>
    <col min="25" max="25" width="2.44140625" customWidth="1"/>
  </cols>
  <sheetData>
    <row r="1" spans="1:25" ht="29.4" customHeight="1" thickBot="1" x14ac:dyDescent="0.45">
      <c r="A1" s="16" t="s">
        <v>0</v>
      </c>
      <c r="B1" s="17"/>
      <c r="C1" s="17"/>
      <c r="D1" s="17"/>
      <c r="E1" s="1"/>
      <c r="F1" s="32" t="s">
        <v>10</v>
      </c>
      <c r="G1" s="17"/>
      <c r="H1" s="17"/>
      <c r="I1" s="18"/>
      <c r="J1" s="1"/>
      <c r="K1" s="32" t="s">
        <v>11</v>
      </c>
      <c r="L1" s="17"/>
      <c r="M1" s="17"/>
      <c r="N1" s="18"/>
      <c r="O1" s="1"/>
      <c r="P1" s="33" t="s">
        <v>8</v>
      </c>
      <c r="Q1" s="17"/>
      <c r="R1" s="17"/>
      <c r="S1" s="18"/>
      <c r="T1" s="1"/>
      <c r="U1" s="1"/>
      <c r="V1" s="1"/>
      <c r="W1" s="1"/>
      <c r="X1" s="1"/>
      <c r="Y1" s="2"/>
    </row>
    <row r="2" spans="1:25" ht="22.8" customHeight="1" x14ac:dyDescent="0.45">
      <c r="A2" s="15" t="s">
        <v>1</v>
      </c>
      <c r="B2" s="47"/>
      <c r="C2" s="47"/>
      <c r="D2" s="47"/>
      <c r="F2" s="29" t="s">
        <v>3</v>
      </c>
      <c r="G2" s="30" t="s">
        <v>5</v>
      </c>
      <c r="H2" s="30" t="s">
        <v>6</v>
      </c>
      <c r="I2" s="31" t="s">
        <v>9</v>
      </c>
      <c r="K2" s="29" t="s">
        <v>3</v>
      </c>
      <c r="L2" s="30" t="s">
        <v>5</v>
      </c>
      <c r="M2" s="30" t="s">
        <v>6</v>
      </c>
      <c r="N2" s="31" t="s">
        <v>9</v>
      </c>
      <c r="P2" s="29" t="s">
        <v>3</v>
      </c>
      <c r="Q2" s="30" t="s">
        <v>5</v>
      </c>
      <c r="R2" s="30" t="s">
        <v>6</v>
      </c>
      <c r="S2" s="31" t="s">
        <v>9</v>
      </c>
      <c r="U2" s="36" t="s">
        <v>12</v>
      </c>
      <c r="V2" s="22"/>
      <c r="W2" s="22"/>
      <c r="X2" s="23"/>
      <c r="Y2" s="4"/>
    </row>
    <row r="3" spans="1:25" ht="13.8" customHeight="1" thickBot="1" x14ac:dyDescent="0.35">
      <c r="A3" s="3"/>
      <c r="F3" s="9" t="s">
        <v>28</v>
      </c>
      <c r="G3" s="75">
        <v>4500</v>
      </c>
      <c r="H3" s="71">
        <v>3504</v>
      </c>
      <c r="I3" s="72">
        <f>G3-H3</f>
        <v>996</v>
      </c>
      <c r="K3" s="9" t="s">
        <v>41</v>
      </c>
      <c r="L3" s="71">
        <v>1000</v>
      </c>
      <c r="M3" s="71">
        <v>1000</v>
      </c>
      <c r="N3" s="72">
        <f>L3-M3</f>
        <v>0</v>
      </c>
      <c r="P3" s="9" t="s">
        <v>23</v>
      </c>
      <c r="Q3" s="71">
        <v>30000</v>
      </c>
      <c r="R3" s="71">
        <v>30000</v>
      </c>
      <c r="S3" s="72">
        <f>Q3-R3</f>
        <v>0</v>
      </c>
      <c r="U3" s="24"/>
      <c r="V3" s="25"/>
      <c r="W3" s="25"/>
      <c r="X3" s="26"/>
      <c r="Y3" s="4"/>
    </row>
    <row r="4" spans="1:25" ht="13.8" customHeight="1" x14ac:dyDescent="0.3">
      <c r="A4" s="34" t="s">
        <v>2</v>
      </c>
      <c r="B4" s="22"/>
      <c r="C4" s="22"/>
      <c r="D4" s="23"/>
      <c r="F4" s="9" t="s">
        <v>29</v>
      </c>
      <c r="G4" s="75">
        <v>6500</v>
      </c>
      <c r="H4" s="71">
        <v>6500</v>
      </c>
      <c r="I4" s="72">
        <f t="shared" ref="I4:I11" si="0">G4-H4</f>
        <v>0</v>
      </c>
      <c r="K4" s="9" t="s">
        <v>42</v>
      </c>
      <c r="L4" s="71">
        <v>4500</v>
      </c>
      <c r="M4" s="71">
        <v>800</v>
      </c>
      <c r="N4" s="72">
        <f t="shared" ref="N4:N8" si="1">L4-M4</f>
        <v>3700</v>
      </c>
      <c r="P4" s="9" t="s">
        <v>24</v>
      </c>
      <c r="Q4" s="71">
        <v>4000</v>
      </c>
      <c r="R4" s="71">
        <v>4350</v>
      </c>
      <c r="S4" s="72">
        <f t="shared" ref="S4:S11" si="2">Q4-R4</f>
        <v>-350</v>
      </c>
      <c r="U4" s="19" t="s">
        <v>13</v>
      </c>
      <c r="V4" s="20" t="s">
        <v>14</v>
      </c>
      <c r="W4" s="20" t="s">
        <v>5</v>
      </c>
      <c r="X4" s="21" t="s">
        <v>6</v>
      </c>
      <c r="Y4" s="4"/>
    </row>
    <row r="5" spans="1:25" ht="13.8" customHeight="1" thickBot="1" x14ac:dyDescent="0.35">
      <c r="A5" s="24"/>
      <c r="B5" s="25"/>
      <c r="C5" s="25"/>
      <c r="D5" s="26"/>
      <c r="F5" s="9" t="s">
        <v>30</v>
      </c>
      <c r="G5" s="75">
        <v>3000</v>
      </c>
      <c r="H5" s="71">
        <v>3000</v>
      </c>
      <c r="I5" s="72">
        <f t="shared" si="0"/>
        <v>0</v>
      </c>
      <c r="K5" s="9" t="s">
        <v>43</v>
      </c>
      <c r="L5" s="71">
        <v>4500</v>
      </c>
      <c r="M5" s="71">
        <v>300</v>
      </c>
      <c r="N5" s="72">
        <f t="shared" si="1"/>
        <v>4200</v>
      </c>
      <c r="P5" s="9" t="s">
        <v>25</v>
      </c>
      <c r="Q5" s="71">
        <v>1000</v>
      </c>
      <c r="R5" s="71">
        <v>750</v>
      </c>
      <c r="S5" s="72">
        <f t="shared" si="2"/>
        <v>250</v>
      </c>
      <c r="U5" s="9" t="s">
        <v>48</v>
      </c>
      <c r="V5" s="71">
        <v>65000</v>
      </c>
      <c r="W5" s="71">
        <f>Q16</f>
        <v>37300</v>
      </c>
      <c r="X5" s="72">
        <f>R16</f>
        <v>55800</v>
      </c>
      <c r="Y5" s="4"/>
    </row>
    <row r="6" spans="1:25" ht="13.8" customHeight="1" x14ac:dyDescent="0.3">
      <c r="A6" s="19" t="s">
        <v>3</v>
      </c>
      <c r="B6" s="20" t="s">
        <v>4</v>
      </c>
      <c r="C6" s="20" t="s">
        <v>5</v>
      </c>
      <c r="D6" s="21" t="s">
        <v>6</v>
      </c>
      <c r="F6" s="9" t="s">
        <v>31</v>
      </c>
      <c r="G6" s="75">
        <v>7000</v>
      </c>
      <c r="H6" s="71">
        <v>4520</v>
      </c>
      <c r="I6" s="72">
        <f t="shared" si="0"/>
        <v>2480</v>
      </c>
      <c r="K6" s="9" t="s">
        <v>44</v>
      </c>
      <c r="L6" s="71">
        <v>1250</v>
      </c>
      <c r="M6" s="71">
        <v>100</v>
      </c>
      <c r="N6" s="72">
        <f t="shared" si="1"/>
        <v>1150</v>
      </c>
      <c r="P6" s="9" t="s">
        <v>26</v>
      </c>
      <c r="Q6" s="71">
        <v>700</v>
      </c>
      <c r="R6" s="71">
        <v>2000</v>
      </c>
      <c r="S6" s="72">
        <f t="shared" si="2"/>
        <v>-1300</v>
      </c>
      <c r="U6" s="9" t="s">
        <v>49</v>
      </c>
      <c r="V6" s="71">
        <v>39000</v>
      </c>
      <c r="W6" s="71">
        <f>G16</f>
        <v>45200</v>
      </c>
      <c r="X6" s="72">
        <f>H16</f>
        <v>34088</v>
      </c>
      <c r="Y6" s="4"/>
    </row>
    <row r="7" spans="1:25" ht="13.8" customHeight="1" x14ac:dyDescent="0.3">
      <c r="A7" s="9" t="s">
        <v>21</v>
      </c>
      <c r="B7" s="69">
        <v>45802</v>
      </c>
      <c r="C7" s="71">
        <v>50000</v>
      </c>
      <c r="D7" s="72">
        <f>C7</f>
        <v>50000</v>
      </c>
      <c r="F7" s="9" t="s">
        <v>32</v>
      </c>
      <c r="G7" s="75">
        <v>5200</v>
      </c>
      <c r="H7" s="71">
        <v>1520</v>
      </c>
      <c r="I7" s="72">
        <f t="shared" si="0"/>
        <v>3680</v>
      </c>
      <c r="K7" s="9" t="s">
        <v>46</v>
      </c>
      <c r="L7" s="71">
        <v>3520</v>
      </c>
      <c r="M7" s="71">
        <v>500</v>
      </c>
      <c r="N7" s="72">
        <f t="shared" si="1"/>
        <v>3020</v>
      </c>
      <c r="P7" s="9" t="s">
        <v>27</v>
      </c>
      <c r="Q7" s="71">
        <v>500</v>
      </c>
      <c r="R7" s="71">
        <v>5000</v>
      </c>
      <c r="S7" s="72">
        <f t="shared" si="2"/>
        <v>-4500</v>
      </c>
      <c r="U7" s="9" t="s">
        <v>50</v>
      </c>
      <c r="V7" s="71">
        <v>26000</v>
      </c>
      <c r="W7" s="71">
        <f>L16</f>
        <v>16020</v>
      </c>
      <c r="X7" s="72">
        <f>M16</f>
        <v>4000</v>
      </c>
      <c r="Y7" s="4"/>
    </row>
    <row r="8" spans="1:25" ht="13.8" customHeight="1" x14ac:dyDescent="0.3">
      <c r="A8" s="9" t="s">
        <v>22</v>
      </c>
      <c r="B8" s="70">
        <v>45778</v>
      </c>
      <c r="C8" s="71">
        <v>80000</v>
      </c>
      <c r="D8" s="72">
        <f>C8</f>
        <v>80000</v>
      </c>
      <c r="F8" s="9" t="s">
        <v>33</v>
      </c>
      <c r="G8" s="75">
        <v>3500</v>
      </c>
      <c r="H8" s="71">
        <v>4522</v>
      </c>
      <c r="I8" s="72">
        <f t="shared" si="0"/>
        <v>-1022</v>
      </c>
      <c r="K8" s="9" t="s">
        <v>45</v>
      </c>
      <c r="L8" s="71">
        <v>1250</v>
      </c>
      <c r="M8" s="71">
        <v>1300</v>
      </c>
      <c r="N8" s="72">
        <f t="shared" si="1"/>
        <v>-50</v>
      </c>
      <c r="P8" s="9" t="s">
        <v>37</v>
      </c>
      <c r="Q8" s="71">
        <v>200</v>
      </c>
      <c r="R8" s="71">
        <v>1200</v>
      </c>
      <c r="S8" s="72">
        <f t="shared" si="2"/>
        <v>-1000</v>
      </c>
      <c r="U8" s="9"/>
      <c r="V8" s="71"/>
      <c r="W8" s="71"/>
      <c r="X8" s="72"/>
      <c r="Y8" s="4"/>
    </row>
    <row r="9" spans="1:25" ht="13.8" customHeight="1" thickBot="1" x14ac:dyDescent="0.35">
      <c r="A9" s="9"/>
      <c r="B9" s="8"/>
      <c r="C9" s="8"/>
      <c r="D9" s="10"/>
      <c r="F9" s="9" t="s">
        <v>34</v>
      </c>
      <c r="G9" s="75">
        <v>4500</v>
      </c>
      <c r="H9" s="71">
        <v>4522</v>
      </c>
      <c r="I9" s="72">
        <f t="shared" si="0"/>
        <v>-22</v>
      </c>
      <c r="K9" s="9"/>
      <c r="L9" s="71"/>
      <c r="M9" s="71"/>
      <c r="N9" s="72"/>
      <c r="P9" s="9" t="s">
        <v>38</v>
      </c>
      <c r="Q9" s="71">
        <v>300</v>
      </c>
      <c r="R9" s="71">
        <v>3500</v>
      </c>
      <c r="S9" s="72">
        <f t="shared" si="2"/>
        <v>-3200</v>
      </c>
      <c r="U9" s="27" t="s">
        <v>7</v>
      </c>
      <c r="V9" s="73">
        <f>SUM(V5:V7)</f>
        <v>130000</v>
      </c>
      <c r="W9" s="73">
        <f t="shared" ref="W9:X9" si="3">SUM(W5:W7)</f>
        <v>98520</v>
      </c>
      <c r="X9" s="73">
        <f t="shared" si="3"/>
        <v>93888</v>
      </c>
      <c r="Y9" s="4"/>
    </row>
    <row r="10" spans="1:25" ht="13.8" customHeight="1" thickBot="1" x14ac:dyDescent="0.35">
      <c r="A10" s="9"/>
      <c r="B10" s="8"/>
      <c r="C10" s="8"/>
      <c r="D10" s="10"/>
      <c r="F10" s="9" t="s">
        <v>35</v>
      </c>
      <c r="G10" s="75">
        <v>6500</v>
      </c>
      <c r="H10" s="71">
        <v>1500</v>
      </c>
      <c r="I10" s="72">
        <f t="shared" si="0"/>
        <v>5000</v>
      </c>
      <c r="K10" s="9"/>
      <c r="L10" s="8"/>
      <c r="M10" s="8"/>
      <c r="N10" s="10"/>
      <c r="P10" s="9" t="s">
        <v>39</v>
      </c>
      <c r="Q10" s="71">
        <v>400</v>
      </c>
      <c r="R10" s="71">
        <v>4000</v>
      </c>
      <c r="S10" s="72">
        <f t="shared" si="2"/>
        <v>-3600</v>
      </c>
      <c r="Y10" s="4"/>
    </row>
    <row r="11" spans="1:25" ht="13.8" customHeight="1" thickBot="1" x14ac:dyDescent="0.35">
      <c r="A11" s="27" t="s">
        <v>7</v>
      </c>
      <c r="B11" s="28"/>
      <c r="C11" s="73">
        <f>SUM(C7,C8)</f>
        <v>130000</v>
      </c>
      <c r="D11" s="74">
        <f>SUM(D7,D8)</f>
        <v>130000</v>
      </c>
      <c r="F11" s="9" t="s">
        <v>36</v>
      </c>
      <c r="G11" s="75">
        <v>4500</v>
      </c>
      <c r="H11" s="71">
        <v>4500</v>
      </c>
      <c r="I11" s="72">
        <f t="shared" si="0"/>
        <v>0</v>
      </c>
      <c r="K11" s="9"/>
      <c r="L11" s="8"/>
      <c r="M11" s="8"/>
      <c r="N11" s="10"/>
      <c r="P11" s="9" t="s">
        <v>40</v>
      </c>
      <c r="Q11" s="71">
        <v>200</v>
      </c>
      <c r="R11" s="71">
        <v>5000</v>
      </c>
      <c r="S11" s="72">
        <f t="shared" si="2"/>
        <v>-4800</v>
      </c>
      <c r="U11" s="35" t="s">
        <v>15</v>
      </c>
      <c r="V11" s="22"/>
      <c r="W11" s="22"/>
      <c r="X11" s="23"/>
      <c r="Y11" s="4"/>
    </row>
    <row r="12" spans="1:25" ht="13.8" customHeight="1" thickBot="1" x14ac:dyDescent="0.35">
      <c r="A12" s="3"/>
      <c r="F12" s="9"/>
      <c r="G12" s="8"/>
      <c r="H12" s="8"/>
      <c r="I12" s="72"/>
      <c r="K12" s="9"/>
      <c r="L12" s="8"/>
      <c r="M12" s="8"/>
      <c r="N12" s="10"/>
      <c r="P12" s="9"/>
      <c r="Q12" s="8"/>
      <c r="R12" s="8"/>
      <c r="S12" s="10"/>
      <c r="U12" s="24"/>
      <c r="V12" s="25"/>
      <c r="W12" s="25"/>
      <c r="X12" s="26"/>
      <c r="Y12" s="4"/>
    </row>
    <row r="13" spans="1:25" ht="13.8" customHeight="1" x14ac:dyDescent="0.3">
      <c r="A13" s="51" t="s">
        <v>17</v>
      </c>
      <c r="B13" s="52"/>
      <c r="C13" s="52"/>
      <c r="D13" s="53"/>
      <c r="F13" s="11"/>
      <c r="G13" s="12"/>
      <c r="H13" s="12"/>
      <c r="I13" s="77"/>
      <c r="K13" s="11"/>
      <c r="L13" s="12"/>
      <c r="M13" s="12"/>
      <c r="N13" s="13"/>
      <c r="P13" s="11"/>
      <c r="Q13" s="12"/>
      <c r="R13" s="12"/>
      <c r="S13" s="13"/>
      <c r="U13" s="86" t="s">
        <v>13</v>
      </c>
      <c r="V13" s="87" t="s">
        <v>16</v>
      </c>
      <c r="W13" s="87" t="s">
        <v>5</v>
      </c>
      <c r="X13" s="88" t="s">
        <v>6</v>
      </c>
      <c r="Y13" s="4"/>
    </row>
    <row r="14" spans="1:25" ht="13.8" customHeight="1" x14ac:dyDescent="0.3">
      <c r="A14" s="54"/>
      <c r="B14" s="48"/>
      <c r="C14" s="48"/>
      <c r="D14" s="55"/>
      <c r="F14" s="11"/>
      <c r="G14" s="12"/>
      <c r="H14" s="12"/>
      <c r="I14" s="77"/>
      <c r="K14" s="11"/>
      <c r="L14" s="12"/>
      <c r="M14" s="12"/>
      <c r="N14" s="13"/>
      <c r="P14" s="11"/>
      <c r="Q14" s="12"/>
      <c r="R14" s="12"/>
      <c r="S14" s="13"/>
      <c r="U14" s="9" t="s">
        <v>48</v>
      </c>
      <c r="V14" s="81">
        <v>0.5</v>
      </c>
      <c r="W14" s="84">
        <f>VALUE(W5/V5*50)/100</f>
        <v>0.28692307692307695</v>
      </c>
      <c r="X14" s="104">
        <f>VALUE(X5/V5*50)/100</f>
        <v>0.42923076923076925</v>
      </c>
      <c r="Y14" s="4"/>
    </row>
    <row r="15" spans="1:25" ht="13.8" customHeight="1" thickBot="1" x14ac:dyDescent="0.35">
      <c r="A15" s="54"/>
      <c r="B15" s="48"/>
      <c r="C15" s="48"/>
      <c r="D15" s="55"/>
      <c r="F15" s="11"/>
      <c r="G15" s="12"/>
      <c r="H15" s="12"/>
      <c r="I15" s="77"/>
      <c r="K15" s="11"/>
      <c r="L15" s="12"/>
      <c r="M15" s="12"/>
      <c r="N15" s="13"/>
      <c r="P15" s="11"/>
      <c r="Q15" s="12"/>
      <c r="R15" s="12"/>
      <c r="S15" s="13"/>
      <c r="U15" s="9" t="s">
        <v>49</v>
      </c>
      <c r="V15" s="89">
        <v>0.3</v>
      </c>
      <c r="W15" s="84">
        <f>VALUE(W6/V6*30)/100</f>
        <v>0.34769230769230774</v>
      </c>
      <c r="X15" s="104">
        <f>VALUE(X6/V6*30)/100</f>
        <v>0.26221538461538463</v>
      </c>
      <c r="Y15" s="4"/>
    </row>
    <row r="16" spans="1:25" ht="13.8" customHeight="1" thickBot="1" x14ac:dyDescent="0.35">
      <c r="A16" s="54"/>
      <c r="B16" s="48"/>
      <c r="C16" s="48"/>
      <c r="D16" s="55"/>
      <c r="F16" s="14" t="s">
        <v>7</v>
      </c>
      <c r="G16" s="76">
        <f>SUM(G3:G11)</f>
        <v>45200</v>
      </c>
      <c r="H16" s="79">
        <f>SUM(H3:H11)</f>
        <v>34088</v>
      </c>
      <c r="I16" s="78">
        <f>SUM(I3:I11)</f>
        <v>11112</v>
      </c>
      <c r="K16" s="14" t="s">
        <v>7</v>
      </c>
      <c r="L16" s="80">
        <f>SUM(L3:L8)</f>
        <v>16020</v>
      </c>
      <c r="M16" s="80">
        <f>SUM(M3:M8)</f>
        <v>4000</v>
      </c>
      <c r="N16" s="78">
        <f>SUM(N3:N8)</f>
        <v>12020</v>
      </c>
      <c r="P16" s="14" t="s">
        <v>7</v>
      </c>
      <c r="Q16" s="80">
        <f>SUM(Q3:Q11)</f>
        <v>37300</v>
      </c>
      <c r="R16" s="80">
        <f t="shared" ref="R16:S16" si="4">SUM(R3:R11)</f>
        <v>55800</v>
      </c>
      <c r="S16" s="80">
        <f t="shared" si="4"/>
        <v>-18500</v>
      </c>
      <c r="U16" s="9" t="s">
        <v>50</v>
      </c>
      <c r="V16" s="89">
        <v>0.2</v>
      </c>
      <c r="W16" s="84">
        <f>VALUE(W7/V7*20)/100</f>
        <v>0.12323076923076924</v>
      </c>
      <c r="X16" s="104">
        <f>VALUE(X7/V7*20)/100</f>
        <v>3.0769230769230771E-2</v>
      </c>
      <c r="Y16" s="4"/>
    </row>
    <row r="17" spans="1:25" ht="13.8" customHeight="1" x14ac:dyDescent="0.3">
      <c r="A17" s="56"/>
      <c r="B17" s="49"/>
      <c r="C17" s="49"/>
      <c r="D17" s="57"/>
      <c r="U17" s="9"/>
      <c r="V17" s="90"/>
      <c r="W17" s="8"/>
      <c r="X17" s="10"/>
      <c r="Y17" s="4"/>
    </row>
    <row r="18" spans="1:25" ht="13.8" customHeight="1" thickBot="1" x14ac:dyDescent="0.35">
      <c r="A18" s="54"/>
      <c r="B18" s="48"/>
      <c r="C18" s="48"/>
      <c r="D18" s="55"/>
      <c r="U18" s="27" t="s">
        <v>7</v>
      </c>
      <c r="V18" s="85">
        <f>SUM(V14:V16)</f>
        <v>1</v>
      </c>
      <c r="W18" s="85">
        <f>SUM(W14:W17)</f>
        <v>0.75784615384615395</v>
      </c>
      <c r="X18" s="107">
        <f>SUM(X14:X17)</f>
        <v>0.72221538461538459</v>
      </c>
      <c r="Y18" s="4"/>
    </row>
    <row r="19" spans="1:25" ht="13.8" customHeight="1" thickBot="1" x14ac:dyDescent="0.35">
      <c r="A19" s="54"/>
      <c r="B19" s="48"/>
      <c r="C19" s="48"/>
      <c r="D19" s="55"/>
      <c r="X19" s="106"/>
      <c r="Y19" s="4"/>
    </row>
    <row r="20" spans="1:25" ht="13.8" customHeight="1" x14ac:dyDescent="0.3">
      <c r="A20" s="58"/>
      <c r="B20" s="50"/>
      <c r="C20" s="50"/>
      <c r="D20" s="59"/>
      <c r="U20" s="45" t="s">
        <v>18</v>
      </c>
      <c r="V20" s="42"/>
      <c r="W20" s="42"/>
      <c r="X20" s="43"/>
      <c r="Y20" s="4"/>
    </row>
    <row r="21" spans="1:25" ht="13.8" customHeight="1" x14ac:dyDescent="0.3">
      <c r="A21" s="60"/>
      <c r="B21" s="61"/>
      <c r="C21" s="61"/>
      <c r="D21" s="62"/>
      <c r="U21" s="46" t="s">
        <v>19</v>
      </c>
      <c r="V21" s="66"/>
      <c r="W21" s="67" t="s">
        <v>20</v>
      </c>
      <c r="X21" s="44"/>
      <c r="Y21" s="4"/>
    </row>
    <row r="22" spans="1:25" ht="13.8" customHeight="1" x14ac:dyDescent="0.3">
      <c r="A22" s="54"/>
      <c r="B22" s="48"/>
      <c r="C22" s="48"/>
      <c r="D22" s="55"/>
      <c r="U22" s="37"/>
      <c r="V22" s="68"/>
      <c r="W22" s="68"/>
      <c r="X22" s="38"/>
      <c r="Y22" s="4"/>
    </row>
    <row r="23" spans="1:25" ht="13.8" customHeight="1" x14ac:dyDescent="0.3">
      <c r="A23" s="54"/>
      <c r="B23" s="48"/>
      <c r="C23" s="48"/>
      <c r="D23" s="55"/>
      <c r="U23" s="37"/>
      <c r="V23" s="68"/>
      <c r="W23" s="68"/>
      <c r="X23" s="38"/>
      <c r="Y23" s="4"/>
    </row>
    <row r="24" spans="1:25" ht="13.8" customHeight="1" x14ac:dyDescent="0.35">
      <c r="A24" s="56"/>
      <c r="B24" s="49"/>
      <c r="C24" s="49"/>
      <c r="D24" s="57"/>
      <c r="U24" s="93">
        <f>W9</f>
        <v>98520</v>
      </c>
      <c r="V24" s="68"/>
      <c r="W24" s="94">
        <f>X9</f>
        <v>93888</v>
      </c>
      <c r="X24" s="38"/>
      <c r="Y24" s="4"/>
    </row>
    <row r="25" spans="1:25" ht="13.8" customHeight="1" x14ac:dyDescent="0.3">
      <c r="A25" s="54"/>
      <c r="B25" s="48"/>
      <c r="C25" s="48"/>
      <c r="D25" s="55"/>
      <c r="U25" s="37"/>
      <c r="V25" s="68"/>
      <c r="W25" s="68"/>
      <c r="X25" s="38"/>
      <c r="Y25" s="4"/>
    </row>
    <row r="26" spans="1:25" ht="13.8" customHeight="1" thickBot="1" x14ac:dyDescent="0.35">
      <c r="A26" s="63"/>
      <c r="B26" s="64"/>
      <c r="C26" s="64"/>
      <c r="D26" s="65"/>
      <c r="U26" s="39"/>
      <c r="V26" s="40"/>
      <c r="W26" s="40"/>
      <c r="X26" s="41"/>
      <c r="Y26" s="4"/>
    </row>
    <row r="27" spans="1:25" ht="13.8" customHeight="1" thickBot="1" x14ac:dyDescent="0.3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47A3-B947-4785-978E-56276C384E9E}">
  <dimension ref="A1:Y29"/>
  <sheetViews>
    <sheetView showGridLines="0" topLeftCell="E1" workbookViewId="0">
      <selection activeCell="X27" sqref="X27"/>
    </sheetView>
  </sheetViews>
  <sheetFormatPr defaultRowHeight="13.8" customHeight="1" x14ac:dyDescent="0.3"/>
  <cols>
    <col min="1" max="1" width="12.6640625" customWidth="1"/>
    <col min="2" max="2" width="10.33203125" bestFit="1" customWidth="1"/>
    <col min="3" max="3" width="12.77734375" bestFit="1" customWidth="1"/>
    <col min="4" max="4" width="12.88671875" customWidth="1"/>
    <col min="5" max="5" width="2.5546875" customWidth="1"/>
    <col min="6" max="6" width="13.109375" customWidth="1"/>
    <col min="7" max="8" width="11.33203125" bestFit="1" customWidth="1"/>
    <col min="9" max="9" width="11.109375" customWidth="1"/>
    <col min="10" max="10" width="2.33203125" customWidth="1"/>
    <col min="11" max="11" width="14.5546875" customWidth="1"/>
    <col min="12" max="13" width="10.33203125" bestFit="1" customWidth="1"/>
    <col min="14" max="14" width="11.33203125" customWidth="1"/>
    <col min="15" max="15" width="2.33203125" customWidth="1"/>
    <col min="16" max="16" width="13.21875" customWidth="1"/>
    <col min="17" max="18" width="11.33203125" bestFit="1" customWidth="1"/>
    <col min="19" max="19" width="10.44140625" customWidth="1"/>
    <col min="20" max="20" width="2.33203125" customWidth="1"/>
    <col min="21" max="21" width="14.6640625" customWidth="1"/>
    <col min="22" max="22" width="11.21875" customWidth="1"/>
    <col min="23" max="23" width="16" customWidth="1"/>
    <col min="24" max="24" width="11.109375" customWidth="1"/>
    <col min="25" max="25" width="2.44140625" customWidth="1"/>
  </cols>
  <sheetData>
    <row r="1" spans="1:25" ht="25.8" customHeight="1" thickBot="1" x14ac:dyDescent="0.45">
      <c r="A1" s="16" t="s">
        <v>0</v>
      </c>
      <c r="B1" s="17"/>
      <c r="C1" s="17"/>
      <c r="D1" s="17"/>
      <c r="E1" s="1"/>
      <c r="F1" s="32" t="s">
        <v>10</v>
      </c>
      <c r="G1" s="17"/>
      <c r="H1" s="17"/>
      <c r="I1" s="18"/>
      <c r="J1" s="1"/>
      <c r="K1" s="32" t="s">
        <v>11</v>
      </c>
      <c r="L1" s="17"/>
      <c r="M1" s="17"/>
      <c r="N1" s="18"/>
      <c r="O1" s="1"/>
      <c r="P1" s="33" t="s">
        <v>8</v>
      </c>
      <c r="Q1" s="17"/>
      <c r="R1" s="17"/>
      <c r="S1" s="18"/>
      <c r="T1" s="1"/>
      <c r="U1" s="1"/>
      <c r="V1" s="1"/>
      <c r="W1" s="1"/>
      <c r="X1" s="1"/>
      <c r="Y1" s="2"/>
    </row>
    <row r="2" spans="1:25" ht="23.4" customHeight="1" x14ac:dyDescent="0.45">
      <c r="A2" s="15" t="s">
        <v>1</v>
      </c>
      <c r="B2" s="47"/>
      <c r="C2" s="47"/>
      <c r="D2" s="47"/>
      <c r="F2" s="29" t="s">
        <v>3</v>
      </c>
      <c r="G2" s="30" t="s">
        <v>5</v>
      </c>
      <c r="H2" s="30" t="s">
        <v>6</v>
      </c>
      <c r="I2" s="31" t="s">
        <v>9</v>
      </c>
      <c r="K2" s="29" t="s">
        <v>3</v>
      </c>
      <c r="L2" s="30" t="s">
        <v>5</v>
      </c>
      <c r="M2" s="30" t="s">
        <v>6</v>
      </c>
      <c r="N2" s="31" t="s">
        <v>9</v>
      </c>
      <c r="P2" s="29" t="s">
        <v>3</v>
      </c>
      <c r="Q2" s="30" t="s">
        <v>5</v>
      </c>
      <c r="R2" s="30" t="s">
        <v>6</v>
      </c>
      <c r="S2" s="31" t="s">
        <v>9</v>
      </c>
      <c r="U2" s="36" t="s">
        <v>12</v>
      </c>
      <c r="V2" s="22"/>
      <c r="W2" s="22"/>
      <c r="X2" s="23"/>
      <c r="Y2" s="4"/>
    </row>
    <row r="3" spans="1:25" ht="13.8" customHeight="1" thickBot="1" x14ac:dyDescent="0.35">
      <c r="A3" s="3"/>
      <c r="F3" s="9" t="s">
        <v>28</v>
      </c>
      <c r="G3" s="71">
        <v>3500</v>
      </c>
      <c r="H3" s="71">
        <v>3500</v>
      </c>
      <c r="I3" s="72">
        <f>G3-H3</f>
        <v>0</v>
      </c>
      <c r="K3" s="9" t="s">
        <v>41</v>
      </c>
      <c r="L3" s="71">
        <v>1000</v>
      </c>
      <c r="M3" s="71">
        <v>1000</v>
      </c>
      <c r="N3" s="72">
        <f>L3-M3</f>
        <v>0</v>
      </c>
      <c r="P3" s="9" t="s">
        <v>23</v>
      </c>
      <c r="Q3" s="71">
        <v>12000</v>
      </c>
      <c r="R3" s="71">
        <v>12000</v>
      </c>
      <c r="S3" s="72">
        <f>Q3-R3</f>
        <v>0</v>
      </c>
      <c r="U3" s="24"/>
      <c r="V3" s="25"/>
      <c r="W3" s="25"/>
      <c r="X3" s="26"/>
      <c r="Y3" s="4"/>
    </row>
    <row r="4" spans="1:25" ht="13.8" customHeight="1" x14ac:dyDescent="0.3">
      <c r="A4" s="34" t="s">
        <v>2</v>
      </c>
      <c r="B4" s="22"/>
      <c r="C4" s="22"/>
      <c r="D4" s="23"/>
      <c r="F4" s="9" t="s">
        <v>29</v>
      </c>
      <c r="G4" s="71">
        <v>4000</v>
      </c>
      <c r="H4" s="71">
        <v>4000</v>
      </c>
      <c r="I4" s="72">
        <f t="shared" ref="I4:I11" si="0">G4-H4</f>
        <v>0</v>
      </c>
      <c r="K4" s="9" t="s">
        <v>51</v>
      </c>
      <c r="L4" s="71">
        <v>300</v>
      </c>
      <c r="M4" s="71">
        <v>300</v>
      </c>
      <c r="N4" s="72">
        <f t="shared" ref="N4:N8" si="1">L4-M4</f>
        <v>0</v>
      </c>
      <c r="P4" s="9" t="s">
        <v>24</v>
      </c>
      <c r="Q4" s="71">
        <v>700</v>
      </c>
      <c r="R4" s="71">
        <v>1020</v>
      </c>
      <c r="S4" s="72">
        <f>Q4-R4</f>
        <v>-320</v>
      </c>
      <c r="U4" s="19" t="s">
        <v>13</v>
      </c>
      <c r="V4" s="20" t="s">
        <v>14</v>
      </c>
      <c r="W4" s="20" t="s">
        <v>5</v>
      </c>
      <c r="X4" s="21" t="s">
        <v>6</v>
      </c>
      <c r="Y4" s="4"/>
    </row>
    <row r="5" spans="1:25" ht="13.8" customHeight="1" thickBot="1" x14ac:dyDescent="0.35">
      <c r="A5" s="24"/>
      <c r="B5" s="25"/>
      <c r="C5" s="25"/>
      <c r="D5" s="26"/>
      <c r="F5" s="9" t="s">
        <v>30</v>
      </c>
      <c r="G5" s="71">
        <v>1600</v>
      </c>
      <c r="H5" s="71">
        <v>1200</v>
      </c>
      <c r="I5" s="72">
        <f t="shared" si="0"/>
        <v>400</v>
      </c>
      <c r="K5" s="9" t="s">
        <v>52</v>
      </c>
      <c r="L5" s="71">
        <v>4000</v>
      </c>
      <c r="M5" s="71">
        <v>4000</v>
      </c>
      <c r="N5" s="72">
        <f t="shared" si="1"/>
        <v>0</v>
      </c>
      <c r="P5" s="9" t="s">
        <v>25</v>
      </c>
      <c r="Q5" s="71">
        <v>1000</v>
      </c>
      <c r="R5" s="71">
        <v>1250</v>
      </c>
      <c r="S5" s="72">
        <f t="shared" ref="S5:S13" si="2">Q5-R5</f>
        <v>-250</v>
      </c>
      <c r="U5" s="9" t="s">
        <v>48</v>
      </c>
      <c r="V5" s="71">
        <v>30000</v>
      </c>
      <c r="W5" s="71">
        <f>Q16</f>
        <v>24200</v>
      </c>
      <c r="X5" s="72">
        <f>R16</f>
        <v>24890</v>
      </c>
      <c r="Y5" s="4"/>
    </row>
    <row r="6" spans="1:25" ht="13.8" customHeight="1" x14ac:dyDescent="0.3">
      <c r="A6" s="19" t="s">
        <v>3</v>
      </c>
      <c r="B6" s="20" t="s">
        <v>4</v>
      </c>
      <c r="C6" s="20" t="s">
        <v>5</v>
      </c>
      <c r="D6" s="21" t="s">
        <v>6</v>
      </c>
      <c r="F6" s="9" t="s">
        <v>31</v>
      </c>
      <c r="G6" s="71">
        <v>6000</v>
      </c>
      <c r="H6" s="71">
        <v>7050</v>
      </c>
      <c r="I6" s="72">
        <f t="shared" si="0"/>
        <v>-1050</v>
      </c>
      <c r="K6" s="9" t="s">
        <v>53</v>
      </c>
      <c r="L6" s="71">
        <v>500</v>
      </c>
      <c r="M6" s="71">
        <v>500</v>
      </c>
      <c r="N6" s="72">
        <f t="shared" si="1"/>
        <v>0</v>
      </c>
      <c r="P6" s="9" t="s">
        <v>59</v>
      </c>
      <c r="Q6" s="71">
        <v>700</v>
      </c>
      <c r="R6" s="71">
        <v>670</v>
      </c>
      <c r="S6" s="72">
        <f t="shared" si="2"/>
        <v>30</v>
      </c>
      <c r="U6" s="9" t="s">
        <v>49</v>
      </c>
      <c r="V6" s="71">
        <v>20000</v>
      </c>
      <c r="W6" s="71">
        <f>G16</f>
        <v>19600</v>
      </c>
      <c r="X6" s="72">
        <f>H16</f>
        <v>19470</v>
      </c>
      <c r="Y6" s="4"/>
    </row>
    <row r="7" spans="1:25" ht="13.8" customHeight="1" x14ac:dyDescent="0.3">
      <c r="A7" s="9" t="s">
        <v>47</v>
      </c>
      <c r="B7" s="69">
        <v>45778</v>
      </c>
      <c r="C7" s="71">
        <v>60000</v>
      </c>
      <c r="D7" s="72">
        <f>C7</f>
        <v>60000</v>
      </c>
      <c r="F7" s="9" t="s">
        <v>32</v>
      </c>
      <c r="G7" s="71">
        <v>700</v>
      </c>
      <c r="H7" s="71">
        <v>650</v>
      </c>
      <c r="I7" s="72">
        <f t="shared" si="0"/>
        <v>50</v>
      </c>
      <c r="K7" s="9" t="s">
        <v>54</v>
      </c>
      <c r="L7" s="71">
        <v>800</v>
      </c>
      <c r="M7" s="71">
        <v>500</v>
      </c>
      <c r="N7" s="72">
        <f t="shared" si="1"/>
        <v>300</v>
      </c>
      <c r="P7" s="9" t="s">
        <v>27</v>
      </c>
      <c r="Q7" s="71">
        <v>500</v>
      </c>
      <c r="R7" s="71">
        <v>500</v>
      </c>
      <c r="S7" s="72">
        <f>Q7-R7</f>
        <v>0</v>
      </c>
      <c r="U7" s="9" t="s">
        <v>50</v>
      </c>
      <c r="V7" s="71">
        <v>10000</v>
      </c>
      <c r="W7" s="71">
        <f>L16</f>
        <v>9600</v>
      </c>
      <c r="X7" s="72">
        <f>M16</f>
        <v>7500</v>
      </c>
      <c r="Y7" s="4"/>
    </row>
    <row r="8" spans="1:25" ht="13.8" customHeight="1" x14ac:dyDescent="0.3">
      <c r="A8" s="9"/>
      <c r="B8" s="70"/>
      <c r="C8" s="71"/>
      <c r="D8" s="72"/>
      <c r="F8" s="9" t="s">
        <v>56</v>
      </c>
      <c r="G8" s="71">
        <v>1500</v>
      </c>
      <c r="H8" s="71">
        <v>1500</v>
      </c>
      <c r="I8" s="72">
        <f t="shared" si="0"/>
        <v>0</v>
      </c>
      <c r="K8" s="9" t="s">
        <v>55</v>
      </c>
      <c r="L8" s="71">
        <v>3000</v>
      </c>
      <c r="M8" s="71">
        <v>1200</v>
      </c>
      <c r="N8" s="72">
        <f t="shared" si="1"/>
        <v>1800</v>
      </c>
      <c r="P8" s="9" t="s">
        <v>37</v>
      </c>
      <c r="Q8" s="71">
        <v>6000</v>
      </c>
      <c r="R8" s="71">
        <v>6000</v>
      </c>
      <c r="S8" s="72">
        <f t="shared" si="2"/>
        <v>0</v>
      </c>
      <c r="U8" s="9"/>
      <c r="V8" s="71"/>
      <c r="W8" s="71"/>
      <c r="X8" s="72"/>
      <c r="Y8" s="4"/>
    </row>
    <row r="9" spans="1:25" ht="13.8" customHeight="1" thickBot="1" x14ac:dyDescent="0.35">
      <c r="A9" s="9"/>
      <c r="B9" s="8"/>
      <c r="C9" s="8"/>
      <c r="D9" s="10"/>
      <c r="F9" s="9" t="s">
        <v>34</v>
      </c>
      <c r="G9" s="71">
        <v>1200</v>
      </c>
      <c r="H9" s="71">
        <v>800</v>
      </c>
      <c r="I9" s="72">
        <f t="shared" si="0"/>
        <v>400</v>
      </c>
      <c r="K9" s="9"/>
      <c r="L9" s="71"/>
      <c r="M9" s="71"/>
      <c r="N9" s="72"/>
      <c r="P9" s="9" t="s">
        <v>61</v>
      </c>
      <c r="Q9" s="71">
        <v>300</v>
      </c>
      <c r="R9" s="71">
        <v>300</v>
      </c>
      <c r="S9" s="72">
        <f t="shared" si="2"/>
        <v>0</v>
      </c>
      <c r="U9" s="27" t="s">
        <v>7</v>
      </c>
      <c r="V9" s="83">
        <f>SUM(V5:V7)</f>
        <v>60000</v>
      </c>
      <c r="W9" s="83">
        <f>SUM(W5:W7)</f>
        <v>53400</v>
      </c>
      <c r="X9" s="83">
        <f>SUM(X5:X7)</f>
        <v>51860</v>
      </c>
      <c r="Y9" s="4"/>
    </row>
    <row r="10" spans="1:25" ht="13.8" customHeight="1" thickBot="1" x14ac:dyDescent="0.35">
      <c r="A10" s="9"/>
      <c r="B10" s="8"/>
      <c r="C10" s="8"/>
      <c r="D10" s="10"/>
      <c r="F10" s="9" t="s">
        <v>35</v>
      </c>
      <c r="G10" s="71">
        <v>500</v>
      </c>
      <c r="H10" s="71">
        <v>320</v>
      </c>
      <c r="I10" s="72">
        <f t="shared" si="0"/>
        <v>180</v>
      </c>
      <c r="K10" s="9"/>
      <c r="L10" s="71"/>
      <c r="M10" s="71"/>
      <c r="N10" s="72"/>
      <c r="P10" s="9" t="s">
        <v>40</v>
      </c>
      <c r="Q10" s="71">
        <v>600</v>
      </c>
      <c r="R10" s="71">
        <v>600</v>
      </c>
      <c r="S10" s="72">
        <f t="shared" si="2"/>
        <v>0</v>
      </c>
      <c r="Y10" s="4"/>
    </row>
    <row r="11" spans="1:25" ht="13.8" customHeight="1" thickBot="1" x14ac:dyDescent="0.35">
      <c r="A11" s="27" t="s">
        <v>7</v>
      </c>
      <c r="B11" s="28"/>
      <c r="C11" s="73">
        <f>SUM(C7,C8)</f>
        <v>60000</v>
      </c>
      <c r="D11" s="74">
        <f>SUM(D7,D8)</f>
        <v>60000</v>
      </c>
      <c r="F11" s="9" t="s">
        <v>36</v>
      </c>
      <c r="G11" s="71">
        <v>600</v>
      </c>
      <c r="H11" s="71">
        <v>450</v>
      </c>
      <c r="I11" s="72">
        <f t="shared" si="0"/>
        <v>150</v>
      </c>
      <c r="K11" s="9"/>
      <c r="L11" s="71"/>
      <c r="M11" s="71"/>
      <c r="N11" s="72"/>
      <c r="P11" s="9" t="s">
        <v>57</v>
      </c>
      <c r="Q11" s="71">
        <v>900</v>
      </c>
      <c r="R11" s="71">
        <v>1050</v>
      </c>
      <c r="S11" s="72">
        <f t="shared" si="2"/>
        <v>-150</v>
      </c>
      <c r="U11" s="35" t="s">
        <v>15</v>
      </c>
      <c r="V11" s="22"/>
      <c r="W11" s="22"/>
      <c r="X11" s="23"/>
      <c r="Y11" s="4"/>
    </row>
    <row r="12" spans="1:25" ht="13.8" customHeight="1" thickBot="1" x14ac:dyDescent="0.35">
      <c r="A12" s="3"/>
      <c r="F12" s="9"/>
      <c r="G12" s="71"/>
      <c r="H12" s="71"/>
      <c r="I12" s="72"/>
      <c r="K12" s="9"/>
      <c r="L12" s="71"/>
      <c r="M12" s="71"/>
      <c r="N12" s="72"/>
      <c r="P12" s="9" t="s">
        <v>58</v>
      </c>
      <c r="Q12" s="71">
        <v>500</v>
      </c>
      <c r="R12" s="71">
        <v>500</v>
      </c>
      <c r="S12" s="72">
        <f t="shared" si="2"/>
        <v>0</v>
      </c>
      <c r="U12" s="24"/>
      <c r="V12" s="25"/>
      <c r="W12" s="25"/>
      <c r="X12" s="26"/>
      <c r="Y12" s="4"/>
    </row>
    <row r="13" spans="1:25" ht="13.8" customHeight="1" thickBot="1" x14ac:dyDescent="0.35">
      <c r="A13" s="51" t="s">
        <v>17</v>
      </c>
      <c r="B13" s="52"/>
      <c r="C13" s="52"/>
      <c r="D13" s="53"/>
      <c r="F13" s="11"/>
      <c r="G13" s="82"/>
      <c r="H13" s="82"/>
      <c r="I13" s="77"/>
      <c r="K13" s="11"/>
      <c r="L13" s="82"/>
      <c r="M13" s="82"/>
      <c r="N13" s="77"/>
      <c r="P13" s="11" t="s">
        <v>60</v>
      </c>
      <c r="Q13" s="82">
        <v>1000</v>
      </c>
      <c r="R13" s="82">
        <v>1000</v>
      </c>
      <c r="S13" s="72">
        <f t="shared" si="2"/>
        <v>0</v>
      </c>
      <c r="U13" s="96" t="s">
        <v>13</v>
      </c>
      <c r="V13" s="97" t="s">
        <v>16</v>
      </c>
      <c r="W13" s="97" t="s">
        <v>5</v>
      </c>
      <c r="X13" s="98" t="s">
        <v>6</v>
      </c>
      <c r="Y13" s="4"/>
    </row>
    <row r="14" spans="1:25" ht="13.8" customHeight="1" x14ac:dyDescent="0.3">
      <c r="A14" s="54"/>
      <c r="B14" s="48"/>
      <c r="C14" s="48"/>
      <c r="D14" s="55"/>
      <c r="F14" s="11"/>
      <c r="G14" s="82"/>
      <c r="H14" s="82"/>
      <c r="I14" s="77"/>
      <c r="K14" s="11"/>
      <c r="L14" s="82"/>
      <c r="M14" s="82"/>
      <c r="N14" s="77"/>
      <c r="P14" s="11"/>
      <c r="Q14" s="82"/>
      <c r="R14" s="82"/>
      <c r="S14" s="77"/>
      <c r="U14" s="99" t="s">
        <v>48</v>
      </c>
      <c r="V14" s="100">
        <v>0.5</v>
      </c>
      <c r="W14" s="102">
        <f>VALUE(W5/V5*50)/100</f>
        <v>0.40333333333333327</v>
      </c>
      <c r="X14" s="103">
        <f>VALUE(X5/V5*50)/100</f>
        <v>0.41483333333333333</v>
      </c>
      <c r="Y14" s="4"/>
    </row>
    <row r="15" spans="1:25" ht="13.8" customHeight="1" thickBot="1" x14ac:dyDescent="0.35">
      <c r="A15" s="54"/>
      <c r="B15" s="48"/>
      <c r="C15" s="48"/>
      <c r="D15" s="55"/>
      <c r="F15" s="11"/>
      <c r="G15" s="82"/>
      <c r="H15" s="82"/>
      <c r="I15" s="77"/>
      <c r="K15" s="11"/>
      <c r="L15" s="82"/>
      <c r="M15" s="82"/>
      <c r="N15" s="77"/>
      <c r="P15" s="11"/>
      <c r="Q15" s="12"/>
      <c r="R15" s="12"/>
      <c r="S15" s="77"/>
      <c r="U15" s="9" t="s">
        <v>49</v>
      </c>
      <c r="V15" s="84">
        <v>0.3</v>
      </c>
      <c r="W15" s="84">
        <f>VALUE(W6/V6*30)/100</f>
        <v>0.29399999999999998</v>
      </c>
      <c r="X15" s="104">
        <f>VALUE(X6/V6*30)/100</f>
        <v>0.29205000000000003</v>
      </c>
      <c r="Y15" s="4"/>
    </row>
    <row r="16" spans="1:25" ht="13.8" customHeight="1" thickBot="1" x14ac:dyDescent="0.35">
      <c r="A16" s="54"/>
      <c r="B16" s="48"/>
      <c r="C16" s="48"/>
      <c r="D16" s="55"/>
      <c r="F16" s="14" t="s">
        <v>7</v>
      </c>
      <c r="G16" s="79">
        <f>SUM(G3:G14)</f>
        <v>19600</v>
      </c>
      <c r="H16" s="79">
        <f t="shared" ref="H16:I16" si="3">SUM(H3:H14)</f>
        <v>19470</v>
      </c>
      <c r="I16" s="79">
        <f t="shared" si="3"/>
        <v>130</v>
      </c>
      <c r="K16" s="14" t="s">
        <v>7</v>
      </c>
      <c r="L16" s="79">
        <f>SUM(L3:L14)</f>
        <v>9600</v>
      </c>
      <c r="M16" s="79">
        <f t="shared" ref="M16:N16" si="4">SUM(M3:M14)</f>
        <v>7500</v>
      </c>
      <c r="N16" s="79">
        <f t="shared" si="4"/>
        <v>2100</v>
      </c>
      <c r="P16" s="14" t="s">
        <v>7</v>
      </c>
      <c r="Q16" s="79">
        <f>SUM(Q3:Q13)</f>
        <v>24200</v>
      </c>
      <c r="R16" s="79">
        <f>SUM(R3:R14)</f>
        <v>24890</v>
      </c>
      <c r="S16" s="79">
        <f>SUM(S3:S14)</f>
        <v>-690</v>
      </c>
      <c r="U16" s="9" t="s">
        <v>50</v>
      </c>
      <c r="V16" s="84">
        <v>0.2</v>
      </c>
      <c r="W16" s="84">
        <f>VALUE(W7/V7*20)/100</f>
        <v>0.192</v>
      </c>
      <c r="X16" s="104">
        <f>VALUE(X7/V7*20)/100</f>
        <v>0.15</v>
      </c>
      <c r="Y16" s="4"/>
    </row>
    <row r="17" spans="1:25" ht="13.8" customHeight="1" x14ac:dyDescent="0.3">
      <c r="A17" s="56"/>
      <c r="B17" s="49"/>
      <c r="C17" s="49"/>
      <c r="D17" s="57"/>
      <c r="U17" s="9"/>
      <c r="V17" s="8"/>
      <c r="W17" s="8"/>
      <c r="X17" s="10"/>
      <c r="Y17" s="4"/>
    </row>
    <row r="18" spans="1:25" ht="13.8" customHeight="1" thickBot="1" x14ac:dyDescent="0.35">
      <c r="A18" s="54"/>
      <c r="B18" s="48"/>
      <c r="C18" s="48"/>
      <c r="D18" s="55"/>
      <c r="U18" s="27" t="s">
        <v>7</v>
      </c>
      <c r="V18" s="85">
        <f>SUM(V14:V16)</f>
        <v>1</v>
      </c>
      <c r="W18" s="85">
        <f>SUM(W14:W17)</f>
        <v>0.88933333333333331</v>
      </c>
      <c r="X18" s="105">
        <f>SUM(X14:X17)</f>
        <v>0.85688333333333333</v>
      </c>
      <c r="Y18" s="4"/>
    </row>
    <row r="19" spans="1:25" ht="13.8" customHeight="1" thickBot="1" x14ac:dyDescent="0.35">
      <c r="A19" s="54"/>
      <c r="B19" s="48"/>
      <c r="C19" s="48"/>
      <c r="D19" s="55"/>
      <c r="Y19" s="4"/>
    </row>
    <row r="20" spans="1:25" ht="13.8" customHeight="1" thickBot="1" x14ac:dyDescent="0.35">
      <c r="A20" s="58"/>
      <c r="B20" s="50"/>
      <c r="C20" s="50"/>
      <c r="D20" s="59"/>
      <c r="U20" s="45" t="s">
        <v>18</v>
      </c>
      <c r="V20" s="42"/>
      <c r="W20" s="42"/>
      <c r="X20" s="43"/>
      <c r="Y20" s="4"/>
    </row>
    <row r="21" spans="1:25" ht="13.8" customHeight="1" x14ac:dyDescent="0.3">
      <c r="A21" s="60"/>
      <c r="B21" s="61"/>
      <c r="C21" s="61"/>
      <c r="D21" s="62"/>
      <c r="U21" s="91" t="s">
        <v>19</v>
      </c>
      <c r="V21" s="22"/>
      <c r="W21" s="92" t="s">
        <v>20</v>
      </c>
      <c r="X21" s="23"/>
      <c r="Y21" s="4"/>
    </row>
    <row r="22" spans="1:25" ht="13.8" customHeight="1" x14ac:dyDescent="0.3">
      <c r="A22" s="54"/>
      <c r="B22" s="48"/>
      <c r="C22" s="48"/>
      <c r="D22" s="55"/>
      <c r="U22" s="37"/>
      <c r="V22" s="68"/>
      <c r="W22" s="68"/>
      <c r="X22" s="38"/>
      <c r="Y22" s="4"/>
    </row>
    <row r="23" spans="1:25" ht="13.8" customHeight="1" x14ac:dyDescent="0.3">
      <c r="A23" s="54"/>
      <c r="B23" s="48"/>
      <c r="C23" s="48"/>
      <c r="D23" s="55"/>
      <c r="U23" s="37"/>
      <c r="V23" s="68"/>
      <c r="W23" s="68"/>
      <c r="X23" s="38"/>
      <c r="Y23" s="4"/>
    </row>
    <row r="24" spans="1:25" ht="13.8" customHeight="1" x14ac:dyDescent="0.35">
      <c r="A24" s="56"/>
      <c r="B24" s="49"/>
      <c r="C24" s="49"/>
      <c r="D24" s="57"/>
      <c r="U24" s="95">
        <f>W9</f>
        <v>53400</v>
      </c>
      <c r="V24" s="68"/>
      <c r="W24" s="94">
        <f>X9</f>
        <v>51860</v>
      </c>
      <c r="X24" s="38"/>
      <c r="Y24" s="4"/>
    </row>
    <row r="25" spans="1:25" ht="13.8" customHeight="1" x14ac:dyDescent="0.3">
      <c r="A25" s="54"/>
      <c r="B25" s="48"/>
      <c r="C25" s="48"/>
      <c r="D25" s="55"/>
      <c r="U25" s="37"/>
      <c r="V25" s="68"/>
      <c r="W25" s="68"/>
      <c r="X25" s="38"/>
      <c r="Y25" s="4"/>
    </row>
    <row r="26" spans="1:25" ht="13.8" customHeight="1" thickBot="1" x14ac:dyDescent="0.35">
      <c r="A26" s="63"/>
      <c r="B26" s="64"/>
      <c r="C26" s="64"/>
      <c r="D26" s="65"/>
      <c r="P26" s="6"/>
      <c r="Q26" s="6"/>
      <c r="R26" s="6"/>
      <c r="S26" s="6"/>
      <c r="U26" s="39"/>
      <c r="V26" s="40"/>
      <c r="W26" s="40"/>
      <c r="X26" s="41"/>
      <c r="Y26" s="4"/>
    </row>
    <row r="27" spans="1:25" ht="13.8" customHeight="1" thickBot="1" x14ac:dyDescent="0.3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7"/>
    </row>
    <row r="29" spans="1:25" ht="13.8" customHeight="1" x14ac:dyDescent="0.3">
      <c r="U29" s="101">
        <f>VALUE(W14/100)</f>
        <v>4.0333333333333323E-3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SINGLE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sushmitha amin</dc:creator>
  <cp:lastModifiedBy>sushmitha amin</cp:lastModifiedBy>
  <dcterms:created xsi:type="dcterms:W3CDTF">2025-05-28T15:00:42Z</dcterms:created>
  <dcterms:modified xsi:type="dcterms:W3CDTF">2025-06-12T15:30:51Z</dcterms:modified>
</cp:coreProperties>
</file>