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tics\Advanced Excel &amp; Power Query\Lecture 02\"/>
    </mc:Choice>
  </mc:AlternateContent>
  <xr:revisionPtr revIDLastSave="0" documentId="13_ncr:1_{080BDDF5-960F-4748-B4B3-2660BB1D24F5}" xr6:coauthVersionLast="47" xr6:coauthVersionMax="47" xr10:uidLastSave="{00000000-0000-0000-0000-000000000000}"/>
  <bookViews>
    <workbookView xWindow="22932" yWindow="-108" windowWidth="23256" windowHeight="12456" firstSheet="4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J3" i="7"/>
  <c r="J4" i="7"/>
  <c r="J5" i="7"/>
  <c r="J6" i="7"/>
  <c r="J7" i="7"/>
  <c r="J8" i="7"/>
  <c r="J9" i="7"/>
  <c r="J10" i="7"/>
  <c r="J2" i="7"/>
  <c r="D2" i="6" a="1"/>
  <c r="D2" i="6" s="1"/>
  <c r="K2" i="3" a="1"/>
  <c r="K2" i="3" s="1"/>
  <c r="J3" i="3"/>
  <c r="J4" i="3"/>
  <c r="J5" i="3"/>
  <c r="J6" i="3"/>
  <c r="J7" i="3"/>
  <c r="J8" i="3"/>
  <c r="J9" i="3"/>
  <c r="J10" i="3"/>
  <c r="J2" i="3"/>
  <c r="K2" i="4"/>
  <c r="K7" i="2"/>
  <c r="K8" i="2"/>
  <c r="K9" i="2"/>
  <c r="K10" i="2"/>
  <c r="K6" i="2"/>
  <c r="K2" i="2"/>
  <c r="J2" i="2"/>
  <c r="E3" i="8"/>
  <c r="E4" i="8"/>
  <c r="E5" i="8"/>
  <c r="E6" i="8"/>
  <c r="E7" i="8"/>
  <c r="E8" i="8"/>
  <c r="E9" i="8"/>
  <c r="E10" i="8"/>
  <c r="E2" i="8"/>
  <c r="D17" i="8" a="1"/>
  <c r="D17" i="8" s="1"/>
  <c r="I3" i="8"/>
  <c r="I4" i="8"/>
  <c r="I5" i="8"/>
  <c r="I6" i="8"/>
  <c r="I7" i="8"/>
  <c r="I8" i="8"/>
  <c r="I9" i="8"/>
  <c r="I10" i="8"/>
  <c r="H17" i="8" a="1"/>
  <c r="H17" i="8" s="1"/>
  <c r="L2" i="9"/>
  <c r="M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<sst xmlns="http://schemas.openxmlformats.org/spreadsheetml/2006/main" count="591" uniqueCount="96">
  <si>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</si>
  <si>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</si>
  <si>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</si>
  <si>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</si>
  <si>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</si>
  <si>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</si>
  <si>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</si>
  <si>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</si>
  <si>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</si>
  <si>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</si>
  <si>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</si>
  <si>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</si>
  <si>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</si>
  <si>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</si>
  <si>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</si>
  <si>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</si>
  <si>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</si>
  <si>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</si>
  <si>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</si>
  <si>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</si>
  <si>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</si>
  <si>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</si>
  <si>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</si>
  <si>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</si>
  <si>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</si>
  <si>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</si>
  <si>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</si>
  <si>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</si>
  <si>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</si>
  <si>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</si>
  <si>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</si>
  <si>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</si>
  <si>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</si>
  <si>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</si>
  <si>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</si>
  <si>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</si>
  <si>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</si>
  <si>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</si>
  <si>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</si>
  <si>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</si>
  <si>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</si>
  <si>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</si>
  <si>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</si>
  <si>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</si>
  <si>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</si>
  <si>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</si>
  <si>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</si>
  <si>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</si>
  <si>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</si>
  <si>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</si>
  <si>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</si>
  <si>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</si>
  <si>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</si>
  <si>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</si>
  <si>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</si>
  <si>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</si>
  <si>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</si>
  <si>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</si>
  <si>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</si>
  <si>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</si>
  <si>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</si>
  <si>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</si>
  <si>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</si>
  <si>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</si>
  <si>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</si>
  <si>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</si>
  <si>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</si>
  <si>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</si>
  <si>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</si>
  <si>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</si>
  <si>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</si>
  <si>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</si>
  <si>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</si>
  <si>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</si>
  <si>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</si>
  <si>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</si>
  <si>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</si>
  <si>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</si>
  <si>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</si>
  <si>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IF</t>
  </si>
  <si>
    <t>IFS</t>
  </si>
  <si>
    <t>DAYS</t>
  </si>
  <si>
    <t>NETWORKDAYS</t>
  </si>
  <si>
    <t>Left</t>
  </si>
  <si>
    <t>Right</t>
  </si>
  <si>
    <t>Maximum Salary?</t>
  </si>
  <si>
    <t>Minimum Age?</t>
  </si>
  <si>
    <t>Can find bad Social Security numbers if they're 10 digits instead of 9</t>
  </si>
  <si>
    <t>Most Senior Employee</t>
  </si>
  <si>
    <t>Most Junior Employee</t>
  </si>
  <si>
    <t>Latest</t>
  </si>
  <si>
    <t>Earliest</t>
  </si>
  <si>
    <t>Max</t>
  </si>
  <si>
    <t>Min</t>
  </si>
  <si>
    <t>Salary Group</t>
  </si>
  <si>
    <t>Mobile Number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</si>
</sst>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M10"/>
  <sheetViews>
    <sheetView workbookViewId="0">
      <selection activeCell="M6" sqref="M6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15.77734375" bestFit="1" customWidth="1"/>
    <col min="12" max="12" width="19.109375" bestFit="1" customWidth="1"/>
    <col min="13" max="13" width="19.441406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s="3" t="s">
        <v>85</v>
      </c>
      <c r="K1" s="4" t="s">
        <v>86</v>
      </c>
      <c r="L1" t="s">
        <v>89</v>
      </c>
      <c r="M1" t="s">
        <v>88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MAX(G2:G10)</f>
        <v>65000</v>
      </c>
      <c r="L2" s="1">
        <f>MAX(H2:H10)</f>
        <v>37933</v>
      </c>
      <c r="M2" s="1">
        <f>MIN(H2:H10)</f>
        <v>35040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L4" t="s">
        <v>90</v>
      </c>
      <c r="M4" t="s">
        <v>91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L5" t="s">
        <v>92</v>
      </c>
      <c r="M5" t="s">
        <v>93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M25"/>
  <sheetViews>
    <sheetView zoomScale="136" zoomScaleNormal="136" workbookViewId="0">
      <selection activeCell="D10" sqref="D10"/>
    </sheetView>
  </sheetViews>
  <sheetFormatPr defaultColWidth="13.6640625" defaultRowHeight="14.4" x14ac:dyDescent="0.3"/>
  <cols>
    <col min="1" max="1" width="10.77734375" bestFit="1" customWidth="1"/>
    <col min="4" max="5" width="7.6640625" customWidth="1"/>
    <col min="13" max="13" width="18.8867187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F1" t="s">
        <v>24</v>
      </c>
      <c r="G1" t="s">
        <v>21</v>
      </c>
      <c r="H1" t="s">
        <v>22</v>
      </c>
      <c r="J1" t="s">
        <v>35</v>
      </c>
      <c r="K1" t="s">
        <v>36</v>
      </c>
      <c r="L1" t="s">
        <v>79</v>
      </c>
      <c r="M1" t="s">
        <v>80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tr">
        <f>IF(D2&lt;30,"0-29y",IF(D2&lt;=32,"30-32y",IF(D2&lt;40,"33-40y","40+")))</f>
        <v>30-32y</v>
      </c>
      <c r="F2" t="s">
        <v>26</v>
      </c>
      <c r="G2" t="s">
        <v>25</v>
      </c>
      <c r="H2">
        <v>45000</v>
      </c>
      <c r="I2" t="s">
        <v>94</v>
      </c>
      <c r="J2" s="1">
        <v>37197</v>
      </c>
      <c r="K2" s="1">
        <v>42253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tr">
        <f t="shared" ref="E3:E10" si="0">IF(D3&lt;30,"0-29y",IF(D3&lt;=32,"30-32y",IF(D3&lt;40,"33-40y","40+")))</f>
        <v>30-32y</v>
      </c>
      <c r="F3" t="s">
        <v>28</v>
      </c>
      <c r="G3" t="s">
        <v>27</v>
      </c>
      <c r="H3">
        <v>36000</v>
      </c>
      <c r="I3" t="str">
        <f>IF(H2&gt;60000,"High Salary",IF(H2&gt;=50000,"Medium Salary","Low Salary"))</f>
        <v>Low Salary</v>
      </c>
      <c r="J3" s="1">
        <v>36436</v>
      </c>
      <c r="K3" s="1">
        <v>42287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tr">
        <f t="shared" si="0"/>
        <v>0-29y</v>
      </c>
      <c r="F4" t="s">
        <v>26</v>
      </c>
      <c r="G4" t="s">
        <v>25</v>
      </c>
      <c r="H4">
        <v>63000</v>
      </c>
      <c r="I4" t="str">
        <f t="shared" ref="I4:I10" si="1">IF(H3&gt;60000,"High Salary",IF(H3&gt;=50000,"Medium Salary","Low Salary"))</f>
        <v>Low Salary</v>
      </c>
      <c r="J4" s="1">
        <v>36711</v>
      </c>
      <c r="K4" s="1">
        <v>42986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tr">
        <f t="shared" si="0"/>
        <v>30-32y</v>
      </c>
      <c r="F5" t="s">
        <v>28</v>
      </c>
      <c r="G5" t="s">
        <v>29</v>
      </c>
      <c r="H5">
        <v>47000</v>
      </c>
      <c r="I5" t="str">
        <f t="shared" si="1"/>
        <v>High Salary</v>
      </c>
      <c r="J5" s="1">
        <v>36530</v>
      </c>
      <c r="K5" s="1">
        <v>42341</v>
      </c>
    </row>
    <row r="6" spans="1:13" x14ac:dyDescent="0.3">
      <c r="A6">
        <v>1005</v>
      </c>
      <c r="B6" t="s">
        <v>14</v>
      </c>
      <c r="C6" t="s">
        <v>15</v>
      </c>
      <c r="D6">
        <v>29</v>
      </c>
      <c r="E6" t="str">
        <f t="shared" si="0"/>
        <v>0-29y</v>
      </c>
      <c r="F6" t="s">
        <v>26</v>
      </c>
      <c r="G6" t="s">
        <v>30</v>
      </c>
      <c r="H6">
        <v>50000</v>
      </c>
      <c r="I6" t="str">
        <f t="shared" si="1"/>
        <v>Low Salary</v>
      </c>
      <c r="J6" s="1">
        <v>37017</v>
      </c>
      <c r="K6" s="1">
        <v>42977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tr">
        <f t="shared" si="0"/>
        <v>33-40y</v>
      </c>
      <c r="F7" t="s">
        <v>26</v>
      </c>
      <c r="G7" t="s">
        <v>31</v>
      </c>
      <c r="H7">
        <v>65000</v>
      </c>
      <c r="I7" t="str">
        <f t="shared" si="1"/>
        <v>Medium Salary</v>
      </c>
      <c r="J7" s="1">
        <v>35040</v>
      </c>
      <c r="K7" s="1">
        <v>41528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tr">
        <f t="shared" si="0"/>
        <v>30-32y</v>
      </c>
      <c r="F8" t="s">
        <v>28</v>
      </c>
      <c r="G8" t="s">
        <v>32</v>
      </c>
      <c r="H8">
        <v>41000</v>
      </c>
      <c r="I8" t="str">
        <f t="shared" si="1"/>
        <v>High Salary</v>
      </c>
      <c r="J8" s="1">
        <v>37933</v>
      </c>
      <c r="K8" s="1">
        <v>41551</v>
      </c>
    </row>
    <row r="9" spans="1:13" x14ac:dyDescent="0.3">
      <c r="A9">
        <v>1008</v>
      </c>
      <c r="B9" t="s">
        <v>16</v>
      </c>
      <c r="C9" t="s">
        <v>17</v>
      </c>
      <c r="D9">
        <v>41</v>
      </c>
      <c r="E9" t="str">
        <f t="shared" si="0"/>
        <v>40+</v>
      </c>
      <c r="F9" t="s">
        <v>26</v>
      </c>
      <c r="G9" t="s">
        <v>25</v>
      </c>
      <c r="H9">
        <v>48000</v>
      </c>
      <c r="I9" t="str">
        <f t="shared" si="1"/>
        <v>Low Salary</v>
      </c>
      <c r="J9" s="1">
        <v>37416</v>
      </c>
      <c r="K9" s="1">
        <v>42116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tr">
        <f t="shared" si="0"/>
        <v>30-32y</v>
      </c>
      <c r="F10" t="s">
        <v>26</v>
      </c>
      <c r="G10" t="s">
        <v>29</v>
      </c>
      <c r="H10">
        <v>42000</v>
      </c>
      <c r="I10" t="str">
        <f t="shared" si="1"/>
        <v>Low Salary</v>
      </c>
      <c r="J10" s="1">
        <v>37843</v>
      </c>
      <c r="K10" s="1">
        <v>40800</v>
      </c>
    </row>
    <row r="17" spans="4:9" x14ac:dyDescent="0.3">
      <c r="D17" s="3" cm="1">
        <f t="array" ref="D17:D25">_xlfn._xlws.SORT(D2:D10)</f>
        <v>29</v>
      </c>
      <c r="E17" s="7"/>
      <c r="H17" s="5" cm="1">
        <f t="array" ref="H17:H25">_xlfn._xlws.SORT(H2:H10,,-1)</f>
        <v>65000</v>
      </c>
      <c r="I17" s="7"/>
    </row>
    <row r="18" spans="4:9" x14ac:dyDescent="0.3">
      <c r="D18" s="3">
        <v>29</v>
      </c>
      <c r="E18" s="7"/>
      <c r="H18" s="5">
        <v>63000</v>
      </c>
      <c r="I18" s="7"/>
    </row>
    <row r="19" spans="4:9" x14ac:dyDescent="0.3">
      <c r="D19" s="5">
        <v>30</v>
      </c>
      <c r="E19" s="7"/>
      <c r="H19" s="6">
        <v>50000</v>
      </c>
      <c r="I19" s="7"/>
    </row>
    <row r="20" spans="4:9" x14ac:dyDescent="0.3">
      <c r="D20" s="5">
        <v>30</v>
      </c>
      <c r="E20" s="7"/>
      <c r="H20" s="4">
        <v>48000</v>
      </c>
      <c r="I20" s="7"/>
    </row>
    <row r="21" spans="4:9" x14ac:dyDescent="0.3">
      <c r="D21" s="5">
        <v>31</v>
      </c>
      <c r="E21" s="7"/>
      <c r="H21" s="4">
        <v>47000</v>
      </c>
      <c r="I21" s="7"/>
    </row>
    <row r="22" spans="4:9" x14ac:dyDescent="0.3">
      <c r="D22" s="5">
        <v>31</v>
      </c>
      <c r="E22" s="7"/>
      <c r="H22" s="4">
        <v>45000</v>
      </c>
      <c r="I22" s="7"/>
    </row>
    <row r="23" spans="4:9" x14ac:dyDescent="0.3">
      <c r="D23" s="8">
        <v>32</v>
      </c>
      <c r="E23" s="7"/>
      <c r="H23" s="4">
        <v>42000</v>
      </c>
      <c r="I23" s="7"/>
    </row>
    <row r="24" spans="4:9" x14ac:dyDescent="0.3">
      <c r="D24" s="8">
        <v>35</v>
      </c>
      <c r="E24" s="7"/>
      <c r="H24" s="4">
        <v>41000</v>
      </c>
      <c r="I24" s="7"/>
    </row>
    <row r="25" spans="4:9" x14ac:dyDescent="0.3">
      <c r="D25" s="9">
        <v>41</v>
      </c>
      <c r="E25" s="7"/>
      <c r="H25" s="4">
        <v>36000</v>
      </c>
      <c r="I2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4"/>
  <sheetViews>
    <sheetView topLeftCell="D1" zoomScale="198" zoomScaleNormal="198" workbookViewId="0">
      <selection activeCell="K6" sqref="K6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19</v>
      </c>
      <c r="L1" t="s">
        <v>87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LEN(A2)</f>
        <v>4</v>
      </c>
      <c r="K2">
        <f>LEN(C2)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K6" t="str">
        <f>IF(LEN(A6)&lt;&gt;4,"Invalid","Valid")</f>
        <v>Valid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K7" t="str">
        <f t="shared" ref="K7:K10" si="0">IF(LEN(A7)&lt;&gt;4,"Invalid","Valid")</f>
        <v>Valid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K8" t="str">
        <f t="shared" si="0"/>
        <v>Valid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K9" t="str">
        <f t="shared" si="0"/>
        <v>Valid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K10" t="str">
        <f t="shared" si="0"/>
        <v>Valid</v>
      </c>
    </row>
    <row r="14" spans="1:12" x14ac:dyDescent="0.3">
      <c r="C14" s="10" t="s">
        <v>95</v>
      </c>
      <c r="D14" s="10"/>
      <c r="E14" s="10"/>
      <c r="F14" s="10"/>
      <c r="G14" s="10"/>
    </row>
  </sheetData>
  <mergeCells count="1">
    <mergeCell ref="C14:G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I1" zoomScaleNormal="100" workbookViewId="0">
      <selection activeCell="J24" sqref="J24"/>
    </sheetView>
  </sheetViews>
  <sheetFormatPr defaultColWidth="14.5546875" defaultRowHeight="14.4" x14ac:dyDescent="0.3"/>
  <cols>
    <col min="4" max="4" width="8" customWidth="1"/>
    <col min="10" max="10" width="41.554687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37</v>
      </c>
      <c r="K1" t="s">
        <v>83</v>
      </c>
      <c r="L1" t="s">
        <v>84</v>
      </c>
      <c r="M1" t="s">
        <v>84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47</v>
      </c>
      <c r="I2" s="2" t="s">
        <v>55</v>
      </c>
      <c r="J2" s="1" t="s">
        <v>38</v>
      </c>
      <c r="K2" t="str">
        <f>LEFT(J2,3)</f>
        <v>Jim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48</v>
      </c>
      <c r="I3" s="2" t="s">
        <v>56</v>
      </c>
      <c r="J3" s="1" t="s">
        <v>39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49</v>
      </c>
      <c r="I4" s="2" t="s">
        <v>57</v>
      </c>
      <c r="J4" s="1" t="s">
        <v>40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50</v>
      </c>
      <c r="I5" s="2" t="s">
        <v>58</v>
      </c>
      <c r="J5" s="1" t="s">
        <v>41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51</v>
      </c>
      <c r="I6" s="2" t="s">
        <v>59</v>
      </c>
      <c r="J6" s="1" t="s">
        <v>42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51</v>
      </c>
      <c r="I7" s="2" t="s">
        <v>60</v>
      </c>
      <c r="J7" s="1" t="s">
        <v>43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52</v>
      </c>
      <c r="I8" s="2" t="s">
        <v>60</v>
      </c>
      <c r="J8" s="1" t="s">
        <v>44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53</v>
      </c>
      <c r="I9" s="2" t="s">
        <v>61</v>
      </c>
      <c r="J9" s="1" t="s">
        <v>45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54</v>
      </c>
      <c r="I10" s="2" t="s">
        <v>61</v>
      </c>
      <c r="J10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zoomScale="140" zoomScaleNormal="140" workbookViewId="0">
      <selection activeCell="E17" sqref="E17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21.88671875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69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TEXT(H2,"MMM-YYYY")</f>
        <v>Nov-2001</v>
      </c>
      <c r="K2" s="11" cm="1">
        <f t="array" ref="K2:K10">MONTH(H2:H10)</f>
        <v>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TEXT(H3,"MMM-YYYY")</f>
        <v>Oct-1999</v>
      </c>
      <c r="K3" s="2">
        <v>10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Jul-2000</v>
      </c>
      <c r="K4" s="2">
        <v>7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Jan-2000</v>
      </c>
      <c r="K5" s="2">
        <v>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May-2001</v>
      </c>
      <c r="K6" s="2">
        <v>5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Dec-1995</v>
      </c>
      <c r="K7" s="2">
        <v>12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Nov-2003</v>
      </c>
      <c r="K8" s="2">
        <v>11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Jun-2002</v>
      </c>
      <c r="K9" s="2">
        <v>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Aug-2003</v>
      </c>
      <c r="K10" s="2">
        <v>8</v>
      </c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L10"/>
  <sheetViews>
    <sheetView topLeftCell="G1" zoomScale="213" zoomScaleNormal="213" workbookViewId="0">
      <selection activeCell="I12" sqref="I12"/>
    </sheetView>
  </sheetViews>
  <sheetFormatPr defaultColWidth="13.6640625" defaultRowHeight="14.4" x14ac:dyDescent="0.3"/>
  <cols>
    <col min="1" max="1" width="10.77734375" bestFit="1" customWidth="1"/>
    <col min="5" max="5" width="7.6640625" customWidth="1"/>
  </cols>
  <sheetData>
    <row r="1" spans="1:12" x14ac:dyDescent="0.3">
      <c r="A1" t="s">
        <v>20</v>
      </c>
      <c r="B1" t="s">
        <v>0</v>
      </c>
      <c r="C1" t="s">
        <v>1</v>
      </c>
      <c r="E1" t="s">
        <v>23</v>
      </c>
      <c r="F1" t="s">
        <v>24</v>
      </c>
      <c r="G1" t="s">
        <v>21</v>
      </c>
      <c r="H1" t="s">
        <v>22</v>
      </c>
      <c r="I1" t="s">
        <v>35</v>
      </c>
      <c r="J1" t="s">
        <v>36</v>
      </c>
      <c r="K1" t="s">
        <v>67</v>
      </c>
      <c r="L1" t="s">
        <v>68</v>
      </c>
    </row>
    <row r="2" spans="1:12" x14ac:dyDescent="0.3">
      <c r="A2">
        <v>1001</v>
      </c>
      <c r="B2" s="2" t="s">
        <v>2</v>
      </c>
      <c r="C2" s="2" t="s">
        <v>3</v>
      </c>
      <c r="D2" s="11" t="str" cm="1">
        <f t="array" ref="D2:D10">TRIM(C2:C10)</f>
        <v>Halpert</v>
      </c>
      <c r="E2">
        <v>30</v>
      </c>
      <c r="F2" t="s">
        <v>26</v>
      </c>
      <c r="G2" t="s">
        <v>25</v>
      </c>
      <c r="H2">
        <v>45000</v>
      </c>
      <c r="I2" s="1">
        <v>37197</v>
      </c>
      <c r="J2" s="1">
        <v>42253</v>
      </c>
    </row>
    <row r="3" spans="1:12" x14ac:dyDescent="0.3">
      <c r="A3">
        <v>1002</v>
      </c>
      <c r="B3" s="2" t="s">
        <v>4</v>
      </c>
      <c r="C3" s="2" t="s">
        <v>5</v>
      </c>
      <c r="D3" s="2" t="str">
        <v>Beasley</v>
      </c>
      <c r="E3">
        <v>30</v>
      </c>
      <c r="F3" t="s">
        <v>28</v>
      </c>
      <c r="G3" t="s">
        <v>27</v>
      </c>
      <c r="H3">
        <v>36000</v>
      </c>
      <c r="I3" s="1">
        <v>36436</v>
      </c>
      <c r="J3" s="1">
        <v>42287</v>
      </c>
    </row>
    <row r="4" spans="1:12" x14ac:dyDescent="0.3">
      <c r="A4">
        <v>1003</v>
      </c>
      <c r="B4" s="2" t="s">
        <v>6</v>
      </c>
      <c r="C4" s="2" t="s">
        <v>66</v>
      </c>
      <c r="D4" s="2" t="str">
        <v>Schrute</v>
      </c>
      <c r="E4">
        <v>29</v>
      </c>
      <c r="F4" t="s">
        <v>26</v>
      </c>
      <c r="G4" t="s">
        <v>25</v>
      </c>
      <c r="H4">
        <v>63000</v>
      </c>
      <c r="I4" s="1">
        <v>36711</v>
      </c>
      <c r="J4" s="1">
        <v>42986</v>
      </c>
    </row>
    <row r="5" spans="1:12" x14ac:dyDescent="0.3">
      <c r="A5">
        <v>1004</v>
      </c>
      <c r="B5" s="2" t="s">
        <v>13</v>
      </c>
      <c r="C5" s="2" t="s">
        <v>12</v>
      </c>
      <c r="D5" s="2" t="str">
        <v>Martin</v>
      </c>
      <c r="E5">
        <v>31</v>
      </c>
      <c r="F5" t="s">
        <v>28</v>
      </c>
      <c r="G5" t="s">
        <v>29</v>
      </c>
      <c r="H5">
        <v>47000</v>
      </c>
      <c r="I5" s="1">
        <v>36530</v>
      </c>
      <c r="J5" s="1">
        <v>42341</v>
      </c>
    </row>
    <row r="6" spans="1:12" x14ac:dyDescent="0.3">
      <c r="A6">
        <v>1005</v>
      </c>
      <c r="B6" s="2" t="s">
        <v>14</v>
      </c>
      <c r="C6" s="2" t="s">
        <v>65</v>
      </c>
      <c r="D6" s="2" t="str">
        <v>Flenderson</v>
      </c>
      <c r="E6">
        <v>32</v>
      </c>
      <c r="F6" t="s">
        <v>26</v>
      </c>
      <c r="G6" t="s">
        <v>30</v>
      </c>
      <c r="H6">
        <v>50000</v>
      </c>
      <c r="I6" s="1">
        <v>37017</v>
      </c>
      <c r="J6" s="1">
        <v>42977</v>
      </c>
    </row>
    <row r="7" spans="1:12" x14ac:dyDescent="0.3">
      <c r="A7">
        <v>1006</v>
      </c>
      <c r="B7" s="2" t="s">
        <v>8</v>
      </c>
      <c r="C7" s="2" t="s">
        <v>64</v>
      </c>
      <c r="D7" s="2" t="str">
        <v>Scott</v>
      </c>
      <c r="E7">
        <v>35</v>
      </c>
      <c r="F7" t="s">
        <v>26</v>
      </c>
      <c r="G7" t="s">
        <v>31</v>
      </c>
      <c r="H7">
        <v>65000</v>
      </c>
      <c r="I7" s="1">
        <v>35040</v>
      </c>
      <c r="J7" s="1">
        <v>41528</v>
      </c>
    </row>
    <row r="8" spans="1:12" x14ac:dyDescent="0.3">
      <c r="A8">
        <v>1007</v>
      </c>
      <c r="B8" s="2" t="s">
        <v>33</v>
      </c>
      <c r="C8" s="2" t="s">
        <v>34</v>
      </c>
      <c r="D8" s="2" t="str">
        <v>Palmer</v>
      </c>
      <c r="E8">
        <v>32</v>
      </c>
      <c r="F8" t="s">
        <v>28</v>
      </c>
      <c r="G8" t="s">
        <v>32</v>
      </c>
      <c r="H8">
        <v>41000</v>
      </c>
      <c r="I8" s="1">
        <v>37933</v>
      </c>
      <c r="J8" s="1">
        <v>41551</v>
      </c>
    </row>
    <row r="9" spans="1:12" x14ac:dyDescent="0.3">
      <c r="A9">
        <v>1008</v>
      </c>
      <c r="B9" s="2" t="s">
        <v>16</v>
      </c>
      <c r="C9" s="2" t="s">
        <v>63</v>
      </c>
      <c r="D9" s="2" t="str">
        <v>Hudson</v>
      </c>
      <c r="E9">
        <v>38</v>
      </c>
      <c r="F9" t="s">
        <v>26</v>
      </c>
      <c r="G9" t="s">
        <v>25</v>
      </c>
      <c r="H9">
        <v>48000</v>
      </c>
      <c r="I9" s="1">
        <v>37416</v>
      </c>
      <c r="J9" s="1">
        <v>42116</v>
      </c>
    </row>
    <row r="10" spans="1:12" x14ac:dyDescent="0.3">
      <c r="A10">
        <v>1009</v>
      </c>
      <c r="B10" s="2" t="s">
        <v>10</v>
      </c>
      <c r="C10" s="2" t="s">
        <v>62</v>
      </c>
      <c r="D10" s="2" t="str">
        <v>Malone</v>
      </c>
      <c r="E10">
        <v>31</v>
      </c>
      <c r="F10" t="s">
        <v>26</v>
      </c>
      <c r="G10" t="s">
        <v>29</v>
      </c>
      <c r="H10">
        <v>42000</v>
      </c>
      <c r="I10" s="1">
        <v>37843</v>
      </c>
      <c r="J10" s="1">
        <v>40800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D1" zoomScale="170" zoomScaleNormal="170" workbookViewId="0">
      <selection activeCell="J2" sqref="J2:J10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70</v>
      </c>
      <c r="K1" t="s">
        <v>71</v>
      </c>
      <c r="L1" t="s">
        <v>72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47</v>
      </c>
      <c r="I2" s="2" t="s">
        <v>55</v>
      </c>
      <c r="J2" t="str">
        <f>SUBSTITUTE(E2,"Male","M")</f>
        <v>M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48</v>
      </c>
      <c r="I3" s="2" t="s">
        <v>56</v>
      </c>
      <c r="J3" t="str">
        <f t="shared" ref="J3:J10" si="0">SUBSTITUTE(E3,"Male","M")</f>
        <v>Female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49</v>
      </c>
      <c r="I4" s="2" t="s">
        <v>57</v>
      </c>
      <c r="J4" t="str">
        <f t="shared" si="0"/>
        <v>M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50</v>
      </c>
      <c r="I5" s="2" t="s">
        <v>58</v>
      </c>
      <c r="J5" t="str">
        <f t="shared" si="0"/>
        <v>Female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51</v>
      </c>
      <c r="I6" s="2" t="s">
        <v>59</v>
      </c>
      <c r="J6" t="str">
        <f t="shared" si="0"/>
        <v>M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51</v>
      </c>
      <c r="I7" s="2" t="s">
        <v>60</v>
      </c>
      <c r="J7" t="str">
        <f t="shared" si="0"/>
        <v>M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52</v>
      </c>
      <c r="I8" s="2" t="s">
        <v>60</v>
      </c>
      <c r="J8" t="str">
        <f t="shared" si="0"/>
        <v>Female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53</v>
      </c>
      <c r="I9" s="2" t="s">
        <v>61</v>
      </c>
      <c r="J9" t="str">
        <f t="shared" si="0"/>
        <v>M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54</v>
      </c>
      <c r="I10" s="2" t="s">
        <v>61</v>
      </c>
      <c r="J10" t="str">
        <f t="shared" si="0"/>
        <v>M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F25" sqref="F25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73</v>
      </c>
      <c r="K1" t="s">
        <v>74</v>
      </c>
      <c r="L1" t="s">
        <v>75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76</v>
      </c>
      <c r="K1" t="s">
        <v>77</v>
      </c>
      <c r="L1" t="s">
        <v>78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0" x14ac:dyDescent="0.3">
      <c r="H11" t="str">
        <f t="shared" ref="H11:H12" si="0">CONCATENATE(B11," ",C11)</f>
        <v xml:space="preserve"> </v>
      </c>
    </row>
    <row r="12" spans="1:10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L10"/>
  <sheetViews>
    <sheetView tabSelected="1" zoomScale="140" zoomScaleNormal="140" workbookViewId="0">
      <selection activeCell="F13" sqref="F13"/>
    </sheetView>
  </sheetViews>
  <sheetFormatPr defaultRowHeight="14.4" x14ac:dyDescent="0.3"/>
  <cols>
    <col min="8" max="8" width="14.44140625" customWidth="1"/>
    <col min="9" max="9" width="13.33203125" customWidth="1"/>
    <col min="12" max="12" width="14.218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81</v>
      </c>
      <c r="L1" t="s">
        <v>82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47</v>
      </c>
      <c r="I2" s="2" t="s">
        <v>55</v>
      </c>
      <c r="J2">
        <f>_xlfn.DAYS(I2,H2)</f>
        <v>5056</v>
      </c>
      <c r="K2">
        <f>J2/365.25</f>
        <v>13.842573579739904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48</v>
      </c>
      <c r="I3" s="2" t="s">
        <v>56</v>
      </c>
      <c r="J3">
        <f t="shared" ref="J3:J10" si="0">_xlfn.DAYS(I3,H3)</f>
        <v>5851</v>
      </c>
      <c r="K3">
        <f t="shared" ref="K3:K10" si="1">J3/365.25</f>
        <v>16.019164955509925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49</v>
      </c>
      <c r="I4" s="2" t="s">
        <v>57</v>
      </c>
      <c r="J4">
        <f t="shared" si="0"/>
        <v>6275</v>
      </c>
      <c r="K4">
        <f t="shared" si="1"/>
        <v>17.180013689253936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50</v>
      </c>
      <c r="I5" s="2" t="s">
        <v>58</v>
      </c>
      <c r="J5">
        <f t="shared" si="0"/>
        <v>5811</v>
      </c>
      <c r="K5">
        <f t="shared" si="1"/>
        <v>15.909650924024641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51</v>
      </c>
      <c r="I6" s="2" t="s">
        <v>59</v>
      </c>
      <c r="J6">
        <f t="shared" si="0"/>
        <v>5960</v>
      </c>
      <c r="K6">
        <f t="shared" si="1"/>
        <v>16.317590691307323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51</v>
      </c>
      <c r="I7" s="2" t="s">
        <v>60</v>
      </c>
      <c r="J7">
        <f t="shared" si="0"/>
        <v>4511</v>
      </c>
      <c r="K7">
        <f t="shared" si="1"/>
        <v>12.350444900752908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52</v>
      </c>
      <c r="I8" s="2" t="s">
        <v>60</v>
      </c>
      <c r="J8">
        <f t="shared" si="0"/>
        <v>3595</v>
      </c>
      <c r="K8">
        <f t="shared" si="1"/>
        <v>9.8425735797399039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53</v>
      </c>
      <c r="I9" s="2" t="s">
        <v>61</v>
      </c>
      <c r="J9">
        <f t="shared" si="0"/>
        <v>4700</v>
      </c>
      <c r="K9">
        <f t="shared" si="1"/>
        <v>12.867898699520875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54</v>
      </c>
      <c r="I10" s="2" t="s">
        <v>61</v>
      </c>
      <c r="J10">
        <f t="shared" si="0"/>
        <v>4273</v>
      </c>
      <c r="K10">
        <f t="shared" si="1"/>
        <v>11.698836413415469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a0532</cp:lastModifiedBy>
  <dcterms:created xsi:type="dcterms:W3CDTF">2021-12-16T14:18:34Z</dcterms:created>
  <dcterms:modified xsi:type="dcterms:W3CDTF">2025-08-21T08:55:51Z</dcterms:modified>
</cp:coreProperties>
</file>