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490" windowHeight="7620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<sst xmlns="http://schemas.openxmlformats.org/spreadsheetml/2006/main" count="793" uniqueCount="298">
  <si>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</si>
  <si>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</si>
  <si>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</si>
  <si>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</si>
  <si>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</si>
  <si>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</si>
  <si>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</si>
  <si>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</si>
  <si>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</si>
  <si>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</si>
  <si>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</si>
  <si>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</si>
  <si>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</si>
  <si>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</si>
  <si>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</si>
  <si>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</si>
  <si>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</si>
  <si>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</si>
  <si>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</si>
  <si>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</si>
  <si>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</si>
  <si>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</si>
  <si>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</si>
  <si>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</si>
  <si>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</si>
  <si>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</si>
  <si>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</si>
  <si>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</si>
  <si>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</si>
  <si>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</si>
  <si>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</si>
  <si>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</si>
  <si>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</si>
  <si>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</si>
  <si>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</si>
  <si>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</si>
  <si>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</si>
  <si>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</si>
  <si>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</si>
  <si>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</si>
  <si>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</si>
  <si>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</si>
  <si>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</si>
  <si>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</si>
  <si>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</si>
  <si>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</si>
  <si>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</si>
  <si>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</si>
  <si>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</si>
  <si>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</si>
  <si>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</si>
  <si>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</si>
  <si>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</si>
  <si>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</si>
  <si>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</si>
  <si>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</si>
  <si>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</si>
  <si>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</si>
  <si>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</si>
  <si>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</si>
  <si>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</si>
  <si>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</si>
  <si>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</si>
  <si>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</si>
  <si>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</si>
  <si>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</si>
  <si>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</si>
  <si>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</si>
  <si>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</si>
  <si>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</si>
  <si>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</si>
  <si>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</si>
  <si>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</si>
  <si>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</si>
  <si>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</si>
  <si>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</si>
  <si>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</si>
  <si>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</si>
  <si>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</si>
  <si>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</si>
  <si>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</si>
  <si>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</si>
  <si>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</si>
  <si>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</si>
  <si>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</si>
  <si>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</si>
  <si>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</si>
  <si>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</si>
  <si>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</si>
  <si>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</si>
  <si>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</si>
  <si>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</si>
  <si>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</si>
  <si>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</si>
  <si>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</si>
  <si>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</si>
  <si>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</si>
  <si>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</si>
  <si>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</si>
  <si>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</si>
  <si>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</si>
  <si>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</si>
  <si>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</si>
  <si>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</si>
  <si>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</si>
  <si>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</si>
  <si>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</si>
  <si>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</si>
  <si>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</si>
  <si>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</si>
  <si>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</si>
  <si>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</si>
  <si>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</si>
  <si>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</si>
  <si>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</si>
  <si>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</si>
  <si>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</si>
  <si>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</si>
  <si>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</si>
  <si>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</si>
  <si>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</si>
  <si>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</si>
  <si>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</si>
  <si>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</si>
  <si>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</si>
  <si>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</si>
  <si>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</si>
  <si>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</si>
  <si>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</si>
  <si>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</si>
  <si>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</si>
  <si>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</si>
  <si>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</si>
  <si>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</si>
  <si>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</si>
  <si>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</si>
  <si>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</si>
  <si>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</si>
  <si>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</si>
  <si>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</si>
  <si>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</si>
  <si>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</si>
  <si>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Journeling, meeting</t>
  </si>
  <si>
    <t>meeting</t>
  </si>
  <si>
    <t>Week-3</t>
  </si>
  <si>
    <t>cache,ADC configuration kt, wps backup</t>
  </si>
  <si>
    <t>gokilan, meeting</t>
  </si>
  <si>
    <t>cooking, cvent, adc, buy charger, meeting</t>
  </si>
  <si>
    <t xml:space="preserve">Meeting Video, Adc time sheet, shadowing kt </t>
  </si>
  <si>
    <t>CACHE</t>
  </si>
  <si>
    <t>Week-4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</si>
  <si>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</si>
  <si>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</si>
  <si>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</si>
  <si>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</si>
  <si>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</si>
  <si>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</si>
  <si>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</si>
  <si>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</si>
  <si>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</si>
  <si>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</si>
  <si>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</si>
  <si>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</si>
  <si>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</si>
  <si>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</si>
  <si>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</si>
  <si>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</si>
  <si>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</si>
  <si>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</si>
  <si>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</si>
  <si>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</si>
  <si>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</si>
  <si>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</si>
  <si>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</si>
  <si>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</si>
  <si>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</si>
  <si>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</si>
  <si>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</si>
  <si>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</si>
  <si>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</si>
  <si>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</si>
  <si>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</si>
  <si>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</si>
  <si>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</si>
  <si>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</si>
  <si>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</si>
  <si>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</si>
  <si>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</si>
  <si>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</si>
  <si>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</si>
  <si>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</si>
  <si>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</si>
  <si>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</si>
  <si>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</si>
  <si>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</si>
  <si>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</si>
  <si>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</si>
  <si>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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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</si>
  <si>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</si>
  <si>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</si>
  <si>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</si>
  <si>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REMARKS</t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</si>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</sst>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rgb="FFFF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22">
        <v>0.354166666666667</v>
      </c>
      <c r="B4" s="206">
        <v>0.357638888888889</v>
      </c>
      <c r="C4" s="206" t="s">
        <v>7</v>
      </c>
      <c r="D4" s="223" t="s">
        <v>8</v>
      </c>
      <c r="E4" s="208"/>
      <c r="F4" s="206">
        <v>0.375</v>
      </c>
      <c r="G4" s="206">
        <v>0.381944444444444</v>
      </c>
      <c r="H4" s="206" t="s">
        <v>7</v>
      </c>
      <c r="I4" s="223" t="s">
        <v>9</v>
      </c>
    </row>
    <row r="5" ht="20.1" customHeight="1" spans="1:9">
      <c r="A5" s="222">
        <v>0.357638888888889</v>
      </c>
      <c r="B5" s="206">
        <v>0.361111111111111</v>
      </c>
      <c r="C5" s="222" t="s">
        <v>10</v>
      </c>
      <c r="D5" s="223" t="s">
        <v>11</v>
      </c>
      <c r="E5" s="208"/>
      <c r="F5" s="206">
        <v>0.381944444444444</v>
      </c>
      <c r="G5" s="206">
        <v>0.385416666666667</v>
      </c>
      <c r="H5" s="207" t="s">
        <v>12</v>
      </c>
      <c r="I5" s="207" t="s">
        <v>8</v>
      </c>
    </row>
    <row r="6" ht="20.1" customHeight="1" spans="1:9">
      <c r="A6" s="230">
        <v>0.361111111111111</v>
      </c>
      <c r="B6" s="231">
        <v>0.371527777777778</v>
      </c>
      <c r="C6" s="231" t="s">
        <v>13</v>
      </c>
      <c r="D6" s="232" t="s">
        <v>11</v>
      </c>
      <c r="E6" s="216"/>
      <c r="F6" s="210">
        <v>0.385416666666667</v>
      </c>
      <c r="G6" s="210">
        <v>0.4375</v>
      </c>
      <c r="H6" s="212" t="s">
        <v>14</v>
      </c>
      <c r="I6" s="212" t="s">
        <v>15</v>
      </c>
    </row>
    <row r="7" ht="20.1" customHeight="1" spans="1:9">
      <c r="A7" s="222">
        <v>0.371527777777778</v>
      </c>
      <c r="B7" s="206">
        <v>0.375</v>
      </c>
      <c r="C7" s="222" t="s">
        <v>12</v>
      </c>
      <c r="D7" s="223" t="s">
        <v>8</v>
      </c>
      <c r="E7" s="216"/>
      <c r="F7" s="217">
        <v>0.4375</v>
      </c>
      <c r="G7" s="217">
        <v>0.447916666666667</v>
      </c>
      <c r="H7" s="218" t="s">
        <v>16</v>
      </c>
      <c r="I7" s="218" t="s">
        <v>11</v>
      </c>
    </row>
    <row r="8" ht="20.1" customHeight="1" spans="1:9">
      <c r="A8" s="209">
        <v>0.375</v>
      </c>
      <c r="B8" s="210">
        <v>0.427083333333333</v>
      </c>
      <c r="C8" s="209" t="s">
        <v>14</v>
      </c>
      <c r="D8" s="211" t="s">
        <v>15</v>
      </c>
      <c r="E8" s="216"/>
      <c r="F8" s="220">
        <v>0.447916666666667</v>
      </c>
      <c r="G8" s="220">
        <v>0.458333333333333</v>
      </c>
      <c r="H8" s="254" t="s">
        <v>17</v>
      </c>
      <c r="I8" s="254" t="s">
        <v>11</v>
      </c>
    </row>
    <row r="9" ht="20.1" customHeight="1" spans="1:9">
      <c r="A9" s="213">
        <v>0.427083333333333</v>
      </c>
      <c r="B9" s="213">
        <v>0.458333333333333</v>
      </c>
      <c r="C9" s="214" t="s">
        <v>18</v>
      </c>
      <c r="D9" s="215" t="s">
        <v>19</v>
      </c>
      <c r="E9" s="216"/>
      <c r="F9" s="217">
        <v>0.458333333333333</v>
      </c>
      <c r="G9" s="217">
        <v>0.5</v>
      </c>
      <c r="H9" s="218" t="s">
        <v>20</v>
      </c>
      <c r="I9" s="218" t="s">
        <v>21</v>
      </c>
    </row>
    <row r="10" ht="20.1" customHeight="1" spans="1:9">
      <c r="A10" s="213">
        <v>0.458333333333333</v>
      </c>
      <c r="B10" s="214">
        <v>0.46875</v>
      </c>
      <c r="C10" s="214" t="s">
        <v>22</v>
      </c>
      <c r="D10" s="215" t="s">
        <v>11</v>
      </c>
      <c r="E10" s="216"/>
      <c r="F10" s="214">
        <v>0.5</v>
      </c>
      <c r="G10" s="214">
        <v>0.541666666666667</v>
      </c>
      <c r="H10" s="255" t="s">
        <v>23</v>
      </c>
      <c r="I10" s="255" t="s">
        <v>21</v>
      </c>
    </row>
    <row r="11" ht="20.1" customHeight="1" spans="1:9">
      <c r="A11" s="219">
        <v>0.46875</v>
      </c>
      <c r="B11" s="220">
        <v>0.479166666666667</v>
      </c>
      <c r="C11" s="220" t="s">
        <v>17</v>
      </c>
      <c r="D11" s="221" t="s">
        <v>11</v>
      </c>
      <c r="E11" s="216"/>
      <c r="F11" s="217">
        <v>0.541666666666667</v>
      </c>
      <c r="G11" s="217">
        <v>0.583333333333333</v>
      </c>
      <c r="H11" s="218" t="s">
        <v>24</v>
      </c>
      <c r="I11" s="218" t="s">
        <v>21</v>
      </c>
    </row>
    <row r="12" ht="20.1" customHeight="1" spans="1:9">
      <c r="A12" s="222">
        <v>0.479166666666667</v>
      </c>
      <c r="B12" s="206">
        <v>0.489583333333333</v>
      </c>
      <c r="C12" s="206" t="s">
        <v>25</v>
      </c>
      <c r="D12" s="223" t="s">
        <v>11</v>
      </c>
      <c r="E12" s="216"/>
      <c r="F12" s="219">
        <v>0.583333333333333</v>
      </c>
      <c r="G12" s="220">
        <v>0.604166666666667</v>
      </c>
      <c r="H12" s="220" t="s">
        <v>26</v>
      </c>
      <c r="I12" s="221" t="s">
        <v>27</v>
      </c>
    </row>
    <row r="13" ht="20.1" customHeight="1" spans="1:9">
      <c r="A13" s="222">
        <v>0.489583333333333</v>
      </c>
      <c r="B13" s="206">
        <v>0.5</v>
      </c>
      <c r="C13" s="206" t="s">
        <v>28</v>
      </c>
      <c r="D13" s="223" t="s">
        <v>11</v>
      </c>
      <c r="E13" s="216"/>
      <c r="F13" s="217">
        <v>0.604166666666667</v>
      </c>
      <c r="G13" s="217">
        <v>0.645833333333333</v>
      </c>
      <c r="H13" s="217" t="s">
        <v>24</v>
      </c>
      <c r="I13" s="239" t="s">
        <v>21</v>
      </c>
    </row>
    <row r="14" ht="20.1" customHeight="1" spans="1:9">
      <c r="A14" s="224">
        <v>0.5</v>
      </c>
      <c r="B14" s="225">
        <v>0.916666666666667</v>
      </c>
      <c r="C14" s="225" t="s">
        <v>29</v>
      </c>
      <c r="D14" s="226" t="s">
        <v>30</v>
      </c>
      <c r="E14" s="216"/>
      <c r="F14" s="206">
        <v>0.645833333333333</v>
      </c>
      <c r="G14" s="206">
        <v>0.65625</v>
      </c>
      <c r="H14" s="206" t="s">
        <v>31</v>
      </c>
      <c r="I14" s="223" t="s">
        <v>11</v>
      </c>
    </row>
    <row r="15" ht="20.1" customHeight="1" spans="1:9">
      <c r="A15" s="219">
        <v>0.916666666666667</v>
      </c>
      <c r="B15" s="220">
        <v>0.9375</v>
      </c>
      <c r="C15" s="220" t="s">
        <v>32</v>
      </c>
      <c r="D15" s="221" t="s">
        <v>27</v>
      </c>
      <c r="E15" s="216"/>
      <c r="F15" s="206">
        <v>0.65625</v>
      </c>
      <c r="G15" s="206">
        <v>0.666666666666667</v>
      </c>
      <c r="H15" s="206" t="s">
        <v>33</v>
      </c>
      <c r="I15" s="223" t="s">
        <v>11</v>
      </c>
    </row>
    <row r="16" ht="20.1" customHeight="1" spans="1:9">
      <c r="A16" s="227">
        <v>0.9375</v>
      </c>
      <c r="B16" s="228">
        <v>0.958333333333333</v>
      </c>
      <c r="C16" s="228" t="s">
        <v>34</v>
      </c>
      <c r="D16" s="229" t="s">
        <v>27</v>
      </c>
      <c r="E16" s="216"/>
      <c r="F16" s="224">
        <v>0.666666666666667</v>
      </c>
      <c r="G16" s="225">
        <v>0.875</v>
      </c>
      <c r="H16" s="225" t="s">
        <v>35</v>
      </c>
      <c r="I16" s="226" t="s">
        <v>36</v>
      </c>
    </row>
    <row r="17" ht="20.1" customHeight="1" spans="1:9">
      <c r="A17" s="222">
        <v>0.958333333333333</v>
      </c>
      <c r="B17" s="206">
        <v>0.979166666666667</v>
      </c>
      <c r="C17" s="206" t="s">
        <v>37</v>
      </c>
      <c r="D17" s="223" t="s">
        <v>27</v>
      </c>
      <c r="E17" s="216"/>
      <c r="F17" s="219">
        <v>0.875</v>
      </c>
      <c r="G17" s="220">
        <v>0.895833333333333</v>
      </c>
      <c r="H17" s="220" t="s">
        <v>32</v>
      </c>
      <c r="I17" s="221" t="s">
        <v>27</v>
      </c>
    </row>
    <row r="18" ht="20.1" customHeight="1" spans="1:9">
      <c r="A18" s="222">
        <v>0.979166666666667</v>
      </c>
      <c r="B18" s="206">
        <v>0.993055555555556</v>
      </c>
      <c r="C18" s="206" t="s">
        <v>31</v>
      </c>
      <c r="D18" s="223" t="s">
        <v>38</v>
      </c>
      <c r="E18" s="216"/>
      <c r="F18" s="227">
        <v>0.895833333333333</v>
      </c>
      <c r="G18" s="228">
        <v>0.916666666666667</v>
      </c>
      <c r="H18" s="228" t="s">
        <v>39</v>
      </c>
      <c r="I18" s="229" t="s">
        <v>27</v>
      </c>
    </row>
    <row r="19" ht="20.1" customHeight="1" spans="1:9">
      <c r="A19" s="230">
        <v>0.993055555555556</v>
      </c>
      <c r="B19" s="231">
        <v>0</v>
      </c>
      <c r="C19" s="231" t="s">
        <v>40</v>
      </c>
      <c r="D19" s="232" t="s">
        <v>9</v>
      </c>
      <c r="E19" s="216"/>
      <c r="F19" s="217">
        <v>0.916666666666667</v>
      </c>
      <c r="G19" s="217">
        <v>0.5</v>
      </c>
      <c r="H19" s="217" t="s">
        <v>24</v>
      </c>
      <c r="I19" s="239" t="s">
        <v>41</v>
      </c>
    </row>
    <row r="20" ht="20.1" customHeight="1" spans="1:9">
      <c r="A20" s="233">
        <v>0</v>
      </c>
      <c r="B20" s="234">
        <v>0.354166666666667</v>
      </c>
      <c r="C20" s="234" t="s">
        <v>42</v>
      </c>
      <c r="D20" s="235" t="s">
        <v>43</v>
      </c>
      <c r="E20" s="216"/>
      <c r="F20" s="233">
        <v>0</v>
      </c>
      <c r="G20" s="234">
        <v>0.375</v>
      </c>
      <c r="H20" s="234" t="s">
        <v>42</v>
      </c>
      <c r="I20" s="235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22">
        <v>0.354166666666667</v>
      </c>
      <c r="B4" s="206">
        <v>0.395833333333333</v>
      </c>
      <c r="C4" s="206" t="s">
        <v>45</v>
      </c>
      <c r="D4" s="223" t="s">
        <v>21</v>
      </c>
      <c r="E4" s="208"/>
      <c r="F4" s="222">
        <v>0.375</v>
      </c>
      <c r="G4" s="206">
        <v>0.416666666666667</v>
      </c>
      <c r="H4" s="206" t="s">
        <v>45</v>
      </c>
      <c r="I4" s="223" t="s">
        <v>21</v>
      </c>
    </row>
    <row r="5" ht="24.95" customHeight="1" spans="1:9">
      <c r="A5" s="210">
        <v>0.395833333333333</v>
      </c>
      <c r="B5" s="210">
        <v>0.40625</v>
      </c>
      <c r="C5" s="212" t="s">
        <v>14</v>
      </c>
      <c r="D5" s="212" t="s">
        <v>11</v>
      </c>
      <c r="E5" s="208"/>
      <c r="F5" s="210">
        <v>0.416666666666667</v>
      </c>
      <c r="G5" s="210">
        <v>0.4375</v>
      </c>
      <c r="H5" s="212" t="s">
        <v>14</v>
      </c>
      <c r="I5" s="212" t="s">
        <v>27</v>
      </c>
    </row>
    <row r="6" ht="24.95" customHeight="1" spans="1:9">
      <c r="A6" s="222">
        <v>0.40625</v>
      </c>
      <c r="B6" s="206">
        <v>0.416666666666667</v>
      </c>
      <c r="C6" s="222" t="s">
        <v>25</v>
      </c>
      <c r="D6" s="223" t="s">
        <v>11</v>
      </c>
      <c r="E6" s="216"/>
      <c r="F6" s="219">
        <v>0.4375</v>
      </c>
      <c r="G6" s="220">
        <v>0.458333333333333</v>
      </c>
      <c r="H6" s="220" t="s">
        <v>17</v>
      </c>
      <c r="I6" s="221" t="s">
        <v>27</v>
      </c>
    </row>
    <row r="7" ht="24.95" customHeight="1" spans="1:9">
      <c r="A7" s="241">
        <v>0.416666666666667</v>
      </c>
      <c r="B7" s="242">
        <v>0.4375</v>
      </c>
      <c r="C7" s="241" t="s">
        <v>28</v>
      </c>
      <c r="D7" s="243" t="s">
        <v>27</v>
      </c>
      <c r="E7" s="216"/>
      <c r="F7" s="252">
        <v>0.458333333333333</v>
      </c>
      <c r="G7" s="252">
        <v>0.5</v>
      </c>
      <c r="H7" s="253" t="s">
        <v>20</v>
      </c>
      <c r="I7" s="253" t="s">
        <v>21</v>
      </c>
    </row>
    <row r="8" ht="24.95" customHeight="1" spans="1:9">
      <c r="A8" s="219">
        <v>0.4375</v>
      </c>
      <c r="B8" s="220">
        <v>0.458333333333333</v>
      </c>
      <c r="C8" s="220" t="s">
        <v>17</v>
      </c>
      <c r="D8" s="221" t="s">
        <v>27</v>
      </c>
      <c r="E8" s="216"/>
      <c r="F8" s="246">
        <v>0.5</v>
      </c>
      <c r="G8" s="246">
        <v>0.583333333333333</v>
      </c>
      <c r="H8" s="247" t="s">
        <v>24</v>
      </c>
      <c r="I8" s="247" t="s">
        <v>41</v>
      </c>
    </row>
    <row r="9" ht="24.95" customHeight="1" spans="1:9">
      <c r="A9" s="248">
        <v>0.458333333333333</v>
      </c>
      <c r="B9" s="249">
        <v>0.916666666666667</v>
      </c>
      <c r="C9" s="249" t="s">
        <v>29</v>
      </c>
      <c r="D9" s="250" t="s">
        <v>30</v>
      </c>
      <c r="E9" s="216"/>
      <c r="F9" s="219">
        <v>0.583333333333333</v>
      </c>
      <c r="G9" s="220">
        <v>0.625</v>
      </c>
      <c r="H9" s="220" t="s">
        <v>26</v>
      </c>
      <c r="I9" s="221" t="s">
        <v>21</v>
      </c>
    </row>
    <row r="10" ht="24.95" customHeight="1" spans="1:9">
      <c r="A10" s="219">
        <v>0.916666666666667</v>
      </c>
      <c r="B10" s="220">
        <v>0.9375</v>
      </c>
      <c r="C10" s="220" t="s">
        <v>32</v>
      </c>
      <c r="D10" s="221" t="s">
        <v>27</v>
      </c>
      <c r="E10" s="216"/>
      <c r="F10" s="246">
        <v>0.125</v>
      </c>
      <c r="G10" s="246">
        <v>0.166666666666667</v>
      </c>
      <c r="H10" s="247" t="s">
        <v>24</v>
      </c>
      <c r="I10" s="247" t="s">
        <v>21</v>
      </c>
    </row>
    <row r="11" ht="24.95" customHeight="1" spans="1:9">
      <c r="A11" s="227">
        <v>0.9375</v>
      </c>
      <c r="B11" s="228">
        <v>0.958333333333333</v>
      </c>
      <c r="C11" s="228" t="s">
        <v>34</v>
      </c>
      <c r="D11" s="229" t="s">
        <v>27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22">
        <v>0.958333333333333</v>
      </c>
      <c r="B12" s="206">
        <v>0.979166666666667</v>
      </c>
      <c r="C12" s="206" t="s">
        <v>46</v>
      </c>
      <c r="D12" s="223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2">
        <v>0.979166666666667</v>
      </c>
      <c r="B13" s="206">
        <v>0.989583333333333</v>
      </c>
      <c r="C13" s="206" t="s">
        <v>31</v>
      </c>
      <c r="D13" s="223" t="s">
        <v>11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4.95" customHeight="1" spans="1:9">
      <c r="A14" s="230">
        <v>0.989583333333333</v>
      </c>
      <c r="B14" s="231">
        <v>0</v>
      </c>
      <c r="C14" s="231" t="s">
        <v>40</v>
      </c>
      <c r="D14" s="232" t="s">
        <v>11</v>
      </c>
      <c r="E14" s="216"/>
      <c r="F14" s="246">
        <v>0.916666666666667</v>
      </c>
      <c r="G14" s="246">
        <v>0.5</v>
      </c>
      <c r="H14" s="246" t="s">
        <v>24</v>
      </c>
      <c r="I14" s="251" t="s">
        <v>41</v>
      </c>
    </row>
    <row r="15" ht="24.95" customHeight="1" spans="1:9">
      <c r="A15" s="233">
        <v>0</v>
      </c>
      <c r="B15" s="234">
        <v>0.354166666666667</v>
      </c>
      <c r="C15" s="234" t="s">
        <v>42</v>
      </c>
      <c r="D15" s="235" t="s">
        <v>43</v>
      </c>
      <c r="E15" s="216"/>
      <c r="F15" s="233">
        <v>0</v>
      </c>
      <c r="G15" s="234">
        <v>0.375</v>
      </c>
      <c r="H15" s="234" t="s">
        <v>42</v>
      </c>
      <c r="I15" s="235" t="s">
        <v>44</v>
      </c>
    </row>
    <row r="16" ht="20.1" customHeight="1" spans="5:5"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4.95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4.95" customHeight="1" spans="1:9">
      <c r="A4" s="230">
        <v>0.375</v>
      </c>
      <c r="B4" s="231">
        <v>0.385416666666667</v>
      </c>
      <c r="C4" s="231" t="s">
        <v>40</v>
      </c>
      <c r="D4" s="232" t="s">
        <v>11</v>
      </c>
      <c r="E4" s="208"/>
      <c r="F4" s="222">
        <v>0.395833333333333</v>
      </c>
      <c r="G4" s="206">
        <v>0.416666666666667</v>
      </c>
      <c r="H4" s="206" t="s">
        <v>18</v>
      </c>
      <c r="I4" s="223" t="s">
        <v>27</v>
      </c>
    </row>
    <row r="5" ht="24.95" customHeight="1" spans="1:9">
      <c r="A5" s="222">
        <v>0.385416666666667</v>
      </c>
      <c r="B5" s="206">
        <v>0.40625</v>
      </c>
      <c r="C5" s="206" t="s">
        <v>18</v>
      </c>
      <c r="D5" s="223" t="s">
        <v>27</v>
      </c>
      <c r="E5" s="208"/>
      <c r="F5" s="210">
        <v>0.416666666666667</v>
      </c>
      <c r="G5" s="210">
        <v>0.427083333333333</v>
      </c>
      <c r="H5" s="212" t="s">
        <v>14</v>
      </c>
      <c r="I5" s="212" t="s">
        <v>11</v>
      </c>
    </row>
    <row r="6" ht="24.95" customHeight="1" spans="1:9">
      <c r="A6" s="210">
        <v>0.40625</v>
      </c>
      <c r="B6" s="210">
        <v>0.416666666666667</v>
      </c>
      <c r="C6" s="212" t="s">
        <v>14</v>
      </c>
      <c r="D6" s="212" t="s">
        <v>11</v>
      </c>
      <c r="E6" s="216"/>
      <c r="F6" s="206">
        <v>0.427083333333333</v>
      </c>
      <c r="G6" s="206">
        <v>0.4375</v>
      </c>
      <c r="H6" s="240" t="s">
        <v>47</v>
      </c>
      <c r="I6" s="223" t="s">
        <v>11</v>
      </c>
    </row>
    <row r="7" ht="24.95" customHeight="1" spans="1:9">
      <c r="A7" s="240">
        <v>0.416666666666667</v>
      </c>
      <c r="B7" s="206">
        <v>0.427083333333333</v>
      </c>
      <c r="C7" s="240" t="s">
        <v>47</v>
      </c>
      <c r="D7" s="223" t="s">
        <v>11</v>
      </c>
      <c r="E7" s="216"/>
      <c r="F7" s="241">
        <v>0.4375</v>
      </c>
      <c r="G7" s="242">
        <v>0.447916666666667</v>
      </c>
      <c r="H7" s="241" t="s">
        <v>28</v>
      </c>
      <c r="I7" s="243" t="s">
        <v>11</v>
      </c>
    </row>
    <row r="8" ht="24.95" customHeight="1" spans="1:9">
      <c r="A8" s="222">
        <v>0.427083333333333</v>
      </c>
      <c r="B8" s="206">
        <v>0.4375</v>
      </c>
      <c r="C8" s="222" t="s">
        <v>25</v>
      </c>
      <c r="D8" s="223" t="s">
        <v>11</v>
      </c>
      <c r="E8" s="216"/>
      <c r="F8" s="219">
        <v>0.447916666666667</v>
      </c>
      <c r="G8" s="220">
        <v>0.458333333333333</v>
      </c>
      <c r="H8" s="220" t="s">
        <v>17</v>
      </c>
      <c r="I8" s="221" t="s">
        <v>11</v>
      </c>
    </row>
    <row r="9" ht="24.95" customHeight="1" spans="1:9">
      <c r="A9" s="241">
        <v>0.4375</v>
      </c>
      <c r="B9" s="242">
        <v>0.447916666666667</v>
      </c>
      <c r="C9" s="241" t="s">
        <v>28</v>
      </c>
      <c r="D9" s="243" t="s">
        <v>11</v>
      </c>
      <c r="E9" s="216"/>
      <c r="F9" s="244">
        <v>0.458333333333333</v>
      </c>
      <c r="G9" s="244">
        <v>0.5</v>
      </c>
      <c r="H9" s="245" t="s">
        <v>48</v>
      </c>
      <c r="I9" s="245" t="s">
        <v>21</v>
      </c>
    </row>
    <row r="10" ht="24.95" customHeight="1" spans="1:9">
      <c r="A10" s="219">
        <v>0.447916666666667</v>
      </c>
      <c r="B10" s="220">
        <v>0.458333333333333</v>
      </c>
      <c r="C10" s="220" t="s">
        <v>17</v>
      </c>
      <c r="D10" s="221" t="s">
        <v>11</v>
      </c>
      <c r="E10" s="216"/>
      <c r="F10" s="246">
        <v>0.5</v>
      </c>
      <c r="G10" s="246">
        <v>0.666666666666667</v>
      </c>
      <c r="H10" s="247" t="s">
        <v>24</v>
      </c>
      <c r="I10" s="247" t="s">
        <v>49</v>
      </c>
    </row>
    <row r="11" ht="24.95" customHeight="1" spans="1:9">
      <c r="A11" s="248">
        <v>0.458333333333333</v>
      </c>
      <c r="B11" s="249">
        <v>0.916666666666667</v>
      </c>
      <c r="C11" s="249" t="s">
        <v>29</v>
      </c>
      <c r="D11" s="250" t="s">
        <v>30</v>
      </c>
      <c r="E11" s="216"/>
      <c r="F11" s="248">
        <v>0.666666666666667</v>
      </c>
      <c r="G11" s="249">
        <v>0.875</v>
      </c>
      <c r="H11" s="249" t="s">
        <v>35</v>
      </c>
      <c r="I11" s="250" t="s">
        <v>36</v>
      </c>
    </row>
    <row r="12" ht="24.95" customHeight="1" spans="1:9">
      <c r="A12" s="219">
        <v>0.916666666666667</v>
      </c>
      <c r="B12" s="220">
        <v>0.9375</v>
      </c>
      <c r="C12" s="220" t="s">
        <v>32</v>
      </c>
      <c r="D12" s="221" t="s">
        <v>27</v>
      </c>
      <c r="E12" s="216"/>
      <c r="F12" s="219">
        <v>0.875</v>
      </c>
      <c r="G12" s="220">
        <v>0.895833333333333</v>
      </c>
      <c r="H12" s="220" t="s">
        <v>32</v>
      </c>
      <c r="I12" s="221" t="s">
        <v>27</v>
      </c>
    </row>
    <row r="13" ht="24.95" customHeight="1" spans="1:9">
      <c r="A13" s="227">
        <v>0.9375</v>
      </c>
      <c r="B13" s="228">
        <v>0.958333333333333</v>
      </c>
      <c r="C13" s="228" t="s">
        <v>34</v>
      </c>
      <c r="D13" s="229" t="s">
        <v>27</v>
      </c>
      <c r="E13" s="216"/>
      <c r="F13" s="227">
        <v>0.895833333333333</v>
      </c>
      <c r="G13" s="228">
        <v>0.916666666666667</v>
      </c>
      <c r="H13" s="228" t="s">
        <v>39</v>
      </c>
      <c r="I13" s="229" t="s">
        <v>27</v>
      </c>
    </row>
    <row r="14" ht="29.1" customHeight="1" spans="1:9">
      <c r="A14" s="222">
        <v>0.958333333333333</v>
      </c>
      <c r="B14" s="206">
        <v>0.979166666666667</v>
      </c>
      <c r="C14" s="206" t="s">
        <v>50</v>
      </c>
      <c r="D14" s="223" t="s">
        <v>27</v>
      </c>
      <c r="E14" s="216"/>
      <c r="F14" s="246">
        <v>0.916666666666667</v>
      </c>
      <c r="G14" s="246">
        <v>0.520833333333333</v>
      </c>
      <c r="H14" s="246" t="s">
        <v>24</v>
      </c>
      <c r="I14" s="251" t="s">
        <v>51</v>
      </c>
    </row>
    <row r="15" ht="24.95" customHeight="1" spans="1:9">
      <c r="A15" s="246">
        <v>0.979166666666667</v>
      </c>
      <c r="B15" s="246">
        <v>0.0208333333333333</v>
      </c>
      <c r="C15" s="246" t="s">
        <v>52</v>
      </c>
      <c r="D15" s="251" t="s">
        <v>21</v>
      </c>
      <c r="E15" s="216"/>
      <c r="F15" s="233">
        <v>0.0208333333333333</v>
      </c>
      <c r="G15" s="234">
        <v>0.395833333333333</v>
      </c>
      <c r="H15" s="234" t="s">
        <v>42</v>
      </c>
      <c r="I15" s="235" t="s">
        <v>44</v>
      </c>
    </row>
    <row r="16" ht="24.95" customHeight="1" spans="1:5">
      <c r="A16" s="233">
        <v>0.0208333333333333</v>
      </c>
      <c r="B16" s="234">
        <v>0.375</v>
      </c>
      <c r="C16" s="234" t="s">
        <v>42</v>
      </c>
      <c r="D16" s="235" t="s">
        <v>43</v>
      </c>
      <c r="E16" s="216"/>
    </row>
    <row r="17" ht="20.1" customHeight="1" spans="5:5">
      <c r="E17" s="216"/>
    </row>
    <row r="18" ht="20.1" customHeight="1" spans="5:5">
      <c r="E18" s="216"/>
    </row>
    <row r="19" ht="20.1" customHeight="1" spans="5:5">
      <c r="E19" s="216"/>
    </row>
    <row r="20" ht="20.1" customHeight="1" spans="5:5">
      <c r="E20" s="216"/>
    </row>
    <row r="21" ht="20.1" customHeight="1" spans="5:5">
      <c r="E21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7" t="s">
        <v>0</v>
      </c>
      <c r="B1" s="188" t="s">
        <v>1</v>
      </c>
      <c r="C1" s="189"/>
      <c r="D1" s="190"/>
      <c r="E1" s="191"/>
      <c r="F1" s="192" t="s">
        <v>0</v>
      </c>
      <c r="G1" s="193" t="s">
        <v>2</v>
      </c>
      <c r="H1" s="194"/>
      <c r="I1" s="236"/>
    </row>
    <row r="2" ht="30.95" customHeight="1" spans="1:9">
      <c r="A2" s="195"/>
      <c r="B2" s="196"/>
      <c r="C2" s="197"/>
      <c r="D2" s="198"/>
      <c r="E2" s="191"/>
      <c r="F2" s="199"/>
      <c r="G2" s="200"/>
      <c r="H2" s="201"/>
      <c r="I2" s="237"/>
    </row>
    <row r="3" ht="20.1" customHeight="1" spans="1:9">
      <c r="A3" s="202" t="s">
        <v>3</v>
      </c>
      <c r="B3" s="203" t="s">
        <v>4</v>
      </c>
      <c r="C3" s="203" t="s">
        <v>5</v>
      </c>
      <c r="D3" s="203" t="s">
        <v>6</v>
      </c>
      <c r="E3" s="204"/>
      <c r="F3" s="205" t="s">
        <v>3</v>
      </c>
      <c r="G3" s="205" t="s">
        <v>4</v>
      </c>
      <c r="H3" s="205" t="s">
        <v>5</v>
      </c>
      <c r="I3" s="205" t="s">
        <v>6</v>
      </c>
    </row>
    <row r="4" ht="20.1" customHeight="1" spans="1:9">
      <c r="A4" s="206">
        <v>0.354166666666667</v>
      </c>
      <c r="B4" s="206">
        <v>0.357638888888889</v>
      </c>
      <c r="C4" s="207" t="s">
        <v>12</v>
      </c>
      <c r="D4" s="207" t="s">
        <v>8</v>
      </c>
      <c r="E4" s="208"/>
      <c r="F4" s="206">
        <v>0.375</v>
      </c>
      <c r="G4" s="206">
        <v>0.378472222222222</v>
      </c>
      <c r="H4" s="207" t="s">
        <v>12</v>
      </c>
      <c r="I4" s="207" t="s">
        <v>8</v>
      </c>
    </row>
    <row r="5" ht="20.1" customHeight="1" spans="1:9">
      <c r="A5" s="209">
        <v>0.357638888888889</v>
      </c>
      <c r="B5" s="210">
        <v>0.388888888888889</v>
      </c>
      <c r="C5" s="209" t="s">
        <v>53</v>
      </c>
      <c r="D5" s="211" t="s">
        <v>19</v>
      </c>
      <c r="E5" s="208"/>
      <c r="F5" s="210">
        <v>0.378472222222222</v>
      </c>
      <c r="G5" s="210">
        <v>0.423611111111111</v>
      </c>
      <c r="H5" s="212" t="s">
        <v>14</v>
      </c>
      <c r="I5" s="212" t="s">
        <v>54</v>
      </c>
    </row>
    <row r="6" ht="20.1" customHeight="1" spans="1:9">
      <c r="A6" s="213">
        <v>0.388888888888889</v>
      </c>
      <c r="B6" s="214">
        <v>0.409722222222222</v>
      </c>
      <c r="C6" s="214" t="s">
        <v>18</v>
      </c>
      <c r="D6" s="215" t="s">
        <v>27</v>
      </c>
      <c r="E6" s="216"/>
      <c r="F6" s="217">
        <v>0.423611111111111</v>
      </c>
      <c r="G6" s="217">
        <v>0.458333333333333</v>
      </c>
      <c r="H6" s="218" t="s">
        <v>18</v>
      </c>
      <c r="I6" s="218" t="s">
        <v>55</v>
      </c>
    </row>
    <row r="7" ht="20.1" customHeight="1" spans="1:11">
      <c r="A7" s="219">
        <v>0.409722222222222</v>
      </c>
      <c r="B7" s="220">
        <v>0.423611111111111</v>
      </c>
      <c r="C7" s="220" t="s">
        <v>17</v>
      </c>
      <c r="D7" s="221" t="s">
        <v>38</v>
      </c>
      <c r="E7" s="216"/>
      <c r="F7" s="219">
        <v>0.458333333333333</v>
      </c>
      <c r="G7" s="220">
        <v>0.479166666666667</v>
      </c>
      <c r="H7" s="220" t="s">
        <v>17</v>
      </c>
      <c r="I7" s="221" t="s">
        <v>27</v>
      </c>
      <c r="K7" s="238"/>
    </row>
    <row r="8" ht="20.1" customHeight="1" spans="1:9">
      <c r="A8" s="209">
        <v>0.423611111111111</v>
      </c>
      <c r="B8" s="210">
        <v>0.4375</v>
      </c>
      <c r="C8" s="209" t="s">
        <v>56</v>
      </c>
      <c r="D8" s="211" t="s">
        <v>38</v>
      </c>
      <c r="E8" s="216"/>
      <c r="F8" s="217">
        <v>0.479166666666667</v>
      </c>
      <c r="G8" s="217">
        <v>0.520833333333333</v>
      </c>
      <c r="H8" s="218" t="s">
        <v>57</v>
      </c>
      <c r="I8" s="218" t="s">
        <v>21</v>
      </c>
    </row>
    <row r="9" ht="20.1" customHeight="1" spans="1:9">
      <c r="A9" s="213">
        <v>0.4375</v>
      </c>
      <c r="B9" s="214">
        <v>0.447916666666667</v>
      </c>
      <c r="C9" s="214" t="s">
        <v>22</v>
      </c>
      <c r="D9" s="215" t="s">
        <v>11</v>
      </c>
      <c r="E9" s="216"/>
      <c r="F9" s="217">
        <v>0.520833333333333</v>
      </c>
      <c r="G9" s="217">
        <v>0.0833333333333333</v>
      </c>
      <c r="H9" s="218" t="s">
        <v>24</v>
      </c>
      <c r="I9" s="218" t="s">
        <v>58</v>
      </c>
    </row>
    <row r="10" ht="20.1" customHeight="1" spans="1:9">
      <c r="A10" s="222">
        <v>0.447916666666667</v>
      </c>
      <c r="B10" s="206">
        <v>0.458333333333333</v>
      </c>
      <c r="C10" s="206" t="s">
        <v>25</v>
      </c>
      <c r="D10" s="223" t="s">
        <v>11</v>
      </c>
      <c r="E10" s="216"/>
      <c r="F10" s="219">
        <v>0.583333333333333</v>
      </c>
      <c r="G10" s="220">
        <v>0.604166666666667</v>
      </c>
      <c r="H10" s="220" t="s">
        <v>26</v>
      </c>
      <c r="I10" s="221" t="s">
        <v>27</v>
      </c>
    </row>
    <row r="11" ht="20.1" customHeight="1" spans="1:9">
      <c r="A11" s="222">
        <v>0.458333333333333</v>
      </c>
      <c r="B11" s="206">
        <v>0.479166666666667</v>
      </c>
      <c r="C11" s="206" t="s">
        <v>59</v>
      </c>
      <c r="D11" s="223" t="s">
        <v>27</v>
      </c>
      <c r="E11" s="216"/>
      <c r="F11" s="217">
        <v>0.604166666666667</v>
      </c>
      <c r="G11" s="217">
        <v>0.625</v>
      </c>
      <c r="H11" s="218" t="s">
        <v>24</v>
      </c>
      <c r="I11" s="218" t="s">
        <v>27</v>
      </c>
    </row>
    <row r="12" ht="20.1" customHeight="1" spans="1:9">
      <c r="A12" s="224">
        <v>0.479166666666667</v>
      </c>
      <c r="B12" s="225">
        <v>0.916666666666667</v>
      </c>
      <c r="C12" s="225" t="s">
        <v>29</v>
      </c>
      <c r="D12" s="226" t="s">
        <v>30</v>
      </c>
      <c r="E12" s="216"/>
      <c r="F12" s="224">
        <v>0.625</v>
      </c>
      <c r="G12" s="225">
        <v>0.708333333333333</v>
      </c>
      <c r="H12" s="225" t="s">
        <v>35</v>
      </c>
      <c r="I12" s="226" t="s">
        <v>60</v>
      </c>
    </row>
    <row r="13" ht="20.1" customHeight="1" spans="1:9">
      <c r="A13" s="219">
        <v>0.916666666666667</v>
      </c>
      <c r="B13" s="220">
        <v>0.9375</v>
      </c>
      <c r="C13" s="220" t="s">
        <v>32</v>
      </c>
      <c r="D13" s="221" t="s">
        <v>27</v>
      </c>
      <c r="E13" s="216"/>
      <c r="F13" s="217">
        <v>0.208333333333333</v>
      </c>
      <c r="G13" s="217">
        <v>0.25</v>
      </c>
      <c r="H13" s="218" t="s">
        <v>61</v>
      </c>
      <c r="I13" s="218" t="s">
        <v>21</v>
      </c>
    </row>
    <row r="14" ht="20.1" customHeight="1" spans="1:9">
      <c r="A14" s="227">
        <v>0.9375</v>
      </c>
      <c r="B14" s="228">
        <v>0.958333333333333</v>
      </c>
      <c r="C14" s="228" t="s">
        <v>62</v>
      </c>
      <c r="D14" s="229" t="s">
        <v>27</v>
      </c>
      <c r="E14" s="216"/>
      <c r="F14" s="224">
        <v>0.25</v>
      </c>
      <c r="G14" s="225">
        <v>0.375</v>
      </c>
      <c r="H14" s="225" t="s">
        <v>35</v>
      </c>
      <c r="I14" s="226" t="s">
        <v>63</v>
      </c>
    </row>
    <row r="15" ht="20.1" customHeight="1" spans="1:9">
      <c r="A15" s="222">
        <v>0.958333333333333</v>
      </c>
      <c r="B15" s="206">
        <v>0.979166666666667</v>
      </c>
      <c r="C15" s="206" t="s">
        <v>50</v>
      </c>
      <c r="D15" s="223" t="s">
        <v>27</v>
      </c>
      <c r="E15" s="216"/>
      <c r="F15" s="219">
        <v>0.875</v>
      </c>
      <c r="G15" s="220">
        <v>0.895833333333333</v>
      </c>
      <c r="H15" s="220" t="s">
        <v>32</v>
      </c>
      <c r="I15" s="221" t="s">
        <v>27</v>
      </c>
    </row>
    <row r="16" ht="20.1" customHeight="1" spans="1:9">
      <c r="A16" s="222">
        <v>0.979166666666667</v>
      </c>
      <c r="B16" s="206">
        <v>0.993055555555556</v>
      </c>
      <c r="C16" s="206" t="s">
        <v>64</v>
      </c>
      <c r="D16" s="223" t="s">
        <v>38</v>
      </c>
      <c r="E16" s="216"/>
      <c r="F16" s="227">
        <v>0.895833333333333</v>
      </c>
      <c r="G16" s="228">
        <v>0.916666666666667</v>
      </c>
      <c r="H16" s="228" t="s">
        <v>39</v>
      </c>
      <c r="I16" s="229" t="s">
        <v>27</v>
      </c>
    </row>
    <row r="17" ht="20.1" customHeight="1" spans="1:9">
      <c r="A17" s="230">
        <v>0.993055555555556</v>
      </c>
      <c r="B17" s="231">
        <v>0</v>
      </c>
      <c r="C17" s="231" t="s">
        <v>65</v>
      </c>
      <c r="D17" s="232" t="s">
        <v>9</v>
      </c>
      <c r="E17" s="216"/>
      <c r="F17" s="217">
        <v>0.916666666666667</v>
      </c>
      <c r="G17" s="217">
        <v>0.5</v>
      </c>
      <c r="H17" s="217" t="s">
        <v>66</v>
      </c>
      <c r="I17" s="239" t="s">
        <v>41</v>
      </c>
    </row>
    <row r="18" ht="20.1" customHeight="1" spans="1:9">
      <c r="A18" s="233">
        <v>0</v>
      </c>
      <c r="B18" s="234">
        <v>0.354166666666667</v>
      </c>
      <c r="C18" s="234" t="s">
        <v>42</v>
      </c>
      <c r="D18" s="235" t="s">
        <v>43</v>
      </c>
      <c r="E18" s="216"/>
      <c r="F18" s="233">
        <v>0</v>
      </c>
      <c r="G18" s="234">
        <v>0.375</v>
      </c>
      <c r="H18" s="234" t="s">
        <v>42</v>
      </c>
      <c r="I18" s="235" t="s">
        <v>44</v>
      </c>
    </row>
    <row r="19" ht="20.1" customHeight="1" spans="5:5">
      <c r="E19" s="216"/>
    </row>
    <row r="20" ht="20.1" customHeight="1" spans="5:5">
      <c r="E20" s="216"/>
    </row>
  </sheetData>
  <mergeCells count="4">
    <mergeCell ref="A1:A2"/>
    <mergeCell ref="F1:F2"/>
    <mergeCell ref="B1:D2"/>
    <mergeCell ref="G1:I2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7" workbookViewId="0">
      <selection activeCell="C58" sqref="C58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2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3" t="s">
        <v>0</v>
      </c>
      <c r="B1" s="134" t="s">
        <v>67</v>
      </c>
      <c r="C1" s="135"/>
      <c r="D1" s="136"/>
      <c r="G1" s="137"/>
    </row>
    <row r="2" ht="18" hidden="1" spans="1:7">
      <c r="A2" s="138"/>
      <c r="B2" s="139"/>
      <c r="C2" s="140"/>
      <c r="D2" s="141"/>
      <c r="G2" s="137"/>
    </row>
    <row r="3" ht="18.75" hidden="1" spans="1:7">
      <c r="A3" s="142" t="s">
        <v>3</v>
      </c>
      <c r="B3" s="143" t="s">
        <v>4</v>
      </c>
      <c r="C3" s="143" t="s">
        <v>5</v>
      </c>
      <c r="D3" s="144" t="s">
        <v>6</v>
      </c>
      <c r="G3" s="137"/>
    </row>
    <row r="4" ht="19" hidden="1" customHeight="1" spans="1:7">
      <c r="A4" s="145">
        <v>0.291666666666667</v>
      </c>
      <c r="B4" s="146">
        <v>0.375</v>
      </c>
      <c r="C4" s="147" t="s">
        <v>68</v>
      </c>
      <c r="D4" s="148" t="s">
        <v>60</v>
      </c>
      <c r="G4" s="137"/>
    </row>
    <row r="5" ht="18.75" hidden="1" spans="1:7">
      <c r="A5" s="149">
        <v>0.375</v>
      </c>
      <c r="B5" s="149">
        <v>0.395833333333333</v>
      </c>
      <c r="C5" s="147" t="s">
        <v>18</v>
      </c>
      <c r="D5" s="150" t="s">
        <v>27</v>
      </c>
      <c r="G5" s="137"/>
    </row>
    <row r="6" ht="18.75" hidden="1" spans="1:7">
      <c r="A6" s="149">
        <v>0.395833333333333</v>
      </c>
      <c r="B6" s="149">
        <v>0.416666666666667</v>
      </c>
      <c r="C6" s="147" t="s">
        <v>69</v>
      </c>
      <c r="D6" s="150" t="s">
        <v>27</v>
      </c>
      <c r="G6" s="137"/>
    </row>
    <row r="7" ht="20" hidden="1" customHeight="1" spans="1:7">
      <c r="A7" s="149">
        <v>0.416666666666667</v>
      </c>
      <c r="B7" s="151">
        <v>0.520833333333333</v>
      </c>
      <c r="C7" s="152" t="s">
        <v>70</v>
      </c>
      <c r="D7" s="150" t="s">
        <v>51</v>
      </c>
      <c r="E7" s="153"/>
      <c r="F7" s="154"/>
      <c r="G7" s="153"/>
    </row>
    <row r="8" ht="21" hidden="1" customHeight="1" spans="1:5">
      <c r="A8" s="155">
        <v>0.520833333333333</v>
      </c>
      <c r="B8" s="156">
        <v>0.604166666666667</v>
      </c>
      <c r="C8" s="157" t="s">
        <v>71</v>
      </c>
      <c r="D8" s="158" t="s">
        <v>60</v>
      </c>
      <c r="E8" s="137"/>
    </row>
    <row r="9" hidden="1" customHeight="1" spans="1:5">
      <c r="A9" s="149">
        <v>0.604166666666667</v>
      </c>
      <c r="B9" s="149">
        <v>0.625</v>
      </c>
      <c r="C9" s="159" t="s">
        <v>26</v>
      </c>
      <c r="D9" s="150" t="s">
        <v>27</v>
      </c>
      <c r="E9" s="137"/>
    </row>
    <row r="10" ht="20" hidden="1" customHeight="1" spans="1:6">
      <c r="A10" s="160">
        <v>0.625</v>
      </c>
      <c r="B10" s="161">
        <v>0.875</v>
      </c>
      <c r="C10" s="162" t="s">
        <v>72</v>
      </c>
      <c r="D10" s="163" t="s">
        <v>73</v>
      </c>
      <c r="E10" s="137"/>
      <c r="F10" s="137"/>
    </row>
    <row r="11" ht="17.25" hidden="1" spans="1:7">
      <c r="A11" s="164">
        <v>0.875</v>
      </c>
      <c r="B11" s="165">
        <v>0.895833333333333</v>
      </c>
      <c r="C11" s="166" t="s">
        <v>74</v>
      </c>
      <c r="D11" s="166" t="s">
        <v>27</v>
      </c>
      <c r="E11" s="167"/>
      <c r="G11" s="137"/>
    </row>
    <row r="12" ht="18" hidden="1" spans="1:7">
      <c r="A12" s="168">
        <v>0.895833333333333</v>
      </c>
      <c r="B12" s="168">
        <v>0.916666666666667</v>
      </c>
      <c r="C12" s="169" t="s">
        <v>75</v>
      </c>
      <c r="D12" s="170" t="s">
        <v>27</v>
      </c>
      <c r="G12" s="153"/>
    </row>
    <row r="13" ht="18.75" hidden="1" spans="1:7">
      <c r="A13" s="145">
        <v>0.916666666666667</v>
      </c>
      <c r="B13" s="146">
        <v>0.9375</v>
      </c>
      <c r="C13" s="171" t="s">
        <v>76</v>
      </c>
      <c r="D13" s="172" t="s">
        <v>27</v>
      </c>
      <c r="G13" s="137"/>
    </row>
    <row r="14" ht="18.75" hidden="1" spans="1:7">
      <c r="A14" s="145">
        <v>0.9375</v>
      </c>
      <c r="B14" s="146">
        <v>0.958333333333333</v>
      </c>
      <c r="C14" s="171" t="s">
        <v>40</v>
      </c>
      <c r="D14" s="172" t="s">
        <v>27</v>
      </c>
      <c r="G14" s="137"/>
    </row>
    <row r="15" ht="16.5" hidden="1" spans="1:4">
      <c r="A15" s="149">
        <v>0.958333333333333</v>
      </c>
      <c r="B15" s="173">
        <v>0.291666666666667</v>
      </c>
      <c r="C15" s="171" t="s">
        <v>77</v>
      </c>
      <c r="D15" s="171" t="s">
        <v>78</v>
      </c>
    </row>
    <row r="16" ht="15.75" hidden="1"/>
    <row r="17" hidden="1"/>
    <row r="18" ht="15.75" hidden="1" spans="1:5">
      <c r="A18" s="132"/>
      <c r="E18"/>
    </row>
    <row r="19" ht="15.75" hidden="1" spans="1:5">
      <c r="A19" s="133" t="s">
        <v>0</v>
      </c>
      <c r="B19" s="134" t="s">
        <v>79</v>
      </c>
      <c r="C19" s="135"/>
      <c r="D19" s="136"/>
      <c r="E19"/>
    </row>
    <row r="20" ht="15.75" hidden="1" spans="1:5">
      <c r="A20" s="138"/>
      <c r="B20" s="139"/>
      <c r="C20" s="140"/>
      <c r="D20" s="141"/>
      <c r="E20"/>
    </row>
    <row r="21" ht="18.75" hidden="1" spans="1:5">
      <c r="A21" s="142" t="s">
        <v>3</v>
      </c>
      <c r="B21" s="143" t="s">
        <v>4</v>
      </c>
      <c r="C21" s="143" t="s">
        <v>5</v>
      </c>
      <c r="D21" s="144" t="s">
        <v>6</v>
      </c>
      <c r="E21"/>
    </row>
    <row r="22" ht="16.5" hidden="1" spans="1:5">
      <c r="A22" s="145">
        <v>0.270833333333333</v>
      </c>
      <c r="B22" s="146">
        <v>0.291666666666667</v>
      </c>
      <c r="C22" s="171" t="s">
        <v>40</v>
      </c>
      <c r="D22" s="172" t="s">
        <v>27</v>
      </c>
      <c r="E22"/>
    </row>
    <row r="23" ht="16.5" hidden="1" spans="1:5">
      <c r="A23" s="145">
        <v>0.291666666666667</v>
      </c>
      <c r="B23" s="146">
        <v>0.375</v>
      </c>
      <c r="C23" s="147" t="s">
        <v>68</v>
      </c>
      <c r="D23" s="148" t="s">
        <v>60</v>
      </c>
      <c r="E23"/>
    </row>
    <row r="24" ht="16.5" hidden="1" spans="1:5">
      <c r="A24" s="149">
        <v>0.375</v>
      </c>
      <c r="B24" s="149">
        <v>0.395833333333333</v>
      </c>
      <c r="C24" s="147" t="s">
        <v>18</v>
      </c>
      <c r="D24" s="150" t="s">
        <v>27</v>
      </c>
      <c r="E24"/>
    </row>
    <row r="25" ht="16.5" hidden="1" spans="1:5">
      <c r="A25" s="149">
        <v>0.395833333333333</v>
      </c>
      <c r="B25" s="149">
        <v>0.416666666666667</v>
      </c>
      <c r="C25" s="147" t="s">
        <v>69</v>
      </c>
      <c r="D25" s="150" t="s">
        <v>27</v>
      </c>
      <c r="E25"/>
    </row>
    <row r="26" ht="17.25" hidden="1" spans="1:5">
      <c r="A26" s="149">
        <v>0.416666666666667</v>
      </c>
      <c r="B26" s="151">
        <v>0.520833333333333</v>
      </c>
      <c r="C26" s="152" t="s">
        <v>80</v>
      </c>
      <c r="D26" s="150" t="s">
        <v>51</v>
      </c>
      <c r="E26"/>
    </row>
    <row r="27" ht="16.5" hidden="1" spans="1:5">
      <c r="A27" s="155">
        <v>0.520833333333333</v>
      </c>
      <c r="B27" s="156">
        <v>0.604166666666667</v>
      </c>
      <c r="C27" s="157" t="s">
        <v>71</v>
      </c>
      <c r="D27" s="158" t="s">
        <v>60</v>
      </c>
      <c r="E27"/>
    </row>
    <row r="28" ht="16.5" hidden="1" spans="1:5">
      <c r="A28" s="149">
        <v>0.604166666666667</v>
      </c>
      <c r="B28" s="149">
        <v>0.625</v>
      </c>
      <c r="C28" s="159" t="s">
        <v>26</v>
      </c>
      <c r="D28" s="150" t="s">
        <v>27</v>
      </c>
      <c r="E28"/>
    </row>
    <row r="29" ht="16.5" hidden="1" spans="1:5">
      <c r="A29" s="160">
        <v>0.625</v>
      </c>
      <c r="B29" s="161">
        <v>0.875</v>
      </c>
      <c r="C29" s="162" t="s">
        <v>72</v>
      </c>
      <c r="D29" s="163" t="s">
        <v>73</v>
      </c>
      <c r="E29"/>
    </row>
    <row r="30" ht="16.5" hidden="1" spans="1:5">
      <c r="A30" s="164">
        <v>0.875</v>
      </c>
      <c r="B30" s="165">
        <v>0.895833333333333</v>
      </c>
      <c r="C30" s="166" t="s">
        <v>74</v>
      </c>
      <c r="D30" s="150" t="s">
        <v>27</v>
      </c>
      <c r="E30"/>
    </row>
    <row r="31" ht="16.5" hidden="1" spans="1:4">
      <c r="A31" s="168">
        <v>0.895833333333333</v>
      </c>
      <c r="B31" s="168">
        <v>0.916666666666667</v>
      </c>
      <c r="C31" s="169" t="s">
        <v>75</v>
      </c>
      <c r="D31" s="170" t="s">
        <v>27</v>
      </c>
    </row>
    <row r="32" ht="16.5" hidden="1" spans="1:4">
      <c r="A32" s="145">
        <v>0.916666666666667</v>
      </c>
      <c r="B32" s="146">
        <v>0.9375</v>
      </c>
      <c r="C32" s="171" t="s">
        <v>76</v>
      </c>
      <c r="D32" s="172" t="s">
        <v>27</v>
      </c>
    </row>
    <row r="33" ht="16.5" hidden="1" spans="1:4">
      <c r="A33" s="145">
        <v>0.9375</v>
      </c>
      <c r="B33" s="146">
        <v>0.958333333333333</v>
      </c>
      <c r="C33" s="171" t="s">
        <v>81</v>
      </c>
      <c r="D33" s="172" t="s">
        <v>27</v>
      </c>
    </row>
    <row r="34" ht="16.5" hidden="1" spans="1:4">
      <c r="A34" s="149">
        <v>0.958333333333333</v>
      </c>
      <c r="B34" s="173">
        <v>0.270833333333333</v>
      </c>
      <c r="C34" s="171" t="s">
        <v>77</v>
      </c>
      <c r="D34" s="171" t="s">
        <v>82</v>
      </c>
    </row>
    <row r="35" ht="15.75" hidden="1"/>
    <row r="36" hidden="1"/>
    <row r="37" ht="15.75" hidden="1"/>
    <row r="38" ht="15.75" hidden="1" spans="1:4">
      <c r="A38" s="133" t="s">
        <v>0</v>
      </c>
      <c r="B38" s="134" t="s">
        <v>83</v>
      </c>
      <c r="C38" s="135"/>
      <c r="D38" s="136"/>
    </row>
    <row r="39" ht="15.75" hidden="1" spans="1:4">
      <c r="A39" s="138"/>
      <c r="B39" s="139"/>
      <c r="C39" s="140"/>
      <c r="D39" s="141"/>
    </row>
    <row r="40" ht="18.75" hidden="1" spans="1:4">
      <c r="A40" s="142" t="s">
        <v>3</v>
      </c>
      <c r="B40" s="143" t="s">
        <v>4</v>
      </c>
      <c r="C40" s="143" t="s">
        <v>5</v>
      </c>
      <c r="D40" s="144" t="s">
        <v>6</v>
      </c>
    </row>
    <row r="41" ht="16.5" hidden="1" spans="1:4">
      <c r="A41" s="174">
        <v>0.291666666666667</v>
      </c>
      <c r="B41" s="175">
        <v>0.3125</v>
      </c>
      <c r="C41" s="176" t="s">
        <v>40</v>
      </c>
      <c r="D41" s="177" t="s">
        <v>27</v>
      </c>
    </row>
    <row r="42" ht="16.5" hidden="1" spans="1:4">
      <c r="A42" s="174">
        <v>0.3125</v>
      </c>
      <c r="B42" s="175">
        <v>0.395833333333333</v>
      </c>
      <c r="C42" s="176" t="s">
        <v>68</v>
      </c>
      <c r="D42" s="177" t="s">
        <v>60</v>
      </c>
    </row>
    <row r="43" ht="16.5" hidden="1" spans="1:4">
      <c r="A43" s="149">
        <v>0.395833333333333</v>
      </c>
      <c r="B43" s="149">
        <v>0.416666666666667</v>
      </c>
      <c r="C43" s="147" t="s">
        <v>18</v>
      </c>
      <c r="D43" s="150" t="s">
        <v>27</v>
      </c>
    </row>
    <row r="44" ht="16.5" hidden="1" spans="1:4">
      <c r="A44" s="149">
        <v>0.416666666666667</v>
      </c>
      <c r="B44" s="149">
        <v>0.4375</v>
      </c>
      <c r="C44" s="147" t="s">
        <v>84</v>
      </c>
      <c r="D44" s="150" t="s">
        <v>27</v>
      </c>
    </row>
    <row r="45" ht="17.25" hidden="1" spans="1:4">
      <c r="A45" s="178">
        <v>0.4375</v>
      </c>
      <c r="B45" s="179">
        <v>0.520833333333333</v>
      </c>
      <c r="C45" s="180" t="s">
        <v>85</v>
      </c>
      <c r="D45" s="181" t="s">
        <v>60</v>
      </c>
    </row>
    <row r="46" ht="16.5" hidden="1" spans="1:4">
      <c r="A46" s="155">
        <v>0.520833333333333</v>
      </c>
      <c r="B46" s="156">
        <v>0.604166666666667</v>
      </c>
      <c r="C46" s="157" t="s">
        <v>86</v>
      </c>
      <c r="D46" s="158" t="s">
        <v>60</v>
      </c>
    </row>
    <row r="47" ht="16.5" hidden="1" spans="1:4">
      <c r="A47" s="149">
        <v>0.604166666666667</v>
      </c>
      <c r="B47" s="149">
        <v>0.625</v>
      </c>
      <c r="C47" s="159" t="s">
        <v>26</v>
      </c>
      <c r="D47" s="150" t="s">
        <v>27</v>
      </c>
    </row>
    <row r="48" ht="16.5" hidden="1" spans="1:4">
      <c r="A48" s="160">
        <v>0.625</v>
      </c>
      <c r="B48" s="161">
        <v>0.875</v>
      </c>
      <c r="C48" s="162" t="s">
        <v>87</v>
      </c>
      <c r="D48" s="163" t="s">
        <v>73</v>
      </c>
    </row>
    <row r="49" ht="16.5" hidden="1" spans="1:4">
      <c r="A49" s="164">
        <v>0.875</v>
      </c>
      <c r="B49" s="165">
        <v>0.916666666666667</v>
      </c>
      <c r="C49" s="166" t="s">
        <v>88</v>
      </c>
      <c r="D49" s="150" t="s">
        <v>21</v>
      </c>
    </row>
    <row r="50" ht="16.5" hidden="1" spans="1:4">
      <c r="A50" s="174">
        <v>0.916666666666667</v>
      </c>
      <c r="B50" s="175">
        <v>0.9375</v>
      </c>
      <c r="C50" s="182" t="s">
        <v>89</v>
      </c>
      <c r="D50" s="183" t="s">
        <v>27</v>
      </c>
    </row>
    <row r="51" ht="16.5" hidden="1" spans="1:4">
      <c r="A51" s="174">
        <v>0.9375</v>
      </c>
      <c r="B51" s="175">
        <v>0.958333333333333</v>
      </c>
      <c r="C51" s="182" t="s">
        <v>90</v>
      </c>
      <c r="D51" s="183" t="s">
        <v>27</v>
      </c>
    </row>
    <row r="52" ht="16.5" hidden="1" spans="1:4">
      <c r="A52" s="149">
        <v>0.958333333333333</v>
      </c>
      <c r="B52" s="173">
        <v>0.291666666666667</v>
      </c>
      <c r="C52" s="171" t="s">
        <v>77</v>
      </c>
      <c r="D52" s="171" t="s">
        <v>78</v>
      </c>
    </row>
    <row r="53" ht="15.75" hidden="1"/>
    <row r="54" hidden="1"/>
    <row r="55" ht="15.75" hidden="1"/>
    <row r="56" ht="15.75" spans="1:4">
      <c r="A56" s="133" t="s">
        <v>0</v>
      </c>
      <c r="B56" s="134" t="s">
        <v>91</v>
      </c>
      <c r="C56" s="135"/>
      <c r="D56" s="136"/>
    </row>
    <row r="57" ht="15.75" spans="1:4">
      <c r="A57" s="138"/>
      <c r="B57" s="139"/>
      <c r="C57" s="140"/>
      <c r="D57" s="141"/>
    </row>
    <row r="58" ht="18.75" spans="1:4">
      <c r="A58" s="142" t="s">
        <v>3</v>
      </c>
      <c r="B58" s="143" t="s">
        <v>4</v>
      </c>
      <c r="C58" s="143" t="s">
        <v>5</v>
      </c>
      <c r="D58" s="144" t="s">
        <v>6</v>
      </c>
    </row>
    <row r="59" ht="16.5" spans="1:4">
      <c r="A59" s="145">
        <v>0.291666666666667</v>
      </c>
      <c r="B59" s="146">
        <v>0.3125</v>
      </c>
      <c r="C59" s="184" t="s">
        <v>92</v>
      </c>
      <c r="D59" s="185" t="s">
        <v>27</v>
      </c>
    </row>
    <row r="60" ht="16.5" spans="1:4">
      <c r="A60" s="174">
        <v>0.3125</v>
      </c>
      <c r="B60" s="175">
        <v>0.333333333333333</v>
      </c>
      <c r="C60" s="182" t="s">
        <v>40</v>
      </c>
      <c r="D60" s="183" t="s">
        <v>27</v>
      </c>
    </row>
    <row r="61" ht="16.5" spans="1:4">
      <c r="A61" s="174">
        <v>0.333333333333333</v>
      </c>
      <c r="B61" s="175">
        <v>0.416666666666667</v>
      </c>
      <c r="C61" s="182" t="s">
        <v>68</v>
      </c>
      <c r="D61" s="183" t="s">
        <v>60</v>
      </c>
    </row>
    <row r="62" ht="16.5" spans="1:4">
      <c r="A62" s="149">
        <v>0.416666666666667</v>
      </c>
      <c r="B62" s="149">
        <v>0.4375</v>
      </c>
      <c r="C62" s="147" t="s">
        <v>18</v>
      </c>
      <c r="D62" s="150" t="s">
        <v>27</v>
      </c>
    </row>
    <row r="63" ht="16.5" spans="1:4">
      <c r="A63" s="149">
        <v>0.4375</v>
      </c>
      <c r="B63" s="149">
        <v>0.458333333333333</v>
      </c>
      <c r="C63" s="147" t="s">
        <v>84</v>
      </c>
      <c r="D63" s="150" t="s">
        <v>27</v>
      </c>
    </row>
    <row r="64" ht="16.5" spans="1:4">
      <c r="A64" s="149">
        <v>0.458333333333333</v>
      </c>
      <c r="B64" s="149">
        <v>0.479166666666667</v>
      </c>
      <c r="C64" s="147" t="s">
        <v>93</v>
      </c>
      <c r="D64" s="150" t="s">
        <v>27</v>
      </c>
    </row>
    <row r="65" ht="16.5" spans="1:4">
      <c r="A65" s="155">
        <v>0.479166666666667</v>
      </c>
      <c r="B65" s="155">
        <v>0.875</v>
      </c>
      <c r="C65" s="155" t="s">
        <v>94</v>
      </c>
      <c r="D65" s="155" t="s">
        <v>95</v>
      </c>
    </row>
    <row r="66" ht="16.5" hidden="1" spans="1:4">
      <c r="A66" s="149">
        <v>0.583333333333333</v>
      </c>
      <c r="B66" s="149">
        <v>0.604166666666667</v>
      </c>
      <c r="C66" s="159" t="s">
        <v>26</v>
      </c>
      <c r="D66" s="150" t="s">
        <v>27</v>
      </c>
    </row>
    <row r="67" ht="16.5" spans="1:4">
      <c r="A67" s="164">
        <v>0.875</v>
      </c>
      <c r="B67" s="165">
        <v>0.916666666666667</v>
      </c>
      <c r="C67" s="166" t="s">
        <v>96</v>
      </c>
      <c r="D67" s="150" t="s">
        <v>21</v>
      </c>
    </row>
    <row r="68" ht="16.5" spans="1:4">
      <c r="A68" s="174">
        <v>0.916666666666667</v>
      </c>
      <c r="B68" s="175">
        <v>0.979166666666667</v>
      </c>
      <c r="C68" s="182" t="s">
        <v>97</v>
      </c>
      <c r="D68" s="183" t="s">
        <v>58</v>
      </c>
    </row>
    <row r="69" ht="16.5" spans="1:4">
      <c r="A69" s="149">
        <v>0.479166666666667</v>
      </c>
      <c r="B69" s="173">
        <v>0.291666666666667</v>
      </c>
      <c r="C69" s="171" t="s">
        <v>77</v>
      </c>
      <c r="D69" s="171" t="s">
        <v>82</v>
      </c>
    </row>
    <row r="70" ht="15.75"/>
    <row r="71" spans="5:5">
      <c r="E71" s="186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7" zoomScaleNormal="87" topLeftCell="A26" workbookViewId="0">
      <selection activeCell="F34" sqref="F34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</cols>
  <sheetData>
    <row r="1" ht="57" customHeight="1" spans="1:18">
      <c r="A1" s="115" cm="1">
        <f t="array" ref="A1">224-SUMPRODUCT((MOD(ROW(D4:D240)-ROW(D4),8)&lt;7)*(D4:D240&lt;&gt;""))</f>
        <v>197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7 months 1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30" t="s">
        <v>102</v>
      </c>
      <c r="R1" s="131" t="s">
        <v>103</v>
      </c>
    </row>
    <row r="2" ht="23.25" spans="1:18">
      <c r="A2" s="120"/>
      <c r="B2" s="14"/>
      <c r="C2" s="15" t="s">
        <v>104</v>
      </c>
      <c r="D2" s="15" t="s">
        <v>105</v>
      </c>
      <c r="E2" s="15" t="s">
        <v>106</v>
      </c>
      <c r="F2" s="16" t="s">
        <v>107</v>
      </c>
      <c r="G2" s="16"/>
      <c r="H2" s="16"/>
      <c r="I2" s="16"/>
      <c r="J2" s="16"/>
      <c r="K2" s="15" t="s">
        <v>108</v>
      </c>
      <c r="L2" s="15" t="s">
        <v>109</v>
      </c>
      <c r="M2" s="15" t="s">
        <v>110</v>
      </c>
      <c r="N2" s="36"/>
      <c r="O2" s="36"/>
      <c r="P2" s="36"/>
      <c r="Q2" s="18"/>
      <c r="R2" s="14"/>
    </row>
    <row r="3" ht="32.25" spans="1:18">
      <c r="A3" s="120"/>
      <c r="B3" s="14"/>
      <c r="C3" s="17"/>
      <c r="D3" s="18"/>
      <c r="E3" s="18"/>
      <c r="F3" s="19" t="s">
        <v>111</v>
      </c>
      <c r="G3" s="19" t="s">
        <v>112</v>
      </c>
      <c r="H3" s="19" t="s">
        <v>113</v>
      </c>
      <c r="I3" s="19" t="s">
        <v>114</v>
      </c>
      <c r="J3" s="37" t="s">
        <v>115</v>
      </c>
      <c r="K3" s="18"/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</row>
    <row r="4" ht="21" spans="1:18">
      <c r="A4" s="121">
        <v>44383</v>
      </c>
      <c r="B4" s="21" t="s">
        <v>119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120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</row>
    <row r="5" ht="21" spans="1:18">
      <c r="A5" s="121">
        <v>44384</v>
      </c>
      <c r="B5" s="21" t="s">
        <v>121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122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</row>
    <row r="6" ht="21" spans="1:18">
      <c r="A6" s="121">
        <v>44385</v>
      </c>
      <c r="B6" s="21" t="s">
        <v>123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124</v>
      </c>
      <c r="O6" s="40">
        <v>4</v>
      </c>
      <c r="P6" s="40">
        <v>85</v>
      </c>
      <c r="Q6" s="54">
        <f t="shared" si="0"/>
        <v>63.4615384615385</v>
      </c>
      <c r="R6" s="61"/>
    </row>
    <row r="7" ht="21" spans="1:18">
      <c r="A7" s="121">
        <v>44386</v>
      </c>
      <c r="B7" s="21" t="s">
        <v>125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126</v>
      </c>
      <c r="O7" s="40">
        <v>1.5</v>
      </c>
      <c r="P7" s="40">
        <v>100</v>
      </c>
      <c r="Q7" s="54">
        <f t="shared" si="0"/>
        <v>60.7692307692308</v>
      </c>
      <c r="R7" s="61"/>
    </row>
    <row r="8" ht="21" spans="1:18">
      <c r="A8" s="121">
        <v>44387</v>
      </c>
      <c r="B8" s="21" t="s">
        <v>127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128</v>
      </c>
      <c r="O8" s="40">
        <v>7</v>
      </c>
      <c r="P8" s="40">
        <v>87</v>
      </c>
      <c r="Q8" s="54">
        <f t="shared" si="0"/>
        <v>60.6923076923077</v>
      </c>
      <c r="R8" s="61"/>
    </row>
    <row r="9" ht="21.75" spans="1:18">
      <c r="A9" s="121">
        <v>44388</v>
      </c>
      <c r="B9" s="21" t="s">
        <v>129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6" t="str">
        <f>REPT("-",12)</f>
        <v>------------</v>
      </c>
      <c r="O9" s="40"/>
      <c r="P9" s="40"/>
      <c r="Q9" s="54">
        <f t="shared" si="0"/>
        <v>80</v>
      </c>
      <c r="R9" s="61"/>
    </row>
    <row r="10" ht="21.75" spans="1:18">
      <c r="A10" s="121">
        <v>44389</v>
      </c>
      <c r="B10" s="21" t="s">
        <v>130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>
        <v>0</v>
      </c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6" t="str">
        <f>REPT("-",12)</f>
        <v>------------</v>
      </c>
      <c r="O10" s="40"/>
      <c r="P10" s="40"/>
      <c r="Q10" s="54">
        <f t="shared" si="0"/>
        <v>70</v>
      </c>
      <c r="R10" s="61"/>
    </row>
    <row r="11" ht="21.75" spans="1:18">
      <c r="A11" s="122" t="s">
        <v>131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21.4285714285714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7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6" t="str">
        <f>REPT("-",12)</f>
        <v>------------</v>
      </c>
    </row>
    <row r="12" ht="21" spans="1:18">
      <c r="A12" s="121">
        <v>44390</v>
      </c>
      <c r="B12" s="21" t="s">
        <v>119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132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</row>
    <row r="13" ht="21" spans="1:18">
      <c r="A13" s="121">
        <v>44391</v>
      </c>
      <c r="B13" s="21" t="s">
        <v>121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133</v>
      </c>
      <c r="O13" s="40">
        <v>7.5</v>
      </c>
      <c r="P13" s="40">
        <v>85</v>
      </c>
      <c r="Q13" s="54">
        <f t="shared" si="1"/>
        <v>62.1153846153846</v>
      </c>
      <c r="R13" s="61"/>
    </row>
    <row r="14" ht="21" spans="1:18">
      <c r="A14" s="121">
        <v>44392</v>
      </c>
      <c r="B14" s="21" t="s">
        <v>123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134</v>
      </c>
      <c r="O14" s="40">
        <v>3</v>
      </c>
      <c r="P14" s="40">
        <v>60</v>
      </c>
      <c r="Q14" s="54">
        <f t="shared" si="1"/>
        <v>46.9230769230769</v>
      </c>
      <c r="R14" s="61"/>
    </row>
    <row r="15" ht="21" spans="1:18">
      <c r="A15" s="121">
        <v>44393</v>
      </c>
      <c r="B15" s="21" t="s">
        <v>125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135</v>
      </c>
      <c r="O15" s="40">
        <v>2.5</v>
      </c>
      <c r="P15" s="40">
        <v>95</v>
      </c>
      <c r="Q15" s="54">
        <f t="shared" si="1"/>
        <v>61.7307692307692</v>
      </c>
      <c r="R15" s="61"/>
    </row>
    <row r="16" ht="21" spans="1:18">
      <c r="A16" s="121">
        <v>44394</v>
      </c>
      <c r="B16" s="21" t="s">
        <v>127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136</v>
      </c>
      <c r="O16" s="40">
        <v>0.5</v>
      </c>
      <c r="P16" s="40">
        <v>100</v>
      </c>
      <c r="Q16" s="54">
        <f t="shared" si="1"/>
        <v>47.6923076923077</v>
      </c>
      <c r="R16" s="61"/>
    </row>
    <row r="17" ht="40" customHeight="1" spans="1:18">
      <c r="A17" s="121">
        <v>44395</v>
      </c>
      <c r="B17" s="21" t="s">
        <v>129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137</v>
      </c>
      <c r="O17" s="40">
        <v>5</v>
      </c>
      <c r="P17" s="40">
        <v>100</v>
      </c>
      <c r="Q17" s="54">
        <f t="shared" si="1"/>
        <v>82.5</v>
      </c>
      <c r="R17" s="61"/>
    </row>
    <row r="18" ht="31" customHeight="1" spans="1:18">
      <c r="A18" s="121">
        <v>44396</v>
      </c>
      <c r="B18" s="21" t="s">
        <v>130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138</v>
      </c>
      <c r="O18" s="40">
        <v>8</v>
      </c>
      <c r="P18" s="40">
        <v>95</v>
      </c>
      <c r="Q18" s="54">
        <f t="shared" si="1"/>
        <v>76</v>
      </c>
      <c r="R18" s="61"/>
    </row>
    <row r="19" ht="21.75" spans="1:18">
      <c r="A19" s="122" t="s">
        <v>139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7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6" t="str">
        <f>REPT("-",12)</f>
        <v>------------</v>
      </c>
    </row>
    <row r="20" ht="21" spans="1:18">
      <c r="A20" s="121">
        <v>44397</v>
      </c>
      <c r="B20" s="21" t="s">
        <v>119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140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</row>
    <row r="21" ht="21" spans="1:18">
      <c r="A21" s="121">
        <v>44398</v>
      </c>
      <c r="B21" s="21" t="s">
        <v>121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140</v>
      </c>
      <c r="O21" s="40">
        <v>0.5</v>
      </c>
      <c r="P21" s="40">
        <v>95</v>
      </c>
      <c r="Q21" s="54">
        <f t="shared" si="2"/>
        <v>31.5384615384615</v>
      </c>
      <c r="R21" s="61"/>
    </row>
    <row r="22" ht="21" spans="1:18">
      <c r="A22" s="121">
        <v>44399</v>
      </c>
      <c r="B22" s="21" t="s">
        <v>123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141</v>
      </c>
      <c r="O22" s="40">
        <v>2</v>
      </c>
      <c r="P22" s="40">
        <v>100</v>
      </c>
      <c r="Q22" s="54">
        <f t="shared" si="2"/>
        <v>73.8461538461538</v>
      </c>
      <c r="R22" s="61"/>
    </row>
    <row r="23" ht="21" spans="1:18">
      <c r="A23" s="121">
        <v>44400</v>
      </c>
      <c r="B23" s="21" t="s">
        <v>125</v>
      </c>
      <c r="C23" s="22">
        <v>0</v>
      </c>
      <c r="D23" s="23">
        <v>65</v>
      </c>
      <c r="E23" s="24">
        <v>0</v>
      </c>
      <c r="F23" s="22">
        <v>100</v>
      </c>
      <c r="G23" s="23">
        <v>70</v>
      </c>
      <c r="H23" s="22">
        <v>80</v>
      </c>
      <c r="I23" s="22">
        <v>0</v>
      </c>
      <c r="J23" s="39" cm="1">
        <f t="array" ref="J23">IF(COUNTA(F23:I23)=0,"",SUM(F23:I23)/SUMPRODUCT(--(F23:I23&lt;&gt;"")))</f>
        <v>62.5</v>
      </c>
      <c r="K23" s="22">
        <v>300</v>
      </c>
      <c r="L23" s="22">
        <v>0</v>
      </c>
      <c r="M23" s="22">
        <v>100</v>
      </c>
      <c r="N23" s="40" t="s">
        <v>142</v>
      </c>
      <c r="O23" s="40">
        <v>1.5</v>
      </c>
      <c r="P23" s="40">
        <v>100</v>
      </c>
      <c r="Q23" s="54">
        <f t="shared" si="2"/>
        <v>75.3846153846154</v>
      </c>
      <c r="R23" s="61"/>
    </row>
    <row r="24" ht="21" spans="1:18">
      <c r="A24" s="121">
        <v>44401</v>
      </c>
      <c r="B24" s="21" t="s">
        <v>127</v>
      </c>
      <c r="C24" s="22">
        <v>100</v>
      </c>
      <c r="D24" s="23">
        <v>100</v>
      </c>
      <c r="E24" s="24">
        <v>0</v>
      </c>
      <c r="F24" s="22">
        <v>0</v>
      </c>
      <c r="G24" s="23">
        <v>0</v>
      </c>
      <c r="H24" s="22">
        <v>0</v>
      </c>
      <c r="I24" s="22">
        <v>0</v>
      </c>
      <c r="J24" s="39" cm="1">
        <f t="array" ref="J24">IF(COUNTA(F24:I24)=0,"",SUM(F24:I24)/SUMPRODUCT(--(F24:I24&lt;&gt;"")))</f>
        <v>0</v>
      </c>
      <c r="K24" s="22">
        <v>100</v>
      </c>
      <c r="L24" s="22">
        <v>100</v>
      </c>
      <c r="M24" s="22">
        <v>0</v>
      </c>
      <c r="N24" s="40" t="s">
        <v>143</v>
      </c>
      <c r="O24" s="40">
        <v>0.5</v>
      </c>
      <c r="P24" s="40">
        <v>100</v>
      </c>
      <c r="Q24" s="54">
        <f t="shared" si="2"/>
        <v>30.7692307692308</v>
      </c>
      <c r="R24" s="61"/>
    </row>
    <row r="25" ht="21.75" spans="1:18">
      <c r="A25" s="121">
        <v>44402</v>
      </c>
      <c r="B25" s="21" t="s">
        <v>129</v>
      </c>
      <c r="C25" s="22">
        <v>100</v>
      </c>
      <c r="D25" s="23">
        <v>100</v>
      </c>
      <c r="E25" s="24">
        <v>0</v>
      </c>
      <c r="F25" s="22">
        <v>0</v>
      </c>
      <c r="G25" s="23">
        <v>0</v>
      </c>
      <c r="H25" s="22">
        <v>0</v>
      </c>
      <c r="I25" s="22">
        <v>0</v>
      </c>
      <c r="J25" s="39" cm="1">
        <f t="array" ref="J25">IF(COUNTA(F25:I25)=0,"",SUM(F25:I25)/SUMPRODUCT(--(F25:I25&lt;&gt;"")))</f>
        <v>0</v>
      </c>
      <c r="K25" s="22">
        <v>200</v>
      </c>
      <c r="L25" s="22">
        <v>100</v>
      </c>
      <c r="M25" s="22">
        <v>0</v>
      </c>
      <c r="N25" s="126" t="str">
        <f>REPT("-",12)</f>
        <v>------------</v>
      </c>
      <c r="O25" s="40"/>
      <c r="P25" s="40"/>
      <c r="Q25" s="54">
        <f t="shared" si="2"/>
        <v>40</v>
      </c>
      <c r="R25" s="61"/>
    </row>
    <row r="26" ht="21.75" spans="1:18">
      <c r="A26" s="121">
        <v>44403</v>
      </c>
      <c r="B26" s="21" t="s">
        <v>130</v>
      </c>
      <c r="C26" s="22">
        <v>0</v>
      </c>
      <c r="D26" s="23">
        <v>0</v>
      </c>
      <c r="E26" s="24">
        <v>0</v>
      </c>
      <c r="F26" s="22">
        <v>0</v>
      </c>
      <c r="G26" s="23">
        <v>0</v>
      </c>
      <c r="H26" s="22">
        <v>0</v>
      </c>
      <c r="I26" s="22">
        <v>0</v>
      </c>
      <c r="J26" s="39" cm="1">
        <f t="array" ref="J26">IF(COUNTA(F26:I26)=0,"",SUM(F26:I26)/SUMPRODUCT(--(F26:I26&lt;&gt;"")))</f>
        <v>0</v>
      </c>
      <c r="K26" s="22">
        <v>0</v>
      </c>
      <c r="L26" s="22">
        <v>0</v>
      </c>
      <c r="M26" s="22">
        <v>100</v>
      </c>
      <c r="N26" s="126" t="str">
        <f>REPT("-",12)</f>
        <v>------------</v>
      </c>
      <c r="O26" s="40"/>
      <c r="P26" s="40"/>
      <c r="Q26" s="54">
        <f t="shared" si="2"/>
        <v>5</v>
      </c>
      <c r="R26" s="61"/>
    </row>
    <row r="27" ht="21.75" spans="1:18">
      <c r="A27" s="122" t="s">
        <v>144</v>
      </c>
      <c r="B27" s="123"/>
      <c r="C27" s="124" cm="1">
        <f t="array" ref="C27">IF(COUNTA(C20:C26)=0,"",SUM(C20:C26)/SUMPRODUCT(--(C20:C26&lt;&gt;"")))</f>
        <v>54.2857142857143</v>
      </c>
      <c r="D27" s="124" cm="1">
        <f t="array" ref="D27">IF(COUNTA(D20:D26)=0,"",SUM(D20:D26)/SUMPRODUCT(--(D20:D26&lt;&gt;"")))</f>
        <v>70.7142857142857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30</v>
      </c>
      <c r="G27" s="124" cm="1">
        <f t="array" ref="G27">IF(COUNTA(G20:G26)=0,"",SUM(G20:G26)/SUMPRODUCT(--(G20:G26&lt;&gt;"")))</f>
        <v>24.2857142857143</v>
      </c>
      <c r="H27" s="124" cm="1">
        <f t="array" ref="H27">IF(COUNTA(H20:H26)=0,"",SUM(H20:H26)/SUMPRODUCT(--(H20:H26&lt;&gt;"")))</f>
        <v>22.1428571428571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19.1071428571429</v>
      </c>
      <c r="K27" s="124" cm="1">
        <f t="array" ref="K27">IF(COUNTA(K20:K26)=0,"",SUM(K20:K26)/SUMPRODUCT(--(K20:K26&lt;&gt;"")))</f>
        <v>128.571428571429</v>
      </c>
      <c r="L27" s="124" cm="1">
        <f t="array" ref="L27">IF(COUNTA(L20:L26)=0,"",SUM(L20:L26)/SUMPRODUCT(--(L20:L26&lt;&gt;"")))</f>
        <v>35.7142857142857</v>
      </c>
      <c r="M27" s="124" cm="1">
        <f t="array" ref="M27">IF(COUNTA(M20:M26)=0,"",SUM(M20:M26)/SUMPRODUCT(--(M20:M26&lt;&gt;"")))</f>
        <v>40</v>
      </c>
      <c r="N27" s="128" cm="1">
        <f t="array" ref="N27">IF(COUNTA(P20:P26)=0,"",SUM(P20:P26)/SUMPRODUCT(--(P20:P26&lt;&gt;"")))</f>
        <v>97</v>
      </c>
      <c r="O27" s="27"/>
      <c r="P27" s="27"/>
      <c r="Q27" s="108" cm="1">
        <f t="array" ref="Q27">SUM(Q20:Q26)/IF(SUM(Q20:Q26)=0,1,SUM(IF(Q20:Q26&lt;&gt;0,1,0)))</f>
        <v>44.9175824175824</v>
      </c>
      <c r="R27" s="126" t="str">
        <f>REPT("-",12)</f>
        <v>------------</v>
      </c>
    </row>
    <row r="28" ht="21" spans="1:18">
      <c r="A28" s="121">
        <v>44404</v>
      </c>
      <c r="B28" s="21" t="s">
        <v>119</v>
      </c>
      <c r="C28" s="22">
        <v>100</v>
      </c>
      <c r="D28" s="23">
        <v>100</v>
      </c>
      <c r="E28" s="24">
        <v>50</v>
      </c>
      <c r="F28" s="22">
        <v>100</v>
      </c>
      <c r="G28" s="23">
        <v>0</v>
      </c>
      <c r="H28" s="22">
        <v>100</v>
      </c>
      <c r="I28" s="22">
        <v>35</v>
      </c>
      <c r="J28" s="39" cm="1">
        <f t="array" ref="J28">IF(COUNTA(F28:I28)=0,"",SUM(F28:I28)/SUMPRODUCT(--(F28:I28&lt;&gt;"")))</f>
        <v>58.75</v>
      </c>
      <c r="K28" s="22">
        <v>170</v>
      </c>
      <c r="L28" s="22">
        <v>200</v>
      </c>
      <c r="M28" s="22">
        <v>100</v>
      </c>
      <c r="N28" s="129" t="s">
        <v>145</v>
      </c>
      <c r="O28" s="129">
        <v>2.5</v>
      </c>
      <c r="P28" s="129">
        <v>100</v>
      </c>
      <c r="Q28" s="54">
        <f t="shared" ref="Q28:Q34" si="3">(0.5*C28+2*D28+2*E28+2*F28+2*G28+2*H28+2*I28+0.5*K28+0.5*L28+0.5*M28+O28*P28)/IF(OR(B28="SAT",B28="SUN"),10,13)</f>
        <v>100.384615384615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ICN4</v>
      </c>
    </row>
    <row r="29" ht="21" spans="1:18">
      <c r="A29" s="121">
        <v>44405</v>
      </c>
      <c r="B29" s="21" t="s">
        <v>121</v>
      </c>
      <c r="C29" s="22">
        <v>100</v>
      </c>
      <c r="D29" s="23">
        <v>125</v>
      </c>
      <c r="E29" s="24">
        <v>0</v>
      </c>
      <c r="F29" s="22">
        <v>85</v>
      </c>
      <c r="G29" s="23">
        <v>100</v>
      </c>
      <c r="H29" s="22">
        <v>50</v>
      </c>
      <c r="I29" s="22">
        <v>0</v>
      </c>
      <c r="J29" s="39" cm="1">
        <f t="array" ref="J29">IF(COUNTA(F29:I29)=0,"",SUM(F29:I29)/SUMPRODUCT(--(F29:I29&lt;&gt;"")))</f>
        <v>58.75</v>
      </c>
      <c r="K29" s="22">
        <v>300</v>
      </c>
      <c r="L29" s="22">
        <v>100</v>
      </c>
      <c r="M29" s="22">
        <v>100</v>
      </c>
      <c r="N29" s="129" t="s">
        <v>146</v>
      </c>
      <c r="O29" s="129">
        <v>1.5</v>
      </c>
      <c r="P29" s="129">
        <v>100</v>
      </c>
      <c r="Q29" s="54">
        <f t="shared" si="3"/>
        <v>90</v>
      </c>
      <c r="R29" s="61"/>
    </row>
    <row r="30" ht="21" spans="1:18">
      <c r="A30" s="121">
        <v>44406</v>
      </c>
      <c r="B30" s="21" t="s">
        <v>123</v>
      </c>
      <c r="C30" s="22">
        <v>100</v>
      </c>
      <c r="D30" s="23">
        <v>125</v>
      </c>
      <c r="E30" s="24">
        <v>0</v>
      </c>
      <c r="F30" s="22">
        <v>10</v>
      </c>
      <c r="G30" s="23">
        <v>0</v>
      </c>
      <c r="H30" s="22">
        <v>60</v>
      </c>
      <c r="I30" s="22">
        <v>15</v>
      </c>
      <c r="J30" s="39" cm="1">
        <f t="array" ref="J30">IF(COUNTA(F30:I30)=0,"",SUM(F30:I30)/SUMPRODUCT(--(F30:I30&lt;&gt;"")))</f>
        <v>21.25</v>
      </c>
      <c r="K30" s="22">
        <v>300</v>
      </c>
      <c r="L30" s="22">
        <v>0</v>
      </c>
      <c r="M30" s="22">
        <v>100</v>
      </c>
      <c r="N30" s="129" t="s">
        <v>147</v>
      </c>
      <c r="O30" s="129">
        <v>3.5</v>
      </c>
      <c r="P30" s="129">
        <v>100</v>
      </c>
      <c r="Q30" s="54">
        <f t="shared" si="3"/>
        <v>78.4615384615385</v>
      </c>
      <c r="R30" s="61"/>
    </row>
    <row r="31" ht="21" spans="1:18">
      <c r="A31" s="121">
        <v>44407</v>
      </c>
      <c r="B31" s="21" t="s">
        <v>125</v>
      </c>
      <c r="C31" s="22">
        <v>0</v>
      </c>
      <c r="D31" s="23">
        <v>90</v>
      </c>
      <c r="E31" s="24">
        <v>0</v>
      </c>
      <c r="F31" s="22">
        <v>50</v>
      </c>
      <c r="G31" s="23">
        <v>40</v>
      </c>
      <c r="H31" s="22">
        <v>30</v>
      </c>
      <c r="I31" s="22">
        <v>15</v>
      </c>
      <c r="J31" s="39" cm="1">
        <f t="array" ref="J31">IF(COUNTA(F31:I31)=0,"",SUM(F31:I31)/SUMPRODUCT(--(F31:I31&lt;&gt;"")))</f>
        <v>33.75</v>
      </c>
      <c r="K31" s="22">
        <v>50</v>
      </c>
      <c r="L31" s="22">
        <v>100</v>
      </c>
      <c r="M31" s="22">
        <v>0</v>
      </c>
      <c r="N31" s="129" t="s">
        <v>148</v>
      </c>
      <c r="O31" s="129">
        <v>4</v>
      </c>
      <c r="P31" s="129">
        <v>100</v>
      </c>
      <c r="Q31" s="54">
        <f t="shared" si="3"/>
        <v>71.1538461538462</v>
      </c>
      <c r="R31" s="61"/>
    </row>
    <row r="32" ht="21" spans="1:18">
      <c r="A32" s="121">
        <v>44408</v>
      </c>
      <c r="B32" s="21" t="s">
        <v>127</v>
      </c>
      <c r="C32" s="22">
        <v>0</v>
      </c>
      <c r="D32" s="23">
        <v>75</v>
      </c>
      <c r="E32" s="24">
        <v>0</v>
      </c>
      <c r="F32" s="22">
        <v>60</v>
      </c>
      <c r="G32" s="23">
        <v>45</v>
      </c>
      <c r="H32" s="22">
        <v>40</v>
      </c>
      <c r="I32" s="22">
        <v>90</v>
      </c>
      <c r="J32" s="39" cm="1">
        <f t="array" ref="J32">IF(COUNTA(F32:I32)=0,"",SUM(F32:I32)/SUMPRODUCT(--(F32:I32&lt;&gt;"")))</f>
        <v>58.75</v>
      </c>
      <c r="K32" s="22">
        <v>50</v>
      </c>
      <c r="L32" s="22">
        <v>100</v>
      </c>
      <c r="M32" s="22">
        <v>0</v>
      </c>
      <c r="N32" s="129" t="s">
        <v>149</v>
      </c>
      <c r="O32" s="129">
        <v>2</v>
      </c>
      <c r="P32" s="129">
        <v>100</v>
      </c>
      <c r="Q32" s="54">
        <f t="shared" si="3"/>
        <v>68.8461538461538</v>
      </c>
      <c r="R32" s="61"/>
    </row>
    <row r="33" ht="21" spans="1:18">
      <c r="A33" s="121">
        <v>44409</v>
      </c>
      <c r="B33" s="21" t="s">
        <v>129</v>
      </c>
      <c r="C33" s="22">
        <v>0</v>
      </c>
      <c r="D33" s="23">
        <v>0</v>
      </c>
      <c r="E33" s="24">
        <v>0</v>
      </c>
      <c r="F33" s="22">
        <v>50</v>
      </c>
      <c r="G33" s="23"/>
      <c r="H33" s="22"/>
      <c r="I33" s="22"/>
      <c r="J33" s="39" cm="1">
        <f t="array" ref="J33">IF(COUNTA(F33:I33)=0,"",SUM(F33:I33)/SUMPRODUCT(--(F33:I33&lt;&gt;"")))</f>
        <v>50</v>
      </c>
      <c r="K33" s="22"/>
      <c r="L33" s="22"/>
      <c r="M33" s="22"/>
      <c r="N33" s="47"/>
      <c r="O33" s="129"/>
      <c r="P33" s="129"/>
      <c r="Q33" s="54">
        <f t="shared" si="3"/>
        <v>10</v>
      </c>
      <c r="R33" s="61"/>
    </row>
    <row r="34" ht="21" spans="1:18">
      <c r="A34" s="121">
        <v>44410</v>
      </c>
      <c r="B34" s="21" t="s">
        <v>130</v>
      </c>
      <c r="C34" s="22"/>
      <c r="D34" s="23"/>
      <c r="E34" s="24"/>
      <c r="F34" s="22"/>
      <c r="G34" s="23"/>
      <c r="H34" s="22"/>
      <c r="I34" s="22"/>
      <c r="J34" s="39" t="str" cm="1">
        <f t="array" ref="J34">IF(COUNTA(F34:I34)=0,"",SUM(F34:I34)/SUMPRODUCT(--(F34:I34&lt;&gt;"")))</f>
        <v/>
      </c>
      <c r="K34" s="22"/>
      <c r="L34" s="22"/>
      <c r="M34" s="22"/>
      <c r="N34" s="47"/>
      <c r="O34" s="129"/>
      <c r="P34" s="129"/>
      <c r="Q34" s="54">
        <f t="shared" si="3"/>
        <v>0</v>
      </c>
      <c r="R34" s="61"/>
    </row>
    <row r="35" ht="21.75" spans="1:18">
      <c r="A35" s="122" t="s">
        <v>150</v>
      </c>
      <c r="B35" s="123"/>
      <c r="C35" s="124" cm="1">
        <f t="array" ref="C35">IF(COUNTA(C28:C34)=0,"",SUM(C28:C34)/SUMPRODUCT(--(C28:C34&lt;&gt;"")))</f>
        <v>50</v>
      </c>
      <c r="D35" s="124" cm="1">
        <f t="array" ref="D35">IF(COUNTA(D28:D34)=0,"",SUM(D28:D34)/SUMPRODUCT(--(D28:D34&lt;&gt;"")))</f>
        <v>85.8333333333333</v>
      </c>
      <c r="E35" s="124" cm="1">
        <f t="array" ref="E35">IF(COUNTA(E28:E34)=0,"",SUM(E28:E34)/SUMPRODUCT(--(E28:E34&lt;&gt;"")))</f>
        <v>8.33333333333333</v>
      </c>
      <c r="F35" s="124" cm="1">
        <f t="array" ref="F35">IF(COUNTA(F28:F34)=0,"",SUM(F28:F34)/SUMPRODUCT(--(F28:F34&lt;&gt;"")))</f>
        <v>59.1666666666667</v>
      </c>
      <c r="G35" s="124" cm="1">
        <f t="array" ref="G35">IF(COUNTA(G28:G34)=0,"",SUM(G28:G34)/SUMPRODUCT(--(G28:G34&lt;&gt;"")))</f>
        <v>37</v>
      </c>
      <c r="H35" s="124" cm="1">
        <f t="array" ref="H35">IF(COUNTA(H28:H34)=0,"",SUM(H28:H34)/SUMPRODUCT(--(H28:H34&lt;&gt;"")))</f>
        <v>56</v>
      </c>
      <c r="I35" s="124" cm="1">
        <f t="array" ref="I35">IF(COUNTA(I28:I34)=0,"",SUM(I28:I34)/SUMPRODUCT(--(I28:I34&lt;&gt;"")))</f>
        <v>31</v>
      </c>
      <c r="J35" s="124" cm="1">
        <f t="array" ref="J35">IF(SUMPRODUCT(--(J28:J34&lt;&gt;""))=0,"",SUM(J28:J34)/SUMPRODUCT(--(J28:J34&lt;&gt;"")))</f>
        <v>46.875</v>
      </c>
      <c r="K35" s="124" cm="1">
        <f t="array" ref="K35">IF(COUNTA(K28:K34)=0,"",SUM(K28:K34)/SUMPRODUCT(--(K28:K34&lt;&gt;"")))</f>
        <v>174</v>
      </c>
      <c r="L35" s="124" cm="1">
        <f t="array" ref="L35">IF(COUNTA(L28:L34)=0,"",SUM(L28:L34)/SUMPRODUCT(--(L28:L34&lt;&gt;"")))</f>
        <v>100</v>
      </c>
      <c r="M35" s="124" cm="1">
        <f t="array" ref="M35">IF(COUNTA(M28:M34)=0,"",SUM(M28:M34)/SUMPRODUCT(--(M28:M34&lt;&gt;"")))</f>
        <v>60</v>
      </c>
      <c r="N35" s="127" cm="1">
        <f t="array" ref="N35">IF(COUNTA(P28:P34)=0,"",SUM(P28:P34)/SUMPRODUCT(--(P28:P34&lt;&gt;"")))</f>
        <v>100</v>
      </c>
      <c r="O35" s="124"/>
      <c r="P35" s="124"/>
      <c r="Q35" s="108" cm="1">
        <f t="array" ref="Q35">SUM(Q28:Q34)/IF(SUM(Q28:Q34)=0,1,SUM(IF(Q28:Q34&lt;&gt;0,1,0)))</f>
        <v>69.8076923076923</v>
      </c>
      <c r="R35" s="126" t="str">
        <f>REPT("-",12)</f>
        <v>------------</v>
      </c>
    </row>
  </sheetData>
  <mergeCells count="27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35:B35"/>
    <mergeCell ref="N35:P35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R28:R34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35 B12:B18 B20:B26 B28:B34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 D28:D34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 G28:G34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 Q28:Q34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 R28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 G35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 Q35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4" workbookViewId="0">
      <selection activeCell="E14" sqref="E14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151</v>
      </c>
      <c r="C1" s="59" t="s">
        <v>152</v>
      </c>
      <c r="D1" s="60" t="s">
        <v>153</v>
      </c>
    </row>
    <row r="2" ht="25" customHeight="1" spans="2:4">
      <c r="B2" s="62" t="s">
        <v>154</v>
      </c>
      <c r="C2" s="63" t="s">
        <v>155</v>
      </c>
      <c r="D2" s="63" t="s">
        <v>156</v>
      </c>
    </row>
    <row r="3" ht="25" customHeight="1" spans="2:4">
      <c r="B3" s="64" t="s">
        <v>157</v>
      </c>
      <c r="C3" s="65" t="s">
        <v>158</v>
      </c>
      <c r="D3" s="65" t="s">
        <v>159</v>
      </c>
    </row>
    <row r="4" ht="25" customHeight="1" spans="2:4">
      <c r="B4" s="66" t="s">
        <v>160</v>
      </c>
      <c r="C4" s="67" t="s">
        <v>161</v>
      </c>
      <c r="D4" s="67" t="s">
        <v>162</v>
      </c>
    </row>
    <row r="5" ht="25" customHeight="1" spans="2:7">
      <c r="B5" s="68" t="s">
        <v>163</v>
      </c>
      <c r="C5" s="59" t="s">
        <v>164</v>
      </c>
      <c r="D5" s="60" t="s">
        <v>165</v>
      </c>
      <c r="F5" s="3"/>
      <c r="G5" s="3"/>
    </row>
    <row r="6" ht="25" customHeight="1" spans="2:7">
      <c r="B6" s="69" t="s">
        <v>166</v>
      </c>
      <c r="C6" s="59" t="s">
        <v>167</v>
      </c>
      <c r="D6" s="60" t="s">
        <v>168</v>
      </c>
      <c r="F6" s="3"/>
      <c r="G6" s="3"/>
    </row>
    <row r="7" ht="25" customHeight="1" spans="2:7">
      <c r="B7" s="70" t="s">
        <v>169</v>
      </c>
      <c r="C7" s="59" t="s">
        <v>170</v>
      </c>
      <c r="D7" s="60" t="s">
        <v>171</v>
      </c>
      <c r="F7" s="3"/>
      <c r="G7" s="3"/>
    </row>
    <row r="8" ht="25" customHeight="1" spans="2:7">
      <c r="B8"/>
      <c r="C8" s="110"/>
      <c r="D8" s="38" t="s">
        <v>172</v>
      </c>
      <c r="F8"/>
      <c r="G8"/>
    </row>
    <row r="9" ht="15.75" spans="6:7">
      <c r="F9"/>
      <c r="G9"/>
    </row>
    <row r="10" spans="2:7">
      <c r="B10" s="76" t="s">
        <v>173</v>
      </c>
      <c r="C10" s="40" t="s">
        <v>174</v>
      </c>
      <c r="D10" s="77" t="s">
        <v>175</v>
      </c>
      <c r="E10" s="40" t="s">
        <v>176</v>
      </c>
      <c r="F10"/>
      <c r="G10"/>
    </row>
    <row r="11" ht="15.75" spans="2:7">
      <c r="B11" s="78" t="s">
        <v>177</v>
      </c>
      <c r="C11" s="40" t="s">
        <v>178</v>
      </c>
      <c r="D11" s="77" t="s">
        <v>179</v>
      </c>
      <c r="E11" s="40" t="s">
        <v>180</v>
      </c>
      <c r="F11"/>
      <c r="G11"/>
    </row>
    <row r="12" ht="15.75" spans="2:7">
      <c r="B12"/>
      <c r="C12"/>
      <c r="D12" s="77" t="s">
        <v>181</v>
      </c>
      <c r="F12"/>
      <c r="G12"/>
    </row>
    <row r="13" ht="15.75" spans="2:7">
      <c r="B13" s="79">
        <f>(((60+40)/(60*2))*100)</f>
        <v>83.3333333333333</v>
      </c>
      <c r="C13"/>
      <c r="D13" s="111" t="s">
        <v>182</v>
      </c>
      <c r="E13" s="79">
        <f>1.5*(95/100)+1.5*(87/100)</f>
        <v>2.73</v>
      </c>
      <c r="F13"/>
      <c r="G13"/>
    </row>
    <row r="14" ht="15.75" spans="1:5">
      <c r="A14"/>
      <c r="B14"/>
      <c r="C14"/>
      <c r="D14"/>
      <c r="E14" s="112">
        <f>(E13/3)*100</f>
        <v>91</v>
      </c>
    </row>
    <row r="15" ht="15.75"/>
    <row r="16" ht="15.75" spans="2:4">
      <c r="B16" s="85" t="s">
        <v>183</v>
      </c>
      <c r="C16" s="86"/>
      <c r="D16" s="87"/>
    </row>
    <row r="17" spans="2:4">
      <c r="B17" s="88" t="s">
        <v>184</v>
      </c>
      <c r="C17" s="89" t="s">
        <v>185</v>
      </c>
      <c r="D17" s="90" t="s">
        <v>186</v>
      </c>
    </row>
    <row r="18" spans="2:4">
      <c r="B18" s="91" t="s">
        <v>27</v>
      </c>
      <c r="C18" s="77" t="s">
        <v>187</v>
      </c>
      <c r="D18" s="92" t="s">
        <v>188</v>
      </c>
    </row>
    <row r="19" spans="2:4">
      <c r="B19" s="91" t="s">
        <v>21</v>
      </c>
      <c r="C19" s="77" t="s">
        <v>189</v>
      </c>
      <c r="D19" s="92" t="s">
        <v>190</v>
      </c>
    </row>
    <row r="20" spans="2:4">
      <c r="B20" s="91" t="s">
        <v>191</v>
      </c>
      <c r="C20" s="77" t="s">
        <v>192</v>
      </c>
      <c r="D20" s="92" t="s">
        <v>187</v>
      </c>
    </row>
    <row r="21" ht="15.75" spans="1:4">
      <c r="A21"/>
      <c r="B21" s="93" t="s">
        <v>193</v>
      </c>
      <c r="C21" s="94" t="s">
        <v>191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116</v>
      </c>
      <c r="C24" s="97" t="s">
        <v>3</v>
      </c>
      <c r="D24" s="96" t="s">
        <v>4</v>
      </c>
      <c r="E24" s="97" t="s">
        <v>194</v>
      </c>
      <c r="F24" s="97" t="s">
        <v>118</v>
      </c>
    </row>
    <row r="25" spans="2:6">
      <c r="B25" s="98" t="s">
        <v>195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183</v>
      </c>
      <c r="C32" s="86"/>
      <c r="D32" s="87"/>
    </row>
    <row r="33" spans="2:4">
      <c r="B33" s="88" t="s">
        <v>184</v>
      </c>
      <c r="C33" s="89" t="s">
        <v>185</v>
      </c>
      <c r="D33" s="90" t="s">
        <v>186</v>
      </c>
    </row>
    <row r="34" spans="2:4">
      <c r="B34" s="91" t="s">
        <v>27</v>
      </c>
      <c r="C34" s="77" t="s">
        <v>187</v>
      </c>
      <c r="D34" s="92" t="s">
        <v>188</v>
      </c>
    </row>
    <row r="35" spans="2:4">
      <c r="B35" s="91" t="s">
        <v>21</v>
      </c>
      <c r="C35" s="77" t="s">
        <v>189</v>
      </c>
      <c r="D35" s="92" t="s">
        <v>190</v>
      </c>
    </row>
    <row r="36" spans="2:4">
      <c r="B36" s="91" t="s">
        <v>191</v>
      </c>
      <c r="C36" s="77" t="s">
        <v>192</v>
      </c>
      <c r="D36" s="92" t="s">
        <v>187</v>
      </c>
    </row>
    <row r="37" ht="15.75" spans="2:4">
      <c r="B37" s="93" t="s">
        <v>193</v>
      </c>
      <c r="C37" s="94" t="s">
        <v>191</v>
      </c>
      <c r="D37" s="95" t="s">
        <v>27</v>
      </c>
    </row>
    <row r="40" ht="24" customHeight="1" spans="4:5">
      <c r="D40" s="40" t="s">
        <v>196</v>
      </c>
      <c r="E40" s="114" t="s">
        <v>197</v>
      </c>
    </row>
  </sheetData>
  <mergeCells count="2">
    <mergeCell ref="B16:D16"/>
    <mergeCell ref="B32:D32"/>
  </mergeCells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I1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198</v>
      </c>
      <c r="F1" s="11"/>
      <c r="G1" s="10" t="s">
        <v>199</v>
      </c>
      <c r="H1" s="12"/>
      <c r="I1" s="12"/>
      <c r="J1" s="12"/>
      <c r="K1" s="12"/>
      <c r="L1" s="10" t="s">
        <v>200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201</v>
      </c>
      <c r="T1" s="48" t="s">
        <v>202</v>
      </c>
      <c r="V1" s="49" t="s">
        <v>203</v>
      </c>
      <c r="W1" s="50"/>
      <c r="X1" s="50"/>
      <c r="Y1" s="103"/>
    </row>
    <row r="2" s="3" customFormat="1" ht="42" customHeight="1" spans="1:25">
      <c r="A2" s="13"/>
      <c r="B2" s="14"/>
      <c r="C2" s="15" t="s">
        <v>104</v>
      </c>
      <c r="D2" s="15" t="s">
        <v>105</v>
      </c>
      <c r="E2" s="15" t="s">
        <v>204</v>
      </c>
      <c r="F2" s="15" t="s">
        <v>205</v>
      </c>
      <c r="G2" s="15" t="s">
        <v>206</v>
      </c>
      <c r="H2" s="16" t="s">
        <v>207</v>
      </c>
      <c r="I2" s="16"/>
      <c r="J2" s="16"/>
      <c r="K2" s="16"/>
      <c r="L2" s="15" t="s">
        <v>208</v>
      </c>
      <c r="M2" s="15" t="s">
        <v>109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111</v>
      </c>
      <c r="I3" s="19" t="s">
        <v>112</v>
      </c>
      <c r="J3" s="19" t="s">
        <v>113</v>
      </c>
      <c r="K3" s="37" t="s">
        <v>209</v>
      </c>
      <c r="L3" s="18"/>
      <c r="M3" s="18"/>
      <c r="N3" s="38" t="s">
        <v>116</v>
      </c>
      <c r="O3" s="38" t="s">
        <v>117</v>
      </c>
      <c r="P3" s="38" t="s">
        <v>118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119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210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211</v>
      </c>
      <c r="T4" s="57">
        <f t="shared" ref="T4:T10" si="1">28*Q4-2800</f>
        <v>-710.769230769231</v>
      </c>
      <c r="V4" s="58" t="s">
        <v>151</v>
      </c>
      <c r="W4" s="59" t="s">
        <v>152</v>
      </c>
      <c r="X4" s="60" t="s">
        <v>153</v>
      </c>
    </row>
    <row r="5" ht="15.95" customHeight="1" spans="1:24">
      <c r="A5" s="20">
        <v>44328</v>
      </c>
      <c r="B5" s="21" t="s">
        <v>121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212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213</v>
      </c>
      <c r="T5" s="57">
        <f t="shared" si="1"/>
        <v>-1367.69230769231</v>
      </c>
      <c r="V5" s="62" t="s">
        <v>154</v>
      </c>
      <c r="W5" s="63" t="s">
        <v>155</v>
      </c>
      <c r="X5" s="63" t="s">
        <v>156</v>
      </c>
    </row>
    <row r="6" ht="15.95" customHeight="1" spans="1:24">
      <c r="A6" s="20">
        <v>44329</v>
      </c>
      <c r="B6" s="21" t="s">
        <v>123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214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215</v>
      </c>
      <c r="T6" s="57">
        <f t="shared" si="1"/>
        <v>-1701.53846153846</v>
      </c>
      <c r="V6" s="64" t="s">
        <v>157</v>
      </c>
      <c r="W6" s="65" t="s">
        <v>158</v>
      </c>
      <c r="X6" s="65" t="s">
        <v>159</v>
      </c>
    </row>
    <row r="7" ht="15.95" customHeight="1" spans="1:24">
      <c r="A7" s="20">
        <v>44330</v>
      </c>
      <c r="B7" s="21" t="s">
        <v>125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216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217</v>
      </c>
      <c r="T7" s="57">
        <f t="shared" si="1"/>
        <v>-2196.92307692308</v>
      </c>
      <c r="V7" s="66" t="s">
        <v>160</v>
      </c>
      <c r="W7" s="67" t="s">
        <v>161</v>
      </c>
      <c r="X7" s="67" t="s">
        <v>162</v>
      </c>
    </row>
    <row r="8" ht="15.95" customHeight="1" spans="1:24">
      <c r="A8" s="20">
        <v>44331</v>
      </c>
      <c r="B8" s="21" t="s">
        <v>127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218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211</v>
      </c>
      <c r="T8" s="57">
        <f t="shared" si="1"/>
        <v>-2143.07692307692</v>
      </c>
      <c r="V8" s="68" t="s">
        <v>163</v>
      </c>
      <c r="W8" s="59" t="s">
        <v>164</v>
      </c>
      <c r="X8" s="60" t="s">
        <v>165</v>
      </c>
    </row>
    <row r="9" ht="15.95" customHeight="1" spans="1:24">
      <c r="A9" s="20">
        <v>44332</v>
      </c>
      <c r="B9" s="21" t="s">
        <v>129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219</v>
      </c>
      <c r="O9" s="40">
        <v>3</v>
      </c>
      <c r="P9" s="40">
        <v>80</v>
      </c>
      <c r="Q9" s="54">
        <f t="shared" si="0"/>
        <v>24</v>
      </c>
      <c r="R9" s="61"/>
      <c r="S9" s="56" t="s">
        <v>220</v>
      </c>
      <c r="T9" s="57">
        <f t="shared" si="1"/>
        <v>-2128</v>
      </c>
      <c r="V9" s="69" t="s">
        <v>166</v>
      </c>
      <c r="W9" s="59" t="s">
        <v>167</v>
      </c>
      <c r="X9" s="60" t="s">
        <v>168</v>
      </c>
    </row>
    <row r="10" ht="15.95" customHeight="1" spans="1:24">
      <c r="A10" s="20">
        <v>44333</v>
      </c>
      <c r="B10" s="21" t="s">
        <v>130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221</v>
      </c>
      <c r="O10" s="40">
        <v>1</v>
      </c>
      <c r="P10" s="40">
        <v>80</v>
      </c>
      <c r="Q10" s="54">
        <f t="shared" si="0"/>
        <v>13</v>
      </c>
      <c r="R10" s="61"/>
      <c r="S10" s="56" t="s">
        <v>222</v>
      </c>
      <c r="T10" s="57">
        <f t="shared" si="1"/>
        <v>-2436</v>
      </c>
      <c r="V10" s="70" t="s">
        <v>169</v>
      </c>
      <c r="W10" s="59" t="s">
        <v>170</v>
      </c>
      <c r="X10" s="60" t="s">
        <v>171</v>
      </c>
    </row>
    <row r="11" s="4" customFormat="1" ht="15.95" customHeight="1" spans="1:20">
      <c r="A11" s="25" t="s">
        <v>131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119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218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223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121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216</v>
      </c>
      <c r="O13" s="40">
        <v>4</v>
      </c>
      <c r="P13" s="40">
        <v>80</v>
      </c>
      <c r="Q13" s="54">
        <f t="shared" si="2"/>
        <v>72.5</v>
      </c>
      <c r="R13" s="61"/>
      <c r="S13" s="40" t="s">
        <v>224</v>
      </c>
      <c r="T13" s="57">
        <f t="shared" si="3"/>
        <v>-770</v>
      </c>
      <c r="V13" s="76" t="s">
        <v>173</v>
      </c>
      <c r="W13" s="40" t="s">
        <v>174</v>
      </c>
      <c r="X13" s="77" t="s">
        <v>175</v>
      </c>
    </row>
    <row r="14" customFormat="1" ht="15.95" customHeight="1" spans="1:24">
      <c r="A14" s="20">
        <v>44336</v>
      </c>
      <c r="B14" s="21" t="s">
        <v>123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218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223</v>
      </c>
      <c r="T14" s="57">
        <f t="shared" si="3"/>
        <v>-818.461538461538</v>
      </c>
      <c r="V14" s="78" t="s">
        <v>177</v>
      </c>
      <c r="W14" s="40" t="s">
        <v>178</v>
      </c>
      <c r="X14" s="77" t="s">
        <v>179</v>
      </c>
    </row>
    <row r="15" customFormat="1" ht="34" customHeight="1" spans="1:24">
      <c r="A15" s="20">
        <v>44337</v>
      </c>
      <c r="B15" s="21" t="s">
        <v>125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225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211</v>
      </c>
      <c r="T15" s="57">
        <f t="shared" si="3"/>
        <v>-904.615384615385</v>
      </c>
      <c r="X15" s="77" t="s">
        <v>181</v>
      </c>
    </row>
    <row r="16" customFormat="1" ht="15.95" customHeight="1" spans="1:24">
      <c r="A16" s="20">
        <v>44338</v>
      </c>
      <c r="B16" s="21" t="s">
        <v>127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216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226</v>
      </c>
      <c r="T16" s="57">
        <f t="shared" si="3"/>
        <v>-673.076923076923</v>
      </c>
      <c r="V16" s="79">
        <f>(((60*10.5)/(60*13))*100)</f>
        <v>80.7692307692308</v>
      </c>
      <c r="X16" s="77" t="s">
        <v>182</v>
      </c>
    </row>
    <row r="17" customFormat="1" ht="15.95" customHeight="1" spans="1:20">
      <c r="A17" s="20">
        <v>44339</v>
      </c>
      <c r="B17" s="21" t="s">
        <v>129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227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223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130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228</v>
      </c>
      <c r="O18" s="40">
        <v>1</v>
      </c>
      <c r="P18" s="40">
        <v>100</v>
      </c>
      <c r="Q18" s="54">
        <f t="shared" si="2"/>
        <v>10</v>
      </c>
      <c r="R18" s="80"/>
      <c r="S18" s="40" t="s">
        <v>229</v>
      </c>
      <c r="T18" s="57">
        <f t="shared" si="3"/>
        <v>-2520</v>
      </c>
      <c r="V18" s="81"/>
    </row>
    <row r="19" s="4" customFormat="1" ht="32" customHeight="1" spans="1:20">
      <c r="A19" s="33" t="s">
        <v>139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119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230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231</v>
      </c>
      <c r="T20" s="57">
        <f t="shared" ref="T20:T26" si="5">28*Q20-2800</f>
        <v>-710.769230769231</v>
      </c>
      <c r="V20" s="85" t="s">
        <v>183</v>
      </c>
      <c r="W20" s="86"/>
      <c r="X20" s="87"/>
    </row>
    <row r="21" customFormat="1" ht="15.95" customHeight="1" spans="1:24">
      <c r="A21" s="20">
        <v>44342</v>
      </c>
      <c r="B21" s="21" t="s">
        <v>121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232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213</v>
      </c>
      <c r="T21" s="57">
        <f t="shared" si="5"/>
        <v>-1125.38461538462</v>
      </c>
      <c r="V21" s="88" t="s">
        <v>184</v>
      </c>
      <c r="W21" s="89" t="s">
        <v>185</v>
      </c>
      <c r="X21" s="90" t="s">
        <v>186</v>
      </c>
    </row>
    <row r="22" customFormat="1" ht="15.95" customHeight="1" spans="1:24">
      <c r="A22" s="20">
        <v>44343</v>
      </c>
      <c r="B22" s="21" t="s">
        <v>123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233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234</v>
      </c>
      <c r="T22" s="57">
        <f t="shared" si="5"/>
        <v>-1507.69230769231</v>
      </c>
      <c r="V22" s="91" t="s">
        <v>27</v>
      </c>
      <c r="W22" s="77" t="s">
        <v>187</v>
      </c>
      <c r="X22" s="92" t="s">
        <v>188</v>
      </c>
    </row>
    <row r="23" customFormat="1" ht="15.95" customHeight="1" spans="1:24">
      <c r="A23" s="20">
        <v>44344</v>
      </c>
      <c r="B23" s="21" t="s">
        <v>125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235</v>
      </c>
      <c r="O23" s="40">
        <v>5</v>
      </c>
      <c r="P23" s="40">
        <v>80</v>
      </c>
      <c r="Q23" s="54">
        <f t="shared" si="4"/>
        <v>35</v>
      </c>
      <c r="R23" s="61"/>
      <c r="S23" s="40" t="s">
        <v>229</v>
      </c>
      <c r="T23" s="57">
        <f t="shared" si="5"/>
        <v>-1820</v>
      </c>
      <c r="V23" s="91" t="s">
        <v>21</v>
      </c>
      <c r="W23" s="77" t="s">
        <v>189</v>
      </c>
      <c r="X23" s="92" t="s">
        <v>190</v>
      </c>
    </row>
    <row r="24" customFormat="1" ht="15.95" customHeight="1" spans="1:24">
      <c r="A24" s="20">
        <v>44345</v>
      </c>
      <c r="B24" s="21" t="s">
        <v>127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236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213</v>
      </c>
      <c r="T24" s="57">
        <f t="shared" si="5"/>
        <v>-904.615384615385</v>
      </c>
      <c r="V24" s="91" t="s">
        <v>191</v>
      </c>
      <c r="W24" s="77" t="s">
        <v>192</v>
      </c>
      <c r="X24" s="92" t="s">
        <v>187</v>
      </c>
    </row>
    <row r="25" customFormat="1" ht="15.95" customHeight="1" spans="1:28">
      <c r="A25" s="20">
        <v>44346</v>
      </c>
      <c r="B25" s="21" t="s">
        <v>129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237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238</v>
      </c>
      <c r="T25" s="57">
        <f t="shared" si="5"/>
        <v>-1568</v>
      </c>
      <c r="V25" s="93" t="s">
        <v>193</v>
      </c>
      <c r="W25" s="94" t="s">
        <v>191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130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239</v>
      </c>
      <c r="O26" s="40">
        <v>1</v>
      </c>
      <c r="P26" s="40">
        <v>1</v>
      </c>
      <c r="Q26" s="54">
        <f t="shared" si="4"/>
        <v>0.1</v>
      </c>
      <c r="R26" s="80"/>
      <c r="S26" s="40" t="s">
        <v>240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144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119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241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242</v>
      </c>
      <c r="T28" s="57">
        <f t="shared" ref="T28:T34" si="7">28*Q28-2800</f>
        <v>-516.923076923077</v>
      </c>
      <c r="V28" s="96" t="s">
        <v>116</v>
      </c>
      <c r="W28" s="97" t="s">
        <v>3</v>
      </c>
      <c r="X28" s="96" t="s">
        <v>4</v>
      </c>
      <c r="Y28" s="97" t="s">
        <v>194</v>
      </c>
      <c r="Z28" s="97" t="s">
        <v>118</v>
      </c>
      <c r="AA28" s="3"/>
      <c r="AB28" s="3"/>
    </row>
    <row r="29" customFormat="1" ht="15.95" customHeight="1" spans="1:26">
      <c r="A29" s="20">
        <v>44349</v>
      </c>
      <c r="B29" s="21" t="s">
        <v>121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243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244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123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245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246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125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143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247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127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248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249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129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250</v>
      </c>
      <c r="O33" s="40">
        <v>5</v>
      </c>
      <c r="P33" s="40">
        <v>100</v>
      </c>
      <c r="Q33" s="54">
        <f t="shared" si="6"/>
        <v>76</v>
      </c>
      <c r="R33" s="61"/>
      <c r="S33" s="45" t="s">
        <v>251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130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252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253</v>
      </c>
      <c r="T34" s="57">
        <f t="shared" si="7"/>
        <v>0</v>
      </c>
    </row>
    <row r="35" s="4" customFormat="1" ht="32" customHeight="1" spans="1:21">
      <c r="A35" s="33" t="s">
        <v>150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119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254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255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121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256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257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123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143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213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125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258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259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127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260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261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129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262</v>
      </c>
      <c r="T41" s="57">
        <f t="shared" si="10"/>
        <v>322</v>
      </c>
    </row>
    <row r="42" ht="15.95" customHeight="1" spans="1:20">
      <c r="A42" s="20">
        <v>44361</v>
      </c>
      <c r="B42" s="21" t="s">
        <v>130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263</v>
      </c>
      <c r="T42" s="57">
        <f t="shared" si="10"/>
        <v>-2212</v>
      </c>
    </row>
    <row r="43" s="4" customFormat="1" ht="51" customHeight="1" spans="1:20">
      <c r="A43" s="33" t="s">
        <v>264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265</v>
      </c>
      <c r="T43" s="84">
        <f>SUM(T36:T41)</f>
        <v>-3436.46153846154</v>
      </c>
    </row>
    <row r="44" ht="42" customHeight="1" spans="1:20">
      <c r="A44" s="20">
        <v>44362</v>
      </c>
      <c r="B44" s="21" t="s">
        <v>119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266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267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121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268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269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123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270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269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125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256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271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127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272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271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129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273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130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274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275</v>
      </c>
      <c r="T50" s="57">
        <f t="shared" si="11"/>
        <v>-1890</v>
      </c>
    </row>
    <row r="51" s="4" customFormat="1" ht="24" customHeight="1" spans="1:20">
      <c r="A51" s="33" t="s">
        <v>276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277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119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278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121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279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123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279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125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143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213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127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213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129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280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281</v>
      </c>
      <c r="T57" s="57">
        <f t="shared" si="15"/>
        <v>294</v>
      </c>
    </row>
    <row r="58" ht="15.95" customHeight="1" spans="1:20">
      <c r="A58" s="20">
        <v>44375</v>
      </c>
      <c r="B58" s="21" t="s">
        <v>130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282</v>
      </c>
      <c r="O58" s="40">
        <v>2</v>
      </c>
      <c r="P58" s="40">
        <v>100</v>
      </c>
      <c r="Q58" s="54">
        <f t="shared" si="14"/>
        <v>90</v>
      </c>
      <c r="R58" s="80"/>
      <c r="S58" s="56" t="s">
        <v>283</v>
      </c>
      <c r="T58" s="57">
        <f t="shared" si="15"/>
        <v>-280</v>
      </c>
    </row>
    <row r="59" s="4" customFormat="1" ht="47" customHeight="1" spans="1:20">
      <c r="A59" s="33" t="s">
        <v>284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285</v>
      </c>
      <c r="T59" s="84">
        <f>SUM(T52:T57)</f>
        <v>-1935.23076923077</v>
      </c>
    </row>
    <row r="60" customHeight="1" spans="1:20">
      <c r="A60" s="20">
        <v>44376</v>
      </c>
      <c r="B60" s="21" t="s">
        <v>119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286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238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121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287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123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125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127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129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130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288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289</v>
      </c>
      <c r="B1" s="1" t="s">
        <v>290</v>
      </c>
    </row>
    <row r="2" ht="18" customHeight="1" spans="1:2">
      <c r="A2" s="2" t="s">
        <v>119</v>
      </c>
      <c r="B2" s="2" t="s">
        <v>291</v>
      </c>
    </row>
    <row r="3" ht="18" customHeight="1" spans="1:2">
      <c r="A3" s="2" t="s">
        <v>121</v>
      </c>
      <c r="B3" s="2" t="s">
        <v>292</v>
      </c>
    </row>
    <row r="4" ht="19" customHeight="1" spans="1:2">
      <c r="A4" s="2" t="s">
        <v>123</v>
      </c>
      <c r="B4" s="2" t="s">
        <v>293</v>
      </c>
    </row>
    <row r="5" ht="20" customHeight="1" spans="1:2">
      <c r="A5" s="2" t="s">
        <v>125</v>
      </c>
      <c r="B5" s="2" t="s">
        <v>294</v>
      </c>
    </row>
    <row r="6" ht="20" customHeight="1" spans="1:2">
      <c r="A6" s="2" t="s">
        <v>127</v>
      </c>
      <c r="B6" s="2" t="s">
        <v>295</v>
      </c>
    </row>
    <row r="7" ht="20" customHeight="1" spans="1:2">
      <c r="A7" s="2" t="s">
        <v>129</v>
      </c>
      <c r="B7" s="2" t="s">
        <v>296</v>
      </c>
    </row>
    <row r="8" ht="18" customHeight="1" spans="1:2">
      <c r="A8" s="2" t="s">
        <v>130</v>
      </c>
      <c r="B8" s="2" t="s">
        <v>297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2025-08-02T10:50:32Z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