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0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<sst xmlns="http://schemas.openxmlformats.org/spreadsheetml/2006/main" count="759" uniqueCount="281">
  <si>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</si>
  <si>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</si>
  <si>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</si>
  <si>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</si>
  <si>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</si>
  <si>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</si>
  <si>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</si>
  <si>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</si>
  <si>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</si>
  <si>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</si>
  <si>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</si>
  <si>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</si>
  <si>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</si>
  <si>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</si>
  <si>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</si>
  <si>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</si>
  <si>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</si>
  <si>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</si>
  <si>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</si>
  <si>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</si>
  <si>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</si>
  <si>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</si>
  <si>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</si>
  <si>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</si>
  <si>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</si>
  <si>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</si>
  <si>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</si>
  <si>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</si>
  <si>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</si>
  <si>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</si>
  <si>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</si>
  <si>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</si>
  <si>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</si>
  <si>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</si>
  <si>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</si>
  <si>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</si>
  <si>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</si>
  <si>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</si>
  <si>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</si>
  <si>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</si>
  <si>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</si>
  <si>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</si>
  <si>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</si>
  <si>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</si>
  <si>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</si>
  <si>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</si>
  <si>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</si>
  <si>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</si>
  <si>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</si>
  <si>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</si>
  <si>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</si>
  <si>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</si>
  <si>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</si>
  <si>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</si>
  <si>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</si>
  <si>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</si>
  <si>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</si>
  <si>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</si>
  <si>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</si>
  <si>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</si>
  <si>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</si>
  <si>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</si>
  <si>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</si>
  <si>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</si>
  <si>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</si>
  <si>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</si>
  <si>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</si>
  <si>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</si>
  <si>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</si>
  <si>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</si>
  <si>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</si>
  <si>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</si>
  <si>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</si>
  <si>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</si>
  <si>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</si>
  <si>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</si>
  <si>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</si>
  <si>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</si>
  <si>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</si>
  <si>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</si>
  <si>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</si>
  <si>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</si>
  <si>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</si>
  <si>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</si>
  <si>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</si>
  <si>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</si>
  <si>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</si>
  <si>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</si>
  <si>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</si>
  <si>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</si>
  <si>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</si>
  <si>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</si>
  <si>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</si>
  <si>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</si>
  <si>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</si>
  <si>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</si>
  <si>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</si>
  <si>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</si>
  <si>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</si>
  <si>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</si>
  <si>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7%</t>
    </r>
  </si>
  <si>
    <t>OFFICE &amp; OTHER</t>
  </si>
  <si>
    <t>Overall %Percentage</t>
  </si>
  <si>
    <t>Weekly Session</t>
  </si>
  <si>
    <t>REMARKS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</si>
  <si>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</si>
  <si>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</si>
  <si>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</si>
  <si>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</si>
  <si>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</si>
  <si>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</si>
  <si>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</si>
  <si>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</si>
  <si>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</si>
  <si>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</si>
  <si>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</si>
  <si>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</si>
  <si>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</si>
  <si>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</si>
  <si>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</si>
  <si>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</si>
  <si>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</si>
  <si>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</si>
  <si>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</si>
  <si>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</si>
  <si>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</si>
  <si>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</si>
  <si>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</si>
  <si>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</si>
  <si>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</si>
  <si>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</si>
  <si>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</si>
  <si>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</si>
  <si>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Week-2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</si>
  <si>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</si>
  <si>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</si>
  <si>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</si>
  <si>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</si>
  <si>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</si>
  <si>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</si>
  <si>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</si>
  <si>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</si>
  <si>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</si>
  <si>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</si>
  <si>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</si>
  <si>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</si>
  <si>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</si>
  <si>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</si>
  <si>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</si>
  <si>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</si>
  <si>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</si>
  <si>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</si>
  <si>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</si>
  <si>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</si>
  <si>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</si>
  <si>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</si>
  <si>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</si>
  <si>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</si>
  <si>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</si>
  <si>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</si>
  <si>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</si>
  <si>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</si>
  <si>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</si>
  <si>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</si>
  <si>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</si>
  <si>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</si>
  <si>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</si>
  <si>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</si>
  <si>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</si>
  <si>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</si>
  <si>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</si>
  <si>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</si>
  <si>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</si>
  <si>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</si>
  <si>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</si>
  <si>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</si>
  <si>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</si>
  <si>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</si>
  <si>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</si>
  <si>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</si>
  <si>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</si>
  <si>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</si>
  <si>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</si>
  <si>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</si>
  <si>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</si>
  <si>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</si>
  <si>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</si>
  <si>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</si>
  <si>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</si>
  <si>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</si>
  <si>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</si>
  <si>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</si>
  <si>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</si>
  <si>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</si>
  <si>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</si>
  <si>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</si>
  <si>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</si>
  <si>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</si>
  <si>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</si>
  <si>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</si>
  <si>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</si>
  <si>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</si>
  <si>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</si>
  <si>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</si>
  <si>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</si>
  <si>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</si>
  <si>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</si>
  <si>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</si>
  <si>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</si>
  <si>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</si>
  <si>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</si>
  <si>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</si>
  <si>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</si>
  <si>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</si>
  <si>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</si>
  <si>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</si>
  <si>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</si>
  <si>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</si>
  <si>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</si>
  <si>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</si>
  <si>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</si>
  <si>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Week-3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</si>
  <si>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</si>
  <si>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</si>
  <si>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</si>
  <si>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</si>
  <si>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</si>
  <si>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</si>
  <si>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meeting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</si>
  <si>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</si>
  <si>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</si>
  <si>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</si>
  <si>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</si>
  <si>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</si>
  <si>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</si>
  <si>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</si>
  <si>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Week-4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</si>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</sst>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i/>
      <sz val="14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10" fillId="8" borderId="36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20">
        <v>0.354166666666667</v>
      </c>
      <c r="B4" s="204">
        <v>0.357638888888889</v>
      </c>
      <c r="C4" s="204" t="s">
        <v>7</v>
      </c>
      <c r="D4" s="221" t="s">
        <v>8</v>
      </c>
      <c r="E4" s="206"/>
      <c r="F4" s="204">
        <v>0.375</v>
      </c>
      <c r="G4" s="204">
        <v>0.381944444444444</v>
      </c>
      <c r="H4" s="204" t="s">
        <v>7</v>
      </c>
      <c r="I4" s="221" t="s">
        <v>9</v>
      </c>
    </row>
    <row r="5" ht="20.1" customHeight="1" spans="1:9">
      <c r="A5" s="220">
        <v>0.357638888888889</v>
      </c>
      <c r="B5" s="204">
        <v>0.361111111111111</v>
      </c>
      <c r="C5" s="220" t="s">
        <v>10</v>
      </c>
      <c r="D5" s="221" t="s">
        <v>11</v>
      </c>
      <c r="E5" s="206"/>
      <c r="F5" s="204">
        <v>0.381944444444444</v>
      </c>
      <c r="G5" s="204">
        <v>0.385416666666667</v>
      </c>
      <c r="H5" s="205" t="s">
        <v>12</v>
      </c>
      <c r="I5" s="205" t="s">
        <v>8</v>
      </c>
    </row>
    <row r="6" ht="20.1" customHeight="1" spans="1:9">
      <c r="A6" s="228">
        <v>0.361111111111111</v>
      </c>
      <c r="B6" s="229">
        <v>0.371527777777778</v>
      </c>
      <c r="C6" s="229" t="s">
        <v>13</v>
      </c>
      <c r="D6" s="230" t="s">
        <v>11</v>
      </c>
      <c r="E6" s="214"/>
      <c r="F6" s="208">
        <v>0.385416666666667</v>
      </c>
      <c r="G6" s="208">
        <v>0.4375</v>
      </c>
      <c r="H6" s="210" t="s">
        <v>14</v>
      </c>
      <c r="I6" s="210" t="s">
        <v>15</v>
      </c>
    </row>
    <row r="7" ht="20.1" customHeight="1" spans="1:9">
      <c r="A7" s="220">
        <v>0.371527777777778</v>
      </c>
      <c r="B7" s="204">
        <v>0.375</v>
      </c>
      <c r="C7" s="220" t="s">
        <v>12</v>
      </c>
      <c r="D7" s="221" t="s">
        <v>8</v>
      </c>
      <c r="E7" s="214"/>
      <c r="F7" s="215">
        <v>0.4375</v>
      </c>
      <c r="G7" s="215">
        <v>0.447916666666667</v>
      </c>
      <c r="H7" s="216" t="s">
        <v>16</v>
      </c>
      <c r="I7" s="216" t="s">
        <v>11</v>
      </c>
    </row>
    <row r="8" ht="20.1" customHeight="1" spans="1:9">
      <c r="A8" s="207">
        <v>0.375</v>
      </c>
      <c r="B8" s="208">
        <v>0.427083333333333</v>
      </c>
      <c r="C8" s="207" t="s">
        <v>14</v>
      </c>
      <c r="D8" s="209" t="s">
        <v>15</v>
      </c>
      <c r="E8" s="214"/>
      <c r="F8" s="218">
        <v>0.447916666666667</v>
      </c>
      <c r="G8" s="218">
        <v>0.458333333333333</v>
      </c>
      <c r="H8" s="252" t="s">
        <v>17</v>
      </c>
      <c r="I8" s="252" t="s">
        <v>11</v>
      </c>
    </row>
    <row r="9" ht="20.1" customHeight="1" spans="1:9">
      <c r="A9" s="211">
        <v>0.427083333333333</v>
      </c>
      <c r="B9" s="211">
        <v>0.458333333333333</v>
      </c>
      <c r="C9" s="212" t="s">
        <v>18</v>
      </c>
      <c r="D9" s="213" t="s">
        <v>19</v>
      </c>
      <c r="E9" s="214"/>
      <c r="F9" s="215">
        <v>0.458333333333333</v>
      </c>
      <c r="G9" s="215">
        <v>0.5</v>
      </c>
      <c r="H9" s="216" t="s">
        <v>20</v>
      </c>
      <c r="I9" s="216" t="s">
        <v>21</v>
      </c>
    </row>
    <row r="10" ht="20.1" customHeight="1" spans="1:9">
      <c r="A10" s="211">
        <v>0.458333333333333</v>
      </c>
      <c r="B10" s="212">
        <v>0.46875</v>
      </c>
      <c r="C10" s="212" t="s">
        <v>22</v>
      </c>
      <c r="D10" s="213" t="s">
        <v>11</v>
      </c>
      <c r="E10" s="214"/>
      <c r="F10" s="212">
        <v>0.5</v>
      </c>
      <c r="G10" s="212">
        <v>0.541666666666667</v>
      </c>
      <c r="H10" s="253" t="s">
        <v>23</v>
      </c>
      <c r="I10" s="253" t="s">
        <v>21</v>
      </c>
    </row>
    <row r="11" ht="20.1" customHeight="1" spans="1:9">
      <c r="A11" s="217">
        <v>0.46875</v>
      </c>
      <c r="B11" s="218">
        <v>0.479166666666667</v>
      </c>
      <c r="C11" s="218" t="s">
        <v>17</v>
      </c>
      <c r="D11" s="219" t="s">
        <v>11</v>
      </c>
      <c r="E11" s="214"/>
      <c r="F11" s="215">
        <v>0.541666666666667</v>
      </c>
      <c r="G11" s="215">
        <v>0.583333333333333</v>
      </c>
      <c r="H11" s="216" t="s">
        <v>24</v>
      </c>
      <c r="I11" s="216" t="s">
        <v>21</v>
      </c>
    </row>
    <row r="12" ht="20.1" customHeight="1" spans="1:9">
      <c r="A12" s="220">
        <v>0.479166666666667</v>
      </c>
      <c r="B12" s="204">
        <v>0.489583333333333</v>
      </c>
      <c r="C12" s="204" t="s">
        <v>25</v>
      </c>
      <c r="D12" s="221" t="s">
        <v>11</v>
      </c>
      <c r="E12" s="214"/>
      <c r="F12" s="217">
        <v>0.583333333333333</v>
      </c>
      <c r="G12" s="218">
        <v>0.604166666666667</v>
      </c>
      <c r="H12" s="218" t="s">
        <v>26</v>
      </c>
      <c r="I12" s="219" t="s">
        <v>27</v>
      </c>
    </row>
    <row r="13" ht="20.1" customHeight="1" spans="1:9">
      <c r="A13" s="220">
        <v>0.489583333333333</v>
      </c>
      <c r="B13" s="204">
        <v>0.5</v>
      </c>
      <c r="C13" s="204" t="s">
        <v>28</v>
      </c>
      <c r="D13" s="221" t="s">
        <v>11</v>
      </c>
      <c r="E13" s="214"/>
      <c r="F13" s="215">
        <v>0.604166666666667</v>
      </c>
      <c r="G13" s="215">
        <v>0.645833333333333</v>
      </c>
      <c r="H13" s="215" t="s">
        <v>24</v>
      </c>
      <c r="I13" s="237" t="s">
        <v>21</v>
      </c>
    </row>
    <row r="14" ht="20.1" customHeight="1" spans="1:9">
      <c r="A14" s="222">
        <v>0.5</v>
      </c>
      <c r="B14" s="223">
        <v>0.916666666666667</v>
      </c>
      <c r="C14" s="223" t="s">
        <v>29</v>
      </c>
      <c r="D14" s="224" t="s">
        <v>30</v>
      </c>
      <c r="E14" s="214"/>
      <c r="F14" s="204">
        <v>0.645833333333333</v>
      </c>
      <c r="G14" s="204">
        <v>0.65625</v>
      </c>
      <c r="H14" s="204" t="s">
        <v>31</v>
      </c>
      <c r="I14" s="221" t="s">
        <v>11</v>
      </c>
    </row>
    <row r="15" ht="20.1" customHeight="1" spans="1:9">
      <c r="A15" s="217">
        <v>0.916666666666667</v>
      </c>
      <c r="B15" s="218">
        <v>0.9375</v>
      </c>
      <c r="C15" s="218" t="s">
        <v>32</v>
      </c>
      <c r="D15" s="219" t="s">
        <v>27</v>
      </c>
      <c r="E15" s="214"/>
      <c r="F15" s="204">
        <v>0.65625</v>
      </c>
      <c r="G15" s="204">
        <v>0.666666666666667</v>
      </c>
      <c r="H15" s="204" t="s">
        <v>33</v>
      </c>
      <c r="I15" s="221" t="s">
        <v>11</v>
      </c>
    </row>
    <row r="16" ht="20.1" customHeight="1" spans="1:9">
      <c r="A16" s="225">
        <v>0.9375</v>
      </c>
      <c r="B16" s="226">
        <v>0.958333333333333</v>
      </c>
      <c r="C16" s="226" t="s">
        <v>34</v>
      </c>
      <c r="D16" s="227" t="s">
        <v>27</v>
      </c>
      <c r="E16" s="214"/>
      <c r="F16" s="222">
        <v>0.666666666666667</v>
      </c>
      <c r="G16" s="223">
        <v>0.875</v>
      </c>
      <c r="H16" s="223" t="s">
        <v>35</v>
      </c>
      <c r="I16" s="224" t="s">
        <v>36</v>
      </c>
    </row>
    <row r="17" ht="20.1" customHeight="1" spans="1:9">
      <c r="A17" s="220">
        <v>0.958333333333333</v>
      </c>
      <c r="B17" s="204">
        <v>0.979166666666667</v>
      </c>
      <c r="C17" s="204" t="s">
        <v>37</v>
      </c>
      <c r="D17" s="221" t="s">
        <v>27</v>
      </c>
      <c r="E17" s="214"/>
      <c r="F17" s="217">
        <v>0.875</v>
      </c>
      <c r="G17" s="218">
        <v>0.895833333333333</v>
      </c>
      <c r="H17" s="218" t="s">
        <v>32</v>
      </c>
      <c r="I17" s="219" t="s">
        <v>27</v>
      </c>
    </row>
    <row r="18" ht="20.1" customHeight="1" spans="1:9">
      <c r="A18" s="220">
        <v>0.979166666666667</v>
      </c>
      <c r="B18" s="204">
        <v>0.993055555555556</v>
      </c>
      <c r="C18" s="204" t="s">
        <v>31</v>
      </c>
      <c r="D18" s="221" t="s">
        <v>38</v>
      </c>
      <c r="E18" s="214"/>
      <c r="F18" s="225">
        <v>0.895833333333333</v>
      </c>
      <c r="G18" s="226">
        <v>0.916666666666667</v>
      </c>
      <c r="H18" s="226" t="s">
        <v>39</v>
      </c>
      <c r="I18" s="227" t="s">
        <v>27</v>
      </c>
    </row>
    <row r="19" ht="20.1" customHeight="1" spans="1:9">
      <c r="A19" s="228">
        <v>0.993055555555556</v>
      </c>
      <c r="B19" s="229">
        <v>0</v>
      </c>
      <c r="C19" s="229" t="s">
        <v>40</v>
      </c>
      <c r="D19" s="230" t="s">
        <v>9</v>
      </c>
      <c r="E19" s="214"/>
      <c r="F19" s="215">
        <v>0.916666666666667</v>
      </c>
      <c r="G19" s="215">
        <v>0.5</v>
      </c>
      <c r="H19" s="215" t="s">
        <v>24</v>
      </c>
      <c r="I19" s="237" t="s">
        <v>41</v>
      </c>
    </row>
    <row r="20" ht="20.1" customHeight="1" spans="1:9">
      <c r="A20" s="231">
        <v>0</v>
      </c>
      <c r="B20" s="232">
        <v>0.354166666666667</v>
      </c>
      <c r="C20" s="232" t="s">
        <v>42</v>
      </c>
      <c r="D20" s="233" t="s">
        <v>43</v>
      </c>
      <c r="E20" s="214"/>
      <c r="F20" s="231">
        <v>0</v>
      </c>
      <c r="G20" s="232">
        <v>0.375</v>
      </c>
      <c r="H20" s="232" t="s">
        <v>42</v>
      </c>
      <c r="I20" s="233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0">
        <v>0.354166666666667</v>
      </c>
      <c r="B4" s="204">
        <v>0.395833333333333</v>
      </c>
      <c r="C4" s="204" t="s">
        <v>45</v>
      </c>
      <c r="D4" s="221" t="s">
        <v>21</v>
      </c>
      <c r="E4" s="206"/>
      <c r="F4" s="220">
        <v>0.375</v>
      </c>
      <c r="G4" s="204">
        <v>0.416666666666667</v>
      </c>
      <c r="H4" s="204" t="s">
        <v>45</v>
      </c>
      <c r="I4" s="221" t="s">
        <v>21</v>
      </c>
    </row>
    <row r="5" ht="24.95" customHeight="1" spans="1:9">
      <c r="A5" s="208">
        <v>0.395833333333333</v>
      </c>
      <c r="B5" s="208">
        <v>0.40625</v>
      </c>
      <c r="C5" s="210" t="s">
        <v>14</v>
      </c>
      <c r="D5" s="210" t="s">
        <v>11</v>
      </c>
      <c r="E5" s="206"/>
      <c r="F5" s="208">
        <v>0.416666666666667</v>
      </c>
      <c r="G5" s="208">
        <v>0.4375</v>
      </c>
      <c r="H5" s="210" t="s">
        <v>14</v>
      </c>
      <c r="I5" s="210" t="s">
        <v>27</v>
      </c>
    </row>
    <row r="6" ht="24.95" customHeight="1" spans="1:9">
      <c r="A6" s="220">
        <v>0.40625</v>
      </c>
      <c r="B6" s="204">
        <v>0.416666666666667</v>
      </c>
      <c r="C6" s="220" t="s">
        <v>25</v>
      </c>
      <c r="D6" s="221" t="s">
        <v>11</v>
      </c>
      <c r="E6" s="214"/>
      <c r="F6" s="217">
        <v>0.4375</v>
      </c>
      <c r="G6" s="218">
        <v>0.458333333333333</v>
      </c>
      <c r="H6" s="218" t="s">
        <v>17</v>
      </c>
      <c r="I6" s="219" t="s">
        <v>27</v>
      </c>
    </row>
    <row r="7" ht="24.95" customHeight="1" spans="1:9">
      <c r="A7" s="239">
        <v>0.416666666666667</v>
      </c>
      <c r="B7" s="240">
        <v>0.4375</v>
      </c>
      <c r="C7" s="239" t="s">
        <v>28</v>
      </c>
      <c r="D7" s="241" t="s">
        <v>27</v>
      </c>
      <c r="E7" s="214"/>
      <c r="F7" s="250">
        <v>0.458333333333333</v>
      </c>
      <c r="G7" s="250">
        <v>0.5</v>
      </c>
      <c r="H7" s="251" t="s">
        <v>20</v>
      </c>
      <c r="I7" s="251" t="s">
        <v>21</v>
      </c>
    </row>
    <row r="8" ht="24.95" customHeight="1" spans="1:9">
      <c r="A8" s="217">
        <v>0.4375</v>
      </c>
      <c r="B8" s="218">
        <v>0.458333333333333</v>
      </c>
      <c r="C8" s="218" t="s">
        <v>17</v>
      </c>
      <c r="D8" s="219" t="s">
        <v>27</v>
      </c>
      <c r="E8" s="214"/>
      <c r="F8" s="244">
        <v>0.5</v>
      </c>
      <c r="G8" s="244">
        <v>0.583333333333333</v>
      </c>
      <c r="H8" s="245" t="s">
        <v>24</v>
      </c>
      <c r="I8" s="245" t="s">
        <v>41</v>
      </c>
    </row>
    <row r="9" ht="24.95" customHeight="1" spans="1:9">
      <c r="A9" s="246">
        <v>0.458333333333333</v>
      </c>
      <c r="B9" s="247">
        <v>0.916666666666667</v>
      </c>
      <c r="C9" s="247" t="s">
        <v>29</v>
      </c>
      <c r="D9" s="248" t="s">
        <v>30</v>
      </c>
      <c r="E9" s="214"/>
      <c r="F9" s="217">
        <v>0.583333333333333</v>
      </c>
      <c r="G9" s="218">
        <v>0.625</v>
      </c>
      <c r="H9" s="218" t="s">
        <v>26</v>
      </c>
      <c r="I9" s="219" t="s">
        <v>21</v>
      </c>
    </row>
    <row r="10" ht="24.95" customHeight="1" spans="1:9">
      <c r="A10" s="217">
        <v>0.916666666666667</v>
      </c>
      <c r="B10" s="218">
        <v>0.9375</v>
      </c>
      <c r="C10" s="218" t="s">
        <v>32</v>
      </c>
      <c r="D10" s="219" t="s">
        <v>27</v>
      </c>
      <c r="E10" s="214"/>
      <c r="F10" s="244">
        <v>0.125</v>
      </c>
      <c r="G10" s="244">
        <v>0.166666666666667</v>
      </c>
      <c r="H10" s="245" t="s">
        <v>24</v>
      </c>
      <c r="I10" s="245" t="s">
        <v>21</v>
      </c>
    </row>
    <row r="11" ht="24.95" customHeight="1" spans="1:9">
      <c r="A11" s="225">
        <v>0.9375</v>
      </c>
      <c r="B11" s="226">
        <v>0.958333333333333</v>
      </c>
      <c r="C11" s="226" t="s">
        <v>34</v>
      </c>
      <c r="D11" s="227" t="s">
        <v>27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20">
        <v>0.958333333333333</v>
      </c>
      <c r="B12" s="204">
        <v>0.979166666666667</v>
      </c>
      <c r="C12" s="204" t="s">
        <v>46</v>
      </c>
      <c r="D12" s="221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0">
        <v>0.979166666666667</v>
      </c>
      <c r="B13" s="204">
        <v>0.989583333333333</v>
      </c>
      <c r="C13" s="204" t="s">
        <v>31</v>
      </c>
      <c r="D13" s="221" t="s">
        <v>11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4.95" customHeight="1" spans="1:9">
      <c r="A14" s="228">
        <v>0.989583333333333</v>
      </c>
      <c r="B14" s="229">
        <v>0</v>
      </c>
      <c r="C14" s="229" t="s">
        <v>40</v>
      </c>
      <c r="D14" s="230" t="s">
        <v>11</v>
      </c>
      <c r="E14" s="214"/>
      <c r="F14" s="244">
        <v>0.916666666666667</v>
      </c>
      <c r="G14" s="244">
        <v>0.5</v>
      </c>
      <c r="H14" s="244" t="s">
        <v>24</v>
      </c>
      <c r="I14" s="249" t="s">
        <v>41</v>
      </c>
    </row>
    <row r="15" ht="24.95" customHeight="1" spans="1:9">
      <c r="A15" s="231">
        <v>0</v>
      </c>
      <c r="B15" s="232">
        <v>0.354166666666667</v>
      </c>
      <c r="C15" s="232" t="s">
        <v>42</v>
      </c>
      <c r="D15" s="233" t="s">
        <v>43</v>
      </c>
      <c r="E15" s="214"/>
      <c r="F15" s="231">
        <v>0</v>
      </c>
      <c r="G15" s="232">
        <v>0.375</v>
      </c>
      <c r="H15" s="232" t="s">
        <v>42</v>
      </c>
      <c r="I15" s="233" t="s">
        <v>44</v>
      </c>
    </row>
    <row r="16" ht="20.1" customHeight="1" spans="5:5"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8">
        <v>0.375</v>
      </c>
      <c r="B4" s="229">
        <v>0.385416666666667</v>
      </c>
      <c r="C4" s="229" t="s">
        <v>40</v>
      </c>
      <c r="D4" s="230" t="s">
        <v>11</v>
      </c>
      <c r="E4" s="206"/>
      <c r="F4" s="220">
        <v>0.395833333333333</v>
      </c>
      <c r="G4" s="204">
        <v>0.416666666666667</v>
      </c>
      <c r="H4" s="204" t="s">
        <v>18</v>
      </c>
      <c r="I4" s="221" t="s">
        <v>27</v>
      </c>
    </row>
    <row r="5" ht="24.95" customHeight="1" spans="1:9">
      <c r="A5" s="220">
        <v>0.385416666666667</v>
      </c>
      <c r="B5" s="204">
        <v>0.40625</v>
      </c>
      <c r="C5" s="204" t="s">
        <v>18</v>
      </c>
      <c r="D5" s="221" t="s">
        <v>27</v>
      </c>
      <c r="E5" s="206"/>
      <c r="F5" s="208">
        <v>0.416666666666667</v>
      </c>
      <c r="G5" s="208">
        <v>0.427083333333333</v>
      </c>
      <c r="H5" s="210" t="s">
        <v>14</v>
      </c>
      <c r="I5" s="210" t="s">
        <v>11</v>
      </c>
    </row>
    <row r="6" ht="24.95" customHeight="1" spans="1:9">
      <c r="A6" s="208">
        <v>0.40625</v>
      </c>
      <c r="B6" s="208">
        <v>0.416666666666667</v>
      </c>
      <c r="C6" s="210" t="s">
        <v>14</v>
      </c>
      <c r="D6" s="210" t="s">
        <v>11</v>
      </c>
      <c r="E6" s="214"/>
      <c r="F6" s="204">
        <v>0.427083333333333</v>
      </c>
      <c r="G6" s="204">
        <v>0.4375</v>
      </c>
      <c r="H6" s="238" t="s">
        <v>47</v>
      </c>
      <c r="I6" s="221" t="s">
        <v>11</v>
      </c>
    </row>
    <row r="7" ht="24.95" customHeight="1" spans="1:9">
      <c r="A7" s="238">
        <v>0.416666666666667</v>
      </c>
      <c r="B7" s="204">
        <v>0.427083333333333</v>
      </c>
      <c r="C7" s="238" t="s">
        <v>47</v>
      </c>
      <c r="D7" s="221" t="s">
        <v>11</v>
      </c>
      <c r="E7" s="214"/>
      <c r="F7" s="239">
        <v>0.4375</v>
      </c>
      <c r="G7" s="240">
        <v>0.447916666666667</v>
      </c>
      <c r="H7" s="239" t="s">
        <v>28</v>
      </c>
      <c r="I7" s="241" t="s">
        <v>11</v>
      </c>
    </row>
    <row r="8" ht="24.95" customHeight="1" spans="1:9">
      <c r="A8" s="220">
        <v>0.427083333333333</v>
      </c>
      <c r="B8" s="204">
        <v>0.4375</v>
      </c>
      <c r="C8" s="220" t="s">
        <v>25</v>
      </c>
      <c r="D8" s="221" t="s">
        <v>11</v>
      </c>
      <c r="E8" s="214"/>
      <c r="F8" s="217">
        <v>0.447916666666667</v>
      </c>
      <c r="G8" s="218">
        <v>0.458333333333333</v>
      </c>
      <c r="H8" s="218" t="s">
        <v>17</v>
      </c>
      <c r="I8" s="219" t="s">
        <v>11</v>
      </c>
    </row>
    <row r="9" ht="24.95" customHeight="1" spans="1:9">
      <c r="A9" s="239">
        <v>0.4375</v>
      </c>
      <c r="B9" s="240">
        <v>0.447916666666667</v>
      </c>
      <c r="C9" s="239" t="s">
        <v>28</v>
      </c>
      <c r="D9" s="241" t="s">
        <v>11</v>
      </c>
      <c r="E9" s="214"/>
      <c r="F9" s="242">
        <v>0.458333333333333</v>
      </c>
      <c r="G9" s="242">
        <v>0.5</v>
      </c>
      <c r="H9" s="243" t="s">
        <v>48</v>
      </c>
      <c r="I9" s="243" t="s">
        <v>21</v>
      </c>
    </row>
    <row r="10" ht="24.95" customHeight="1" spans="1:9">
      <c r="A10" s="217">
        <v>0.447916666666667</v>
      </c>
      <c r="B10" s="218">
        <v>0.458333333333333</v>
      </c>
      <c r="C10" s="218" t="s">
        <v>17</v>
      </c>
      <c r="D10" s="219" t="s">
        <v>11</v>
      </c>
      <c r="E10" s="214"/>
      <c r="F10" s="244">
        <v>0.5</v>
      </c>
      <c r="G10" s="244">
        <v>0.666666666666667</v>
      </c>
      <c r="H10" s="245" t="s">
        <v>24</v>
      </c>
      <c r="I10" s="245" t="s">
        <v>49</v>
      </c>
    </row>
    <row r="11" ht="24.95" customHeight="1" spans="1:9">
      <c r="A11" s="246">
        <v>0.458333333333333</v>
      </c>
      <c r="B11" s="247">
        <v>0.916666666666667</v>
      </c>
      <c r="C11" s="247" t="s">
        <v>29</v>
      </c>
      <c r="D11" s="248" t="s">
        <v>30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17">
        <v>0.916666666666667</v>
      </c>
      <c r="B12" s="218">
        <v>0.9375</v>
      </c>
      <c r="C12" s="218" t="s">
        <v>32</v>
      </c>
      <c r="D12" s="219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5">
        <v>0.9375</v>
      </c>
      <c r="B13" s="226">
        <v>0.958333333333333</v>
      </c>
      <c r="C13" s="226" t="s">
        <v>34</v>
      </c>
      <c r="D13" s="227" t="s">
        <v>27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9.1" customHeight="1" spans="1:9">
      <c r="A14" s="220">
        <v>0.958333333333333</v>
      </c>
      <c r="B14" s="204">
        <v>0.979166666666667</v>
      </c>
      <c r="C14" s="204" t="s">
        <v>50</v>
      </c>
      <c r="D14" s="221" t="s">
        <v>27</v>
      </c>
      <c r="E14" s="214"/>
      <c r="F14" s="244">
        <v>0.916666666666667</v>
      </c>
      <c r="G14" s="244">
        <v>0.520833333333333</v>
      </c>
      <c r="H14" s="244" t="s">
        <v>24</v>
      </c>
      <c r="I14" s="249" t="s">
        <v>51</v>
      </c>
    </row>
    <row r="15" ht="24.95" customHeight="1" spans="1:9">
      <c r="A15" s="244">
        <v>0.979166666666667</v>
      </c>
      <c r="B15" s="244">
        <v>0.0208333333333333</v>
      </c>
      <c r="C15" s="244" t="s">
        <v>52</v>
      </c>
      <c r="D15" s="249" t="s">
        <v>21</v>
      </c>
      <c r="E15" s="214"/>
      <c r="F15" s="231">
        <v>0.0208333333333333</v>
      </c>
      <c r="G15" s="232">
        <v>0.395833333333333</v>
      </c>
      <c r="H15" s="232" t="s">
        <v>42</v>
      </c>
      <c r="I15" s="233" t="s">
        <v>44</v>
      </c>
    </row>
    <row r="16" ht="24.95" customHeight="1" spans="1:5">
      <c r="A16" s="231">
        <v>0.0208333333333333</v>
      </c>
      <c r="B16" s="232">
        <v>0.375</v>
      </c>
      <c r="C16" s="232" t="s">
        <v>42</v>
      </c>
      <c r="D16" s="233" t="s">
        <v>43</v>
      </c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  <row r="21" ht="20.1" customHeight="1" spans="5:5">
      <c r="E21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04">
        <v>0.354166666666667</v>
      </c>
      <c r="B4" s="204">
        <v>0.357638888888889</v>
      </c>
      <c r="C4" s="205" t="s">
        <v>12</v>
      </c>
      <c r="D4" s="205" t="s">
        <v>8</v>
      </c>
      <c r="E4" s="206"/>
      <c r="F4" s="204">
        <v>0.375</v>
      </c>
      <c r="G4" s="204">
        <v>0.378472222222222</v>
      </c>
      <c r="H4" s="205" t="s">
        <v>12</v>
      </c>
      <c r="I4" s="205" t="s">
        <v>8</v>
      </c>
    </row>
    <row r="5" ht="20.1" customHeight="1" spans="1:9">
      <c r="A5" s="207">
        <v>0.357638888888889</v>
      </c>
      <c r="B5" s="208">
        <v>0.388888888888889</v>
      </c>
      <c r="C5" s="207" t="s">
        <v>53</v>
      </c>
      <c r="D5" s="209" t="s">
        <v>19</v>
      </c>
      <c r="E5" s="206"/>
      <c r="F5" s="208">
        <v>0.378472222222222</v>
      </c>
      <c r="G5" s="208">
        <v>0.423611111111111</v>
      </c>
      <c r="H5" s="210" t="s">
        <v>14</v>
      </c>
      <c r="I5" s="210" t="s">
        <v>54</v>
      </c>
    </row>
    <row r="6" ht="20.1" customHeight="1" spans="1:9">
      <c r="A6" s="211">
        <v>0.388888888888889</v>
      </c>
      <c r="B6" s="212">
        <v>0.409722222222222</v>
      </c>
      <c r="C6" s="212" t="s">
        <v>18</v>
      </c>
      <c r="D6" s="213" t="s">
        <v>27</v>
      </c>
      <c r="E6" s="214"/>
      <c r="F6" s="215">
        <v>0.423611111111111</v>
      </c>
      <c r="G6" s="215">
        <v>0.458333333333333</v>
      </c>
      <c r="H6" s="216" t="s">
        <v>18</v>
      </c>
      <c r="I6" s="216" t="s">
        <v>55</v>
      </c>
    </row>
    <row r="7" ht="20.1" customHeight="1" spans="1:11">
      <c r="A7" s="217">
        <v>0.409722222222222</v>
      </c>
      <c r="B7" s="218">
        <v>0.423611111111111</v>
      </c>
      <c r="C7" s="218" t="s">
        <v>17</v>
      </c>
      <c r="D7" s="219" t="s">
        <v>38</v>
      </c>
      <c r="E7" s="214"/>
      <c r="F7" s="217">
        <v>0.458333333333333</v>
      </c>
      <c r="G7" s="218">
        <v>0.479166666666667</v>
      </c>
      <c r="H7" s="218" t="s">
        <v>17</v>
      </c>
      <c r="I7" s="219" t="s">
        <v>27</v>
      </c>
      <c r="K7" s="236"/>
    </row>
    <row r="8" ht="20.1" customHeight="1" spans="1:9">
      <c r="A8" s="207">
        <v>0.423611111111111</v>
      </c>
      <c r="B8" s="208">
        <v>0.4375</v>
      </c>
      <c r="C8" s="207" t="s">
        <v>56</v>
      </c>
      <c r="D8" s="209" t="s">
        <v>38</v>
      </c>
      <c r="E8" s="214"/>
      <c r="F8" s="215">
        <v>0.479166666666667</v>
      </c>
      <c r="G8" s="215">
        <v>0.520833333333333</v>
      </c>
      <c r="H8" s="216" t="s">
        <v>57</v>
      </c>
      <c r="I8" s="216" t="s">
        <v>21</v>
      </c>
    </row>
    <row r="9" ht="20.1" customHeight="1" spans="1:9">
      <c r="A9" s="211">
        <v>0.4375</v>
      </c>
      <c r="B9" s="212">
        <v>0.447916666666667</v>
      </c>
      <c r="C9" s="212" t="s">
        <v>22</v>
      </c>
      <c r="D9" s="213" t="s">
        <v>11</v>
      </c>
      <c r="E9" s="214"/>
      <c r="F9" s="215">
        <v>0.520833333333333</v>
      </c>
      <c r="G9" s="215">
        <v>0.0833333333333333</v>
      </c>
      <c r="H9" s="216" t="s">
        <v>24</v>
      </c>
      <c r="I9" s="216" t="s">
        <v>58</v>
      </c>
    </row>
    <row r="10" ht="20.1" customHeight="1" spans="1:9">
      <c r="A10" s="220">
        <v>0.447916666666667</v>
      </c>
      <c r="B10" s="204">
        <v>0.458333333333333</v>
      </c>
      <c r="C10" s="204" t="s">
        <v>25</v>
      </c>
      <c r="D10" s="221" t="s">
        <v>11</v>
      </c>
      <c r="E10" s="214"/>
      <c r="F10" s="217">
        <v>0.583333333333333</v>
      </c>
      <c r="G10" s="218">
        <v>0.604166666666667</v>
      </c>
      <c r="H10" s="218" t="s">
        <v>26</v>
      </c>
      <c r="I10" s="219" t="s">
        <v>27</v>
      </c>
    </row>
    <row r="11" ht="20.1" customHeight="1" spans="1:9">
      <c r="A11" s="220">
        <v>0.458333333333333</v>
      </c>
      <c r="B11" s="204">
        <v>0.479166666666667</v>
      </c>
      <c r="C11" s="204" t="s">
        <v>59</v>
      </c>
      <c r="D11" s="221" t="s">
        <v>27</v>
      </c>
      <c r="E11" s="214"/>
      <c r="F11" s="215">
        <v>0.604166666666667</v>
      </c>
      <c r="G11" s="215">
        <v>0.625</v>
      </c>
      <c r="H11" s="216" t="s">
        <v>24</v>
      </c>
      <c r="I11" s="216" t="s">
        <v>27</v>
      </c>
    </row>
    <row r="12" ht="20.1" customHeight="1" spans="1:9">
      <c r="A12" s="222">
        <v>0.479166666666667</v>
      </c>
      <c r="B12" s="223">
        <v>0.916666666666667</v>
      </c>
      <c r="C12" s="223" t="s">
        <v>29</v>
      </c>
      <c r="D12" s="224" t="s">
        <v>30</v>
      </c>
      <c r="E12" s="214"/>
      <c r="F12" s="222">
        <v>0.625</v>
      </c>
      <c r="G12" s="223">
        <v>0.708333333333333</v>
      </c>
      <c r="H12" s="223" t="s">
        <v>35</v>
      </c>
      <c r="I12" s="224" t="s">
        <v>60</v>
      </c>
    </row>
    <row r="13" ht="20.1" customHeight="1" spans="1:9">
      <c r="A13" s="217">
        <v>0.916666666666667</v>
      </c>
      <c r="B13" s="218">
        <v>0.9375</v>
      </c>
      <c r="C13" s="218" t="s">
        <v>32</v>
      </c>
      <c r="D13" s="219" t="s">
        <v>27</v>
      </c>
      <c r="E13" s="214"/>
      <c r="F13" s="215">
        <v>0.208333333333333</v>
      </c>
      <c r="G13" s="215">
        <v>0.25</v>
      </c>
      <c r="H13" s="216" t="s">
        <v>61</v>
      </c>
      <c r="I13" s="216" t="s">
        <v>21</v>
      </c>
    </row>
    <row r="14" ht="20.1" customHeight="1" spans="1:9">
      <c r="A14" s="225">
        <v>0.9375</v>
      </c>
      <c r="B14" s="226">
        <v>0.958333333333333</v>
      </c>
      <c r="C14" s="226" t="s">
        <v>62</v>
      </c>
      <c r="D14" s="227" t="s">
        <v>27</v>
      </c>
      <c r="E14" s="214"/>
      <c r="F14" s="222">
        <v>0.25</v>
      </c>
      <c r="G14" s="223">
        <v>0.375</v>
      </c>
      <c r="H14" s="223" t="s">
        <v>35</v>
      </c>
      <c r="I14" s="224" t="s">
        <v>63</v>
      </c>
    </row>
    <row r="15" ht="20.1" customHeight="1" spans="1:9">
      <c r="A15" s="220">
        <v>0.958333333333333</v>
      </c>
      <c r="B15" s="204">
        <v>0.979166666666667</v>
      </c>
      <c r="C15" s="204" t="s">
        <v>50</v>
      </c>
      <c r="D15" s="221" t="s">
        <v>27</v>
      </c>
      <c r="E15" s="214"/>
      <c r="F15" s="217">
        <v>0.875</v>
      </c>
      <c r="G15" s="218">
        <v>0.895833333333333</v>
      </c>
      <c r="H15" s="218" t="s">
        <v>32</v>
      </c>
      <c r="I15" s="219" t="s">
        <v>27</v>
      </c>
    </row>
    <row r="16" ht="20.1" customHeight="1" spans="1:9">
      <c r="A16" s="220">
        <v>0.979166666666667</v>
      </c>
      <c r="B16" s="204">
        <v>0.993055555555556</v>
      </c>
      <c r="C16" s="204" t="s">
        <v>64</v>
      </c>
      <c r="D16" s="221" t="s">
        <v>38</v>
      </c>
      <c r="E16" s="214"/>
      <c r="F16" s="225">
        <v>0.895833333333333</v>
      </c>
      <c r="G16" s="226">
        <v>0.916666666666667</v>
      </c>
      <c r="H16" s="226" t="s">
        <v>39</v>
      </c>
      <c r="I16" s="227" t="s">
        <v>27</v>
      </c>
    </row>
    <row r="17" ht="20.1" customHeight="1" spans="1:9">
      <c r="A17" s="228">
        <v>0.993055555555556</v>
      </c>
      <c r="B17" s="229">
        <v>0</v>
      </c>
      <c r="C17" s="229" t="s">
        <v>65</v>
      </c>
      <c r="D17" s="230" t="s">
        <v>9</v>
      </c>
      <c r="E17" s="214"/>
      <c r="F17" s="215">
        <v>0.916666666666667</v>
      </c>
      <c r="G17" s="215">
        <v>0.5</v>
      </c>
      <c r="H17" s="215" t="s">
        <v>66</v>
      </c>
      <c r="I17" s="237" t="s">
        <v>41</v>
      </c>
    </row>
    <row r="18" ht="20.1" customHeight="1" spans="1:9">
      <c r="A18" s="231">
        <v>0</v>
      </c>
      <c r="B18" s="232">
        <v>0.354166666666667</v>
      </c>
      <c r="C18" s="232" t="s">
        <v>42</v>
      </c>
      <c r="D18" s="233" t="s">
        <v>43</v>
      </c>
      <c r="E18" s="214"/>
      <c r="F18" s="231">
        <v>0</v>
      </c>
      <c r="G18" s="232">
        <v>0.375</v>
      </c>
      <c r="H18" s="232" t="s">
        <v>42</v>
      </c>
      <c r="I18" s="233" t="s">
        <v>44</v>
      </c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6" workbookViewId="0">
      <selection activeCell="A65" sqref="A65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0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1" t="s">
        <v>0</v>
      </c>
      <c r="B1" s="132" t="s">
        <v>67</v>
      </c>
      <c r="C1" s="133"/>
      <c r="D1" s="134"/>
      <c r="G1" s="135"/>
    </row>
    <row r="2" ht="18" hidden="1" spans="1:7">
      <c r="A2" s="136"/>
      <c r="B2" s="137"/>
      <c r="C2" s="138"/>
      <c r="D2" s="139"/>
      <c r="G2" s="135"/>
    </row>
    <row r="3" ht="18.75" hidden="1" spans="1:7">
      <c r="A3" s="140" t="s">
        <v>3</v>
      </c>
      <c r="B3" s="141" t="s">
        <v>4</v>
      </c>
      <c r="C3" s="141" t="s">
        <v>5</v>
      </c>
      <c r="D3" s="142" t="s">
        <v>6</v>
      </c>
      <c r="G3" s="135"/>
    </row>
    <row r="4" ht="19" hidden="1" customHeight="1" spans="1:7">
      <c r="A4" s="143">
        <v>0.291666666666667</v>
      </c>
      <c r="B4" s="144">
        <v>0.375</v>
      </c>
      <c r="C4" s="145" t="s">
        <v>68</v>
      </c>
      <c r="D4" s="146" t="s">
        <v>60</v>
      </c>
      <c r="G4" s="135"/>
    </row>
    <row r="5" ht="18.75" hidden="1" spans="1:7">
      <c r="A5" s="147">
        <v>0.375</v>
      </c>
      <c r="B5" s="147">
        <v>0.395833333333333</v>
      </c>
      <c r="C5" s="145" t="s">
        <v>18</v>
      </c>
      <c r="D5" s="148" t="s">
        <v>27</v>
      </c>
      <c r="G5" s="135"/>
    </row>
    <row r="6" ht="18.75" hidden="1" spans="1:7">
      <c r="A6" s="147">
        <v>0.395833333333333</v>
      </c>
      <c r="B6" s="147">
        <v>0.416666666666667</v>
      </c>
      <c r="C6" s="145" t="s">
        <v>69</v>
      </c>
      <c r="D6" s="148" t="s">
        <v>27</v>
      </c>
      <c r="G6" s="135"/>
    </row>
    <row r="7" ht="20" hidden="1" customHeight="1" spans="1:7">
      <c r="A7" s="147">
        <v>0.416666666666667</v>
      </c>
      <c r="B7" s="149">
        <v>0.520833333333333</v>
      </c>
      <c r="C7" s="150" t="s">
        <v>70</v>
      </c>
      <c r="D7" s="148" t="s">
        <v>51</v>
      </c>
      <c r="E7" s="151"/>
      <c r="F7" s="152"/>
      <c r="G7" s="151"/>
    </row>
    <row r="8" ht="21" hidden="1" customHeight="1" spans="1:5">
      <c r="A8" s="153">
        <v>0.520833333333333</v>
      </c>
      <c r="B8" s="154">
        <v>0.604166666666667</v>
      </c>
      <c r="C8" s="155" t="s">
        <v>71</v>
      </c>
      <c r="D8" s="156" t="s">
        <v>60</v>
      </c>
      <c r="E8" s="135"/>
    </row>
    <row r="9" hidden="1" customHeight="1" spans="1:5">
      <c r="A9" s="147">
        <v>0.604166666666667</v>
      </c>
      <c r="B9" s="147">
        <v>0.625</v>
      </c>
      <c r="C9" s="157" t="s">
        <v>26</v>
      </c>
      <c r="D9" s="148" t="s">
        <v>27</v>
      </c>
      <c r="E9" s="135"/>
    </row>
    <row r="10" ht="20" hidden="1" customHeight="1" spans="1:6">
      <c r="A10" s="158">
        <v>0.625</v>
      </c>
      <c r="B10" s="159">
        <v>0.875</v>
      </c>
      <c r="C10" s="160" t="s">
        <v>72</v>
      </c>
      <c r="D10" s="161" t="s">
        <v>73</v>
      </c>
      <c r="E10" s="135"/>
      <c r="F10" s="135"/>
    </row>
    <row r="11" ht="17.25" hidden="1" spans="1:7">
      <c r="A11" s="162">
        <v>0.875</v>
      </c>
      <c r="B11" s="163">
        <v>0.895833333333333</v>
      </c>
      <c r="C11" s="164" t="s">
        <v>74</v>
      </c>
      <c r="D11" s="164" t="s">
        <v>27</v>
      </c>
      <c r="E11" s="165"/>
      <c r="G11" s="135"/>
    </row>
    <row r="12" ht="18" hidden="1" spans="1:7">
      <c r="A12" s="166">
        <v>0.895833333333333</v>
      </c>
      <c r="B12" s="166">
        <v>0.916666666666667</v>
      </c>
      <c r="C12" s="167" t="s">
        <v>75</v>
      </c>
      <c r="D12" s="168" t="s">
        <v>27</v>
      </c>
      <c r="G12" s="151"/>
    </row>
    <row r="13" ht="18.75" hidden="1" spans="1:7">
      <c r="A13" s="143">
        <v>0.916666666666667</v>
      </c>
      <c r="B13" s="144">
        <v>0.9375</v>
      </c>
      <c r="C13" s="169" t="s">
        <v>76</v>
      </c>
      <c r="D13" s="170" t="s">
        <v>27</v>
      </c>
      <c r="G13" s="135"/>
    </row>
    <row r="14" ht="18.75" hidden="1" spans="1:7">
      <c r="A14" s="143">
        <v>0.9375</v>
      </c>
      <c r="B14" s="144">
        <v>0.958333333333333</v>
      </c>
      <c r="C14" s="169" t="s">
        <v>40</v>
      </c>
      <c r="D14" s="170" t="s">
        <v>27</v>
      </c>
      <c r="G14" s="135"/>
    </row>
    <row r="15" ht="16.5" hidden="1" spans="1:4">
      <c r="A15" s="147">
        <v>0.958333333333333</v>
      </c>
      <c r="B15" s="171">
        <v>0.291666666666667</v>
      </c>
      <c r="C15" s="169" t="s">
        <v>77</v>
      </c>
      <c r="D15" s="169" t="s">
        <v>78</v>
      </c>
    </row>
    <row r="16" ht="15.75" hidden="1"/>
    <row r="17" hidden="1"/>
    <row r="18" ht="15.75" hidden="1" spans="1:5">
      <c r="A18" s="130"/>
      <c r="E18"/>
    </row>
    <row r="19" ht="15.75" hidden="1" spans="1:5">
      <c r="A19" s="131" t="s">
        <v>0</v>
      </c>
      <c r="B19" s="132" t="s">
        <v>79</v>
      </c>
      <c r="C19" s="133"/>
      <c r="D19" s="134"/>
      <c r="E19"/>
    </row>
    <row r="20" ht="15.75" hidden="1" spans="1:5">
      <c r="A20" s="136"/>
      <c r="B20" s="137"/>
      <c r="C20" s="138"/>
      <c r="D20" s="139"/>
      <c r="E20"/>
    </row>
    <row r="21" ht="18.75" hidden="1" spans="1:5">
      <c r="A21" s="140" t="s">
        <v>3</v>
      </c>
      <c r="B21" s="141" t="s">
        <v>4</v>
      </c>
      <c r="C21" s="141" t="s">
        <v>5</v>
      </c>
      <c r="D21" s="142" t="s">
        <v>6</v>
      </c>
      <c r="E21"/>
    </row>
    <row r="22" ht="16.5" hidden="1" spans="1:5">
      <c r="A22" s="143">
        <v>0.270833333333333</v>
      </c>
      <c r="B22" s="144">
        <v>0.291666666666667</v>
      </c>
      <c r="C22" s="169" t="s">
        <v>40</v>
      </c>
      <c r="D22" s="170" t="s">
        <v>27</v>
      </c>
      <c r="E22"/>
    </row>
    <row r="23" ht="16.5" hidden="1" spans="1:5">
      <c r="A23" s="143">
        <v>0.291666666666667</v>
      </c>
      <c r="B23" s="144">
        <v>0.375</v>
      </c>
      <c r="C23" s="145" t="s">
        <v>68</v>
      </c>
      <c r="D23" s="146" t="s">
        <v>60</v>
      </c>
      <c r="E23"/>
    </row>
    <row r="24" ht="16.5" hidden="1" spans="1:5">
      <c r="A24" s="147">
        <v>0.375</v>
      </c>
      <c r="B24" s="147">
        <v>0.395833333333333</v>
      </c>
      <c r="C24" s="145" t="s">
        <v>18</v>
      </c>
      <c r="D24" s="148" t="s">
        <v>27</v>
      </c>
      <c r="E24"/>
    </row>
    <row r="25" ht="16.5" hidden="1" spans="1:5">
      <c r="A25" s="147">
        <v>0.395833333333333</v>
      </c>
      <c r="B25" s="147">
        <v>0.416666666666667</v>
      </c>
      <c r="C25" s="145" t="s">
        <v>69</v>
      </c>
      <c r="D25" s="148" t="s">
        <v>27</v>
      </c>
      <c r="E25"/>
    </row>
    <row r="26" ht="17.25" hidden="1" spans="1:5">
      <c r="A26" s="147">
        <v>0.416666666666667</v>
      </c>
      <c r="B26" s="149">
        <v>0.520833333333333</v>
      </c>
      <c r="C26" s="150" t="s">
        <v>80</v>
      </c>
      <c r="D26" s="148" t="s">
        <v>51</v>
      </c>
      <c r="E26"/>
    </row>
    <row r="27" ht="16.5" hidden="1" spans="1:5">
      <c r="A27" s="153">
        <v>0.520833333333333</v>
      </c>
      <c r="B27" s="154">
        <v>0.604166666666667</v>
      </c>
      <c r="C27" s="155" t="s">
        <v>71</v>
      </c>
      <c r="D27" s="156" t="s">
        <v>60</v>
      </c>
      <c r="E27"/>
    </row>
    <row r="28" ht="16.5" hidden="1" spans="1:5">
      <c r="A28" s="147">
        <v>0.604166666666667</v>
      </c>
      <c r="B28" s="147">
        <v>0.625</v>
      </c>
      <c r="C28" s="157" t="s">
        <v>26</v>
      </c>
      <c r="D28" s="148" t="s">
        <v>27</v>
      </c>
      <c r="E28"/>
    </row>
    <row r="29" ht="16.5" hidden="1" spans="1:5">
      <c r="A29" s="158">
        <v>0.625</v>
      </c>
      <c r="B29" s="159">
        <v>0.875</v>
      </c>
      <c r="C29" s="160" t="s">
        <v>72</v>
      </c>
      <c r="D29" s="161" t="s">
        <v>73</v>
      </c>
      <c r="E29"/>
    </row>
    <row r="30" ht="16.5" hidden="1" spans="1:5">
      <c r="A30" s="162">
        <v>0.875</v>
      </c>
      <c r="B30" s="163">
        <v>0.895833333333333</v>
      </c>
      <c r="C30" s="164" t="s">
        <v>74</v>
      </c>
      <c r="D30" s="148" t="s">
        <v>27</v>
      </c>
      <c r="E30"/>
    </row>
    <row r="31" ht="16.5" hidden="1" spans="1:4">
      <c r="A31" s="166">
        <v>0.895833333333333</v>
      </c>
      <c r="B31" s="166">
        <v>0.916666666666667</v>
      </c>
      <c r="C31" s="167" t="s">
        <v>75</v>
      </c>
      <c r="D31" s="168" t="s">
        <v>27</v>
      </c>
    </row>
    <row r="32" ht="16.5" hidden="1" spans="1:4">
      <c r="A32" s="143">
        <v>0.916666666666667</v>
      </c>
      <c r="B32" s="144">
        <v>0.9375</v>
      </c>
      <c r="C32" s="169" t="s">
        <v>76</v>
      </c>
      <c r="D32" s="170" t="s">
        <v>27</v>
      </c>
    </row>
    <row r="33" ht="16.5" hidden="1" spans="1:4">
      <c r="A33" s="143">
        <v>0.9375</v>
      </c>
      <c r="B33" s="144">
        <v>0.958333333333333</v>
      </c>
      <c r="C33" s="169" t="s">
        <v>81</v>
      </c>
      <c r="D33" s="170" t="s">
        <v>27</v>
      </c>
    </row>
    <row r="34" ht="16.5" hidden="1" spans="1:4">
      <c r="A34" s="147">
        <v>0.958333333333333</v>
      </c>
      <c r="B34" s="171">
        <v>0.270833333333333</v>
      </c>
      <c r="C34" s="169" t="s">
        <v>77</v>
      </c>
      <c r="D34" s="169" t="s">
        <v>82</v>
      </c>
    </row>
    <row r="35" ht="15.75" hidden="1"/>
    <row r="36" hidden="1"/>
    <row r="37" ht="15.75" hidden="1"/>
    <row r="38" ht="15.75" hidden="1" spans="1:4">
      <c r="A38" s="131" t="s">
        <v>0</v>
      </c>
      <c r="B38" s="132" t="s">
        <v>83</v>
      </c>
      <c r="C38" s="133"/>
      <c r="D38" s="134"/>
    </row>
    <row r="39" ht="15.75" hidden="1" spans="1:4">
      <c r="A39" s="136"/>
      <c r="B39" s="137"/>
      <c r="C39" s="138"/>
      <c r="D39" s="139"/>
    </row>
    <row r="40" ht="18.75" hidden="1" spans="1:4">
      <c r="A40" s="140" t="s">
        <v>3</v>
      </c>
      <c r="B40" s="141" t="s">
        <v>4</v>
      </c>
      <c r="C40" s="141" t="s">
        <v>5</v>
      </c>
      <c r="D40" s="142" t="s">
        <v>6</v>
      </c>
    </row>
    <row r="41" ht="16.5" hidden="1" spans="1:4">
      <c r="A41" s="172">
        <v>0.291666666666667</v>
      </c>
      <c r="B41" s="173">
        <v>0.3125</v>
      </c>
      <c r="C41" s="174" t="s">
        <v>40</v>
      </c>
      <c r="D41" s="175" t="s">
        <v>27</v>
      </c>
    </row>
    <row r="42" ht="16.5" hidden="1" spans="1:4">
      <c r="A42" s="172">
        <v>0.3125</v>
      </c>
      <c r="B42" s="173">
        <v>0.395833333333333</v>
      </c>
      <c r="C42" s="174" t="s">
        <v>68</v>
      </c>
      <c r="D42" s="175" t="s">
        <v>60</v>
      </c>
    </row>
    <row r="43" ht="16.5" hidden="1" spans="1:4">
      <c r="A43" s="147">
        <v>0.395833333333333</v>
      </c>
      <c r="B43" s="147">
        <v>0.416666666666667</v>
      </c>
      <c r="C43" s="145" t="s">
        <v>18</v>
      </c>
      <c r="D43" s="148" t="s">
        <v>27</v>
      </c>
    </row>
    <row r="44" ht="16.5" hidden="1" spans="1:4">
      <c r="A44" s="147">
        <v>0.416666666666667</v>
      </c>
      <c r="B44" s="147">
        <v>0.4375</v>
      </c>
      <c r="C44" s="145" t="s">
        <v>84</v>
      </c>
      <c r="D44" s="148" t="s">
        <v>27</v>
      </c>
    </row>
    <row r="45" ht="17.25" hidden="1" spans="1:4">
      <c r="A45" s="176">
        <v>0.4375</v>
      </c>
      <c r="B45" s="177">
        <v>0.520833333333333</v>
      </c>
      <c r="C45" s="178" t="s">
        <v>85</v>
      </c>
      <c r="D45" s="179" t="s">
        <v>60</v>
      </c>
    </row>
    <row r="46" ht="16.5" hidden="1" spans="1:4">
      <c r="A46" s="153">
        <v>0.520833333333333</v>
      </c>
      <c r="B46" s="154">
        <v>0.604166666666667</v>
      </c>
      <c r="C46" s="155" t="s">
        <v>86</v>
      </c>
      <c r="D46" s="156" t="s">
        <v>60</v>
      </c>
    </row>
    <row r="47" ht="16.5" hidden="1" spans="1:4">
      <c r="A47" s="147">
        <v>0.604166666666667</v>
      </c>
      <c r="B47" s="147">
        <v>0.625</v>
      </c>
      <c r="C47" s="157" t="s">
        <v>26</v>
      </c>
      <c r="D47" s="148" t="s">
        <v>27</v>
      </c>
    </row>
    <row r="48" ht="16.5" hidden="1" spans="1:4">
      <c r="A48" s="158">
        <v>0.625</v>
      </c>
      <c r="B48" s="159">
        <v>0.875</v>
      </c>
      <c r="C48" s="160" t="s">
        <v>87</v>
      </c>
      <c r="D48" s="161" t="s">
        <v>73</v>
      </c>
    </row>
    <row r="49" ht="16.5" hidden="1" spans="1:4">
      <c r="A49" s="162">
        <v>0.875</v>
      </c>
      <c r="B49" s="163">
        <v>0.916666666666667</v>
      </c>
      <c r="C49" s="164" t="s">
        <v>88</v>
      </c>
      <c r="D49" s="148" t="s">
        <v>21</v>
      </c>
    </row>
    <row r="50" ht="16.5" hidden="1" spans="1:4">
      <c r="A50" s="172">
        <v>0.916666666666667</v>
      </c>
      <c r="B50" s="173">
        <v>0.9375</v>
      </c>
      <c r="C50" s="180" t="s">
        <v>89</v>
      </c>
      <c r="D50" s="181" t="s">
        <v>27</v>
      </c>
    </row>
    <row r="51" ht="16.5" hidden="1" spans="1:4">
      <c r="A51" s="172">
        <v>0.9375</v>
      </c>
      <c r="B51" s="173">
        <v>0.958333333333333</v>
      </c>
      <c r="C51" s="180" t="s">
        <v>90</v>
      </c>
      <c r="D51" s="181" t="s">
        <v>27</v>
      </c>
    </row>
    <row r="52" ht="16.5" hidden="1" spans="1:4">
      <c r="A52" s="147">
        <v>0.958333333333333</v>
      </c>
      <c r="B52" s="171">
        <v>0.291666666666667</v>
      </c>
      <c r="C52" s="169" t="s">
        <v>77</v>
      </c>
      <c r="D52" s="169" t="s">
        <v>78</v>
      </c>
    </row>
    <row r="53" ht="15.75" hidden="1"/>
    <row r="54" hidden="1"/>
    <row r="55" ht="15.75" hidden="1"/>
    <row r="56" ht="15.75" spans="1:4">
      <c r="A56" s="131" t="s">
        <v>0</v>
      </c>
      <c r="B56" s="132" t="s">
        <v>91</v>
      </c>
      <c r="C56" s="133"/>
      <c r="D56" s="134"/>
    </row>
    <row r="57" ht="15.75" spans="1:4">
      <c r="A57" s="136"/>
      <c r="B57" s="137"/>
      <c r="C57" s="138"/>
      <c r="D57" s="139"/>
    </row>
    <row r="58" ht="18.75" spans="1:4">
      <c r="A58" s="140" t="s">
        <v>3</v>
      </c>
      <c r="B58" s="141" t="s">
        <v>4</v>
      </c>
      <c r="C58" s="141" t="s">
        <v>5</v>
      </c>
      <c r="D58" s="142" t="s">
        <v>6</v>
      </c>
    </row>
    <row r="59" ht="16.5" spans="1:4">
      <c r="A59" s="143">
        <v>0.291666666666667</v>
      </c>
      <c r="B59" s="144">
        <v>0.3125</v>
      </c>
      <c r="C59" s="182" t="s">
        <v>92</v>
      </c>
      <c r="D59" s="183" t="s">
        <v>27</v>
      </c>
    </row>
    <row r="60" ht="16.5" spans="1:4">
      <c r="A60" s="172">
        <v>0.3125</v>
      </c>
      <c r="B60" s="173">
        <v>0.333333333333333</v>
      </c>
      <c r="C60" s="180" t="s">
        <v>40</v>
      </c>
      <c r="D60" s="181" t="s">
        <v>27</v>
      </c>
    </row>
    <row r="61" ht="16.5" spans="1:4">
      <c r="A61" s="172">
        <v>0.333333333333333</v>
      </c>
      <c r="B61" s="173">
        <v>0.416666666666667</v>
      </c>
      <c r="C61" s="180" t="s">
        <v>68</v>
      </c>
      <c r="D61" s="181" t="s">
        <v>60</v>
      </c>
    </row>
    <row r="62" ht="16.5" spans="1:4">
      <c r="A62" s="147">
        <v>0.416666666666667</v>
      </c>
      <c r="B62" s="147">
        <v>0.4375</v>
      </c>
      <c r="C62" s="145" t="s">
        <v>18</v>
      </c>
      <c r="D62" s="148" t="s">
        <v>27</v>
      </c>
    </row>
    <row r="63" ht="16.5" spans="1:4">
      <c r="A63" s="147">
        <v>0.4375</v>
      </c>
      <c r="B63" s="147">
        <v>0.458333333333333</v>
      </c>
      <c r="C63" s="145" t="s">
        <v>84</v>
      </c>
      <c r="D63" s="148" t="s">
        <v>27</v>
      </c>
    </row>
    <row r="64" ht="16.5" spans="1:4">
      <c r="A64" s="147">
        <v>0.458333333333333</v>
      </c>
      <c r="B64" s="147">
        <v>0.479166666666667</v>
      </c>
      <c r="C64" s="145" t="s">
        <v>93</v>
      </c>
      <c r="D64" s="148" t="s">
        <v>27</v>
      </c>
    </row>
    <row r="65" ht="16.5" spans="1:4">
      <c r="A65" s="153">
        <v>0.479166666666667</v>
      </c>
      <c r="B65" s="153">
        <v>0.875</v>
      </c>
      <c r="C65" s="153" t="s">
        <v>94</v>
      </c>
      <c r="D65" s="153" t="s">
        <v>95</v>
      </c>
    </row>
    <row r="66" ht="16.5" hidden="1" spans="1:4">
      <c r="A66" s="147">
        <v>0.583333333333333</v>
      </c>
      <c r="B66" s="147">
        <v>0.604166666666667</v>
      </c>
      <c r="C66" s="157" t="s">
        <v>26</v>
      </c>
      <c r="D66" s="148" t="s">
        <v>27</v>
      </c>
    </row>
    <row r="67" ht="16.5" spans="1:4">
      <c r="A67" s="162">
        <v>0.875</v>
      </c>
      <c r="B67" s="163">
        <v>0.916666666666667</v>
      </c>
      <c r="C67" s="164" t="s">
        <v>96</v>
      </c>
      <c r="D67" s="148" t="s">
        <v>21</v>
      </c>
    </row>
    <row r="68" ht="16.5" spans="1:4">
      <c r="A68" s="172">
        <v>0.916666666666667</v>
      </c>
      <c r="B68" s="173">
        <v>0.979166666666667</v>
      </c>
      <c r="C68" s="180" t="s">
        <v>97</v>
      </c>
      <c r="D68" s="181" t="s">
        <v>58</v>
      </c>
    </row>
    <row r="69" ht="16.5" spans="1:4">
      <c r="A69" s="147">
        <v>0.479166666666667</v>
      </c>
      <c r="B69" s="171">
        <v>0.291666666666667</v>
      </c>
      <c r="C69" s="169" t="s">
        <v>77</v>
      </c>
      <c r="D69" s="169" t="s">
        <v>82</v>
      </c>
    </row>
    <row r="70" ht="15.75"/>
    <row r="71" spans="5:5">
      <c r="E71" s="184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zoomScale="115" zoomScaleNormal="115" topLeftCell="B2" workbookViewId="0">
      <selection activeCell="G13" sqref="G13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27.7142857142857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  <col min="19" max="19" width="36.7142857142857" customWidth="1"/>
  </cols>
  <sheetData>
    <row r="1" ht="57" customHeight="1" spans="1:19">
      <c r="A1" s="114" cm="1">
        <f t="array" ref="A1">224-SUMPRODUCT((MOD(ROW(D4:D241)-ROW(D4),8)&lt;7)*(D4:D241&lt;&gt;""))</f>
        <v>216</v>
      </c>
      <c r="B1" s="115" t="str" cm="1">
        <f t="array" ref="B1">INT((224-SUMPRODUCT((MOD(ROW(D4:D241)-ROW(D4),8)&lt;7)*(D4:D241&lt;&gt;"")))/28)&amp;" months "&amp;MOD(224-SUMPRODUCT((MOD(ROW(D4:D241)-ROW(D4),8)&lt;7)*(D4:D241&lt;&gt;"")),28)&amp;" days"</f>
        <v>7 months 20 days</v>
      </c>
      <c r="C1" s="116" t="s">
        <v>98</v>
      </c>
      <c r="D1" s="117"/>
      <c r="E1" s="116" t="s">
        <v>99</v>
      </c>
      <c r="F1" s="118"/>
      <c r="G1" s="118"/>
      <c r="H1" s="118"/>
      <c r="I1" s="118"/>
      <c r="J1" s="118"/>
      <c r="K1" s="116" t="s">
        <v>100</v>
      </c>
      <c r="L1" s="117"/>
      <c r="M1" s="117"/>
      <c r="N1" s="124" t="s">
        <v>101</v>
      </c>
      <c r="O1" s="124"/>
      <c r="P1" s="124"/>
      <c r="Q1" s="127" t="s">
        <v>102</v>
      </c>
      <c r="R1" s="128" t="s">
        <v>103</v>
      </c>
      <c r="S1" s="128" t="s">
        <v>104</v>
      </c>
    </row>
    <row r="2" ht="23.25" spans="1:19">
      <c r="A2" s="119"/>
      <c r="B2" s="14"/>
      <c r="C2" s="15" t="s">
        <v>105</v>
      </c>
      <c r="D2" s="15" t="s">
        <v>106</v>
      </c>
      <c r="E2" s="15" t="s">
        <v>107</v>
      </c>
      <c r="F2" s="16" t="s">
        <v>108</v>
      </c>
      <c r="G2" s="16"/>
      <c r="H2" s="16"/>
      <c r="I2" s="16"/>
      <c r="J2" s="16"/>
      <c r="K2" s="15" t="s">
        <v>109</v>
      </c>
      <c r="L2" s="15" t="s">
        <v>110</v>
      </c>
      <c r="M2" s="15" t="s">
        <v>111</v>
      </c>
      <c r="N2" s="36"/>
      <c r="O2" s="36"/>
      <c r="P2" s="36"/>
      <c r="Q2" s="18"/>
      <c r="R2" s="14"/>
      <c r="S2" s="14"/>
    </row>
    <row r="3" ht="32.25" spans="1:19">
      <c r="A3" s="119"/>
      <c r="B3" s="14"/>
      <c r="C3" s="17"/>
      <c r="D3" s="18"/>
      <c r="E3" s="18"/>
      <c r="F3" s="19" t="s">
        <v>112</v>
      </c>
      <c r="G3" s="19" t="s">
        <v>113</v>
      </c>
      <c r="H3" s="19" t="s">
        <v>114</v>
      </c>
      <c r="I3" s="19" t="s">
        <v>115</v>
      </c>
      <c r="J3" s="37" t="s">
        <v>116</v>
      </c>
      <c r="K3" s="18"/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</row>
    <row r="4" ht="21" spans="1:19">
      <c r="A4" s="120">
        <v>44383</v>
      </c>
      <c r="B4" s="21" t="s">
        <v>120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121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  <c r="S4" s="56"/>
    </row>
    <row r="5" ht="21" spans="1:19">
      <c r="A5" s="120">
        <v>44384</v>
      </c>
      <c r="B5" s="21" t="s">
        <v>122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123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  <c r="S5" s="56"/>
    </row>
    <row r="6" ht="21" spans="1:19">
      <c r="A6" s="120">
        <v>44385</v>
      </c>
      <c r="B6" s="21" t="s">
        <v>124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125</v>
      </c>
      <c r="O6" s="40">
        <v>4</v>
      </c>
      <c r="P6" s="40">
        <v>85</v>
      </c>
      <c r="Q6" s="54">
        <f t="shared" si="0"/>
        <v>63.4615384615385</v>
      </c>
      <c r="R6" s="61"/>
      <c r="S6" s="56"/>
    </row>
    <row r="7" ht="21" spans="1:19">
      <c r="A7" s="120">
        <v>44386</v>
      </c>
      <c r="B7" s="21" t="s">
        <v>126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127</v>
      </c>
      <c r="O7" s="40">
        <v>1.5</v>
      </c>
      <c r="P7" s="40">
        <v>100</v>
      </c>
      <c r="Q7" s="54">
        <f t="shared" si="0"/>
        <v>60.7692307692308</v>
      </c>
      <c r="R7" s="61"/>
      <c r="S7" s="56"/>
    </row>
    <row r="8" ht="21" spans="1:19">
      <c r="A8" s="120">
        <v>44387</v>
      </c>
      <c r="B8" s="21" t="s">
        <v>128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129</v>
      </c>
      <c r="O8" s="40">
        <v>7</v>
      </c>
      <c r="P8" s="40">
        <v>87</v>
      </c>
      <c r="Q8" s="54">
        <f t="shared" si="0"/>
        <v>60.6923076923077</v>
      </c>
      <c r="R8" s="61"/>
      <c r="S8" s="56"/>
    </row>
    <row r="9" ht="21.75" spans="1:19">
      <c r="A9" s="120">
        <v>44388</v>
      </c>
      <c r="B9" s="21" t="s">
        <v>130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125" t="str">
        <f>REPT("-",12)</f>
        <v>------------</v>
      </c>
      <c r="O9" s="40"/>
      <c r="P9" s="40"/>
      <c r="Q9" s="54">
        <f t="shared" si="0"/>
        <v>80</v>
      </c>
      <c r="R9" s="61"/>
      <c r="S9" s="56"/>
    </row>
    <row r="10" ht="21.75" spans="1:19">
      <c r="A10" s="120">
        <v>44389</v>
      </c>
      <c r="B10" s="21" t="s">
        <v>131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/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125" t="str">
        <f>REPT("-",12)</f>
        <v>------------</v>
      </c>
      <c r="O10" s="40"/>
      <c r="P10" s="40"/>
      <c r="Q10" s="54">
        <f t="shared" si="0"/>
        <v>70</v>
      </c>
      <c r="R10" s="61"/>
      <c r="S10" s="56"/>
    </row>
    <row r="11" ht="21.75" spans="1:19">
      <c r="A11" s="121" t="s">
        <v>132</v>
      </c>
      <c r="B11" s="122"/>
      <c r="C11" s="123" cm="1">
        <f t="array" ref="C11">IF(COUNTA(C4:C10)=0,"",SUM(C4:C10)/SUMPRODUCT(--(C4:C10&lt;&gt;"")))</f>
        <v>41.4285714285714</v>
      </c>
      <c r="D11" s="123" cm="1">
        <f t="array" ref="D11">IF(COUNTA(D4:D10)=0,"",SUM(D4:D10)/SUMPRODUCT(--(D4:D10&lt;&gt;"")))</f>
        <v>63.5714285714286</v>
      </c>
      <c r="E11" s="123" cm="1">
        <f t="array" ref="E11">IF(COUNTA(E4:E10)=0,"",SUM(E4:E10)/SUMPRODUCT(--(E4:E10&lt;&gt;"")))</f>
        <v>67.1428571428571</v>
      </c>
      <c r="F11" s="123" cm="1">
        <f t="array" ref="F11">IF(COUNTA(F4:F10)=0,"",SUM(F4:F10)/SUMPRODUCT(--(F4:F10&lt;&gt;"")))</f>
        <v>62.8571428571429</v>
      </c>
      <c r="G11" s="123" cm="1">
        <f t="array" ref="G11">IF(COUNTA(G4:G10)=0,"",SUM(G4:G10)/SUMPRODUCT(--(G4:G10&lt;&gt;"")))</f>
        <v>40</v>
      </c>
      <c r="H11" s="123" cm="1">
        <f t="array" ref="H11">IF(COUNTA(H4:H10)=0,"",SUM(H4:H10)/SUMPRODUCT(--(H4:H10&lt;&gt;"")))</f>
        <v>27.1428571428571</v>
      </c>
      <c r="I11" s="123" cm="1">
        <f t="array" ref="I11">IF(COUNTA(I4:I10)=0,"",SUM(I4:I10)/SUMPRODUCT(--(I4:I10&lt;&gt;"")))</f>
        <v>25</v>
      </c>
      <c r="J11" s="123" cm="1">
        <f t="array" ref="J11">IF(SUMPRODUCT(--(J4:J10&lt;&gt;""))=0,"",SUM(J4:J10)/SUMPRODUCT(--(J4:J10&lt;&gt;"")))</f>
        <v>37.8571428571429</v>
      </c>
      <c r="K11" s="123" cm="1">
        <f t="array" ref="K11">IF(COUNTA(K4:K10)=0,"",SUM(K4:K10)/SUMPRODUCT(--(K4:K10&lt;&gt;"")))</f>
        <v>21.4285714285714</v>
      </c>
      <c r="L11" s="123" cm="1">
        <f t="array" ref="L11">IF(COUNTA(L4:L10)=0,"",SUM(L4:L10)/SUMPRODUCT(--(L4:L10&lt;&gt;"")))</f>
        <v>0</v>
      </c>
      <c r="M11" s="123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3"/>
      <c r="P11" s="123"/>
      <c r="Q11" s="108" cm="1">
        <f t="array" ref="Q11">SUM(Q4:Q10)/IF(SUM(Q4:Q10)=0,1,SUM(IF(Q4:Q10&lt;&gt;0,1,0)))</f>
        <v>68.7802197802198</v>
      </c>
      <c r="R11" s="125" t="str">
        <f>REPT("-",12)</f>
        <v>------------</v>
      </c>
      <c r="S11" s="129"/>
    </row>
    <row r="12" ht="21" spans="1:19">
      <c r="A12" s="120">
        <v>44390</v>
      </c>
      <c r="B12" s="21" t="s">
        <v>120</v>
      </c>
      <c r="C12" s="22">
        <v>0</v>
      </c>
      <c r="D12" s="23">
        <v>75</v>
      </c>
      <c r="E12" s="24"/>
      <c r="F12" s="22">
        <v>25</v>
      </c>
      <c r="G12" s="23">
        <v>100</v>
      </c>
      <c r="H12" s="22"/>
      <c r="I12" s="22"/>
      <c r="J12" s="39" cm="1">
        <f t="array" ref="J12">IF(COUNTA(F12:I12)=0,"",SUM(F12:I12)/SUMPRODUCT(--(F12:I12&lt;&gt;"")))</f>
        <v>62.5</v>
      </c>
      <c r="K12" s="22">
        <v>100</v>
      </c>
      <c r="L12" s="22"/>
      <c r="M12" s="22"/>
      <c r="N12" s="40"/>
      <c r="O12" s="40"/>
      <c r="P12" s="40"/>
      <c r="Q12" s="54">
        <f>(0.5*C12+2*D12+2*E12+2*F12+2*G12+2*H12+2*I12+0.5*K12+0.5*L12+0.5*M12+O12*P12)/IF(OR(B12="SAT",B12="SUN"),10,13)</f>
        <v>34.6153846153846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ICN5</v>
      </c>
      <c r="S12" s="56"/>
    </row>
    <row r="13" ht="21" spans="1:19">
      <c r="A13" s="120">
        <v>44391</v>
      </c>
      <c r="B13" s="21" t="s">
        <v>122</v>
      </c>
      <c r="C13" s="22"/>
      <c r="D13" s="23"/>
      <c r="E13" s="24"/>
      <c r="F13" s="22"/>
      <c r="G13" s="23"/>
      <c r="H13" s="22"/>
      <c r="I13" s="22"/>
      <c r="J13" s="39" t="str" cm="1">
        <f t="array" ref="J13">IF(COUNTA(F13:I13)=0,"",SUM(F13:I13)/SUMPRODUCT(--(F13:I13&lt;&gt;"")))</f>
        <v/>
      </c>
      <c r="K13" s="22"/>
      <c r="L13" s="22"/>
      <c r="M13" s="22"/>
      <c r="N13" s="40"/>
      <c r="O13" s="40"/>
      <c r="P13" s="40"/>
      <c r="Q13" s="54">
        <f>(0.5*C13+2*D13+2*E13+2*F13+2*G13+2*H13+2*I13+0.5*K13+0.5*L13+0.5*M13+O13*P13)/IF(OR(B13="SAT",B13="SUN"),10,13)</f>
        <v>0</v>
      </c>
      <c r="R13" s="61"/>
      <c r="S13" s="56"/>
    </row>
    <row r="14" ht="21" spans="1:19">
      <c r="A14" s="120">
        <v>44392</v>
      </c>
      <c r="B14" s="21" t="s">
        <v>124</v>
      </c>
      <c r="C14" s="22"/>
      <c r="D14" s="23"/>
      <c r="E14" s="24"/>
      <c r="F14" s="22"/>
      <c r="G14" s="23"/>
      <c r="H14" s="22"/>
      <c r="I14" s="22"/>
      <c r="J14" s="39" t="str" cm="1">
        <f t="array" ref="J14">IF(COUNTA(F14:I14)=0,"",SUM(F14:I14)/SUMPRODUCT(--(F14:I14&lt;&gt;"")))</f>
        <v/>
      </c>
      <c r="K14" s="22"/>
      <c r="L14" s="22"/>
      <c r="M14" s="22"/>
      <c r="N14" s="40"/>
      <c r="O14" s="40"/>
      <c r="P14" s="40"/>
      <c r="Q14" s="54">
        <f>(0.5*C14+2*D14+2*E14+2*F14+2*G14+2*H14+2*I14+0.5*K14+0.5*L14+0.5*M14+O14*P14)/IF(OR(B14="SAT",B14="SUN"),10,13)</f>
        <v>0</v>
      </c>
      <c r="R14" s="61"/>
      <c r="S14" s="56"/>
    </row>
    <row r="15" ht="21" spans="1:19">
      <c r="A15" s="120">
        <v>44393</v>
      </c>
      <c r="B15" s="21" t="s">
        <v>126</v>
      </c>
      <c r="C15" s="22"/>
      <c r="D15" s="23"/>
      <c r="E15" s="24"/>
      <c r="F15" s="22"/>
      <c r="G15" s="23"/>
      <c r="H15" s="22"/>
      <c r="I15" s="22"/>
      <c r="J15" s="39" t="str" cm="1">
        <f t="array" ref="J15">IF(COUNTA(F15:I15)=0,"",SUM(F15:I15)/SUMPRODUCT(--(F15:I15&lt;&gt;"")))</f>
        <v/>
      </c>
      <c r="K15" s="22"/>
      <c r="L15" s="22"/>
      <c r="M15" s="22"/>
      <c r="N15" s="40"/>
      <c r="O15" s="40"/>
      <c r="P15" s="40"/>
      <c r="Q15" s="54">
        <f>(0.5*C15+2*D15+2*E15+2*F15+2*G15+2*H15+2*I15+0.5*K15+0.5*L15+0.5*M15+O15*P15)/IF(OR(B15="SAT",B15="SUN"),10,13)</f>
        <v>0</v>
      </c>
      <c r="R15" s="61"/>
      <c r="S15" s="56"/>
    </row>
    <row r="16" ht="21" spans="1:19">
      <c r="A16" s="120">
        <v>44394</v>
      </c>
      <c r="B16" s="21" t="s">
        <v>128</v>
      </c>
      <c r="C16" s="22"/>
      <c r="D16" s="23"/>
      <c r="E16" s="24"/>
      <c r="F16" s="22"/>
      <c r="G16" s="23"/>
      <c r="H16" s="22"/>
      <c r="I16" s="22"/>
      <c r="J16" s="39" t="str" cm="1">
        <f t="array" ref="J16">IF(COUNTA(F16:I16)=0,"",SUM(F16:I16)/SUMPRODUCT(--(F16:I16&lt;&gt;"")))</f>
        <v/>
      </c>
      <c r="K16" s="22"/>
      <c r="L16" s="22"/>
      <c r="M16" s="22"/>
      <c r="N16" s="40"/>
      <c r="O16" s="40"/>
      <c r="P16" s="40"/>
      <c r="Q16" s="54">
        <f>(0.5*C16+2*D16+2*E16+2*F16+2*G16+2*H16+2*I16+0.5*K16+0.5*L16+0.5*M16+O16*P16)/IF(OR(B16="SAT",B16="SUN"),10,13)</f>
        <v>0</v>
      </c>
      <c r="R16" s="61"/>
      <c r="S16" s="56"/>
    </row>
    <row r="17" ht="21.75" spans="1:19">
      <c r="A17" s="120">
        <v>44395</v>
      </c>
      <c r="B17" s="21" t="s">
        <v>130</v>
      </c>
      <c r="C17" s="22"/>
      <c r="D17" s="23"/>
      <c r="E17" s="24"/>
      <c r="F17" s="22"/>
      <c r="G17" s="23"/>
      <c r="H17" s="22"/>
      <c r="I17" s="22"/>
      <c r="J17" s="39" t="str" cm="1">
        <f t="array" ref="J17">IF(COUNTA(F17:I17)=0,"",SUM(F17:I17)/SUMPRODUCT(--(F17:I17&lt;&gt;"")))</f>
        <v/>
      </c>
      <c r="K17" s="22"/>
      <c r="L17" s="22"/>
      <c r="M17" s="22"/>
      <c r="N17" s="125"/>
      <c r="O17" s="40"/>
      <c r="P17" s="40"/>
      <c r="Q17" s="54">
        <f>(0.5*C17+2*D17+2*E17+2*F17+2*G17+2*H17+2*I17+0.5*K17+0.5*L17+0.5*M17+O17*P17)/IF(OR(B17="SAT",B17="SUN"),10,13)</f>
        <v>0</v>
      </c>
      <c r="R17" s="61"/>
      <c r="S17" s="56"/>
    </row>
    <row r="18" ht="21.75" spans="1:19">
      <c r="A18" s="120">
        <v>44396</v>
      </c>
      <c r="B18" s="21" t="s">
        <v>131</v>
      </c>
      <c r="C18" s="22"/>
      <c r="D18" s="23"/>
      <c r="E18" s="24"/>
      <c r="F18" s="22"/>
      <c r="G18" s="23"/>
      <c r="H18" s="22"/>
      <c r="I18" s="22"/>
      <c r="J18" s="39" t="str" cm="1">
        <f t="array" ref="J18">IF(COUNTA(F18:I18)=0,"",SUM(F18:I18)/SUMPRODUCT(--(F18:I18&lt;&gt;"")))</f>
        <v/>
      </c>
      <c r="K18" s="22"/>
      <c r="L18" s="22"/>
      <c r="M18" s="22"/>
      <c r="N18" s="125"/>
      <c r="O18" s="40"/>
      <c r="P18" s="40"/>
      <c r="Q18" s="54">
        <f>(0.5*C18+2*D18+2*E18+2*F18+2*G18+2*H18+2*I18+0.5*K18+0.5*L18+0.5*M18+O18*P18)/IF(OR(B18="SAT",B18="SUN"),10,13)</f>
        <v>0</v>
      </c>
      <c r="R18" s="61"/>
      <c r="S18" s="56"/>
    </row>
    <row r="19" ht="21.75" spans="1:19">
      <c r="A19" s="121" t="s">
        <v>133</v>
      </c>
      <c r="B19" s="122"/>
      <c r="C19" s="123" cm="1">
        <f t="array" ref="C19">IF(COUNTA(C12:C18)=0,"",SUM(C12:C18)/SUMPRODUCT(--(C12:C18&lt;&gt;"")))</f>
        <v>0</v>
      </c>
      <c r="D19" s="123" cm="1">
        <f t="array" ref="D19">IF(COUNTA(D12:D18)=0,"",SUM(D12:D18)/SUMPRODUCT(--(D12:D18&lt;&gt;"")))</f>
        <v>75</v>
      </c>
      <c r="E19" s="123" t="str" cm="1">
        <f t="array" ref="E19">IF(COUNTA(E12:E18)=0,"",SUM(E12:E18)/SUMPRODUCT(--(E12:E18&lt;&gt;"")))</f>
        <v/>
      </c>
      <c r="F19" s="123" cm="1">
        <f t="array" ref="F19">IF(COUNTA(F12:F18)=0,"",SUM(F12:F18)/SUMPRODUCT(--(F12:F18&lt;&gt;"")))</f>
        <v>25</v>
      </c>
      <c r="G19" s="123" cm="1">
        <f t="array" ref="G19">IF(COUNTA(G12:G18)=0,"",SUM(G12:G18)/SUMPRODUCT(--(G12:G18&lt;&gt;"")))</f>
        <v>100</v>
      </c>
      <c r="H19" s="123" t="str" cm="1">
        <f t="array" ref="H19">IF(COUNTA(H12:H18)=0,"",SUM(H12:H18)/SUMPRODUCT(--(H12:H18&lt;&gt;"")))</f>
        <v/>
      </c>
      <c r="I19" s="123" t="str" cm="1">
        <f t="array" ref="I19">IF(COUNTA(I12:I18)=0,"",SUM(I12:I18)/SUMPRODUCT(--(I12:I18&lt;&gt;"")))</f>
        <v/>
      </c>
      <c r="J19" s="123" cm="1">
        <f t="array" ref="J19">IF(SUMPRODUCT(--(J12:J18&lt;&gt;""))=0,"",SUM(J12:J18)/SUMPRODUCT(--(J12:J18&lt;&gt;"")))</f>
        <v>62.5</v>
      </c>
      <c r="K19" s="123" cm="1">
        <f t="array" ref="K19">IF(COUNTA(K12:K18)=0,"",SUM(K12:K18)/SUMPRODUCT(--(K12:K18&lt;&gt;"")))</f>
        <v>100</v>
      </c>
      <c r="L19" s="123" t="str" cm="1">
        <f t="array" ref="L19">IF(COUNTA(L12:L18)=0,"",SUM(L12:L18)/SUMPRODUCT(--(L12:L18&lt;&gt;"")))</f>
        <v/>
      </c>
      <c r="M19" s="123" t="str" cm="1">
        <f t="array" ref="M19">IF(COUNTA(M12:M18)=0,"",SUM(M12:M18)/SUMPRODUCT(--(M12:M18&lt;&gt;"")))</f>
        <v/>
      </c>
      <c r="N19" s="126" t="str" cm="1">
        <f t="array" ref="N19">IF(COUNTA(P12:P18)=0,"",SUM(P12:P18)/SUMPRODUCT(--(P12:P18&lt;&gt;"")))</f>
        <v/>
      </c>
      <c r="O19" s="123"/>
      <c r="P19" s="123"/>
      <c r="Q19" s="108" cm="1">
        <f t="array" ref="Q19">SUM(Q12:Q18)/IF(SUM(Q12:Q18)=0,1,SUM(IF(Q12:Q18&lt;&gt;0,1,0)))</f>
        <v>34.6153846153846</v>
      </c>
      <c r="R19" s="125" t="str">
        <f>REPT("-",12)</f>
        <v>------------</v>
      </c>
      <c r="S19" s="129"/>
    </row>
  </sheetData>
  <mergeCells count="22">
    <mergeCell ref="C1:D1"/>
    <mergeCell ref="E1:J1"/>
    <mergeCell ref="K1:M1"/>
    <mergeCell ref="F2:J2"/>
    <mergeCell ref="A11:B11"/>
    <mergeCell ref="N11:P11"/>
    <mergeCell ref="A19:B19"/>
    <mergeCell ref="N19:P19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S1:S3"/>
    <mergeCell ref="N1:P2"/>
  </mergeCells>
  <conditionalFormatting sqref="A1:B1">
    <cfRule type="containsText" dxfId="0" priority="178" operator="between" text="SUN">
      <formula>NOT(ISERROR(SEARCH("SUN",A1)))</formula>
    </cfRule>
    <cfRule type="containsText" dxfId="0" priority="177" operator="between" text="SAT">
      <formula>NOT(ISERROR(SEARCH("SAT",A1)))</formula>
    </cfRule>
  </conditionalFormatting>
  <conditionalFormatting sqref="L2">
    <cfRule type="containsText" dxfId="0" priority="56" operator="between" text="SAT">
      <formula>NOT(ISERROR(SEARCH("SAT",L2)))</formula>
    </cfRule>
    <cfRule type="containsText" dxfId="0" priority="57" operator="between" text="SUN">
      <formula>NOT(ISERROR(SEARCH("SUN",L2)))</formula>
    </cfRule>
  </conditionalFormatting>
  <conditionalFormatting sqref="F3">
    <cfRule type="containsText" dxfId="0" priority="173" operator="between" text="SAT">
      <formula>NOT(ISERROR(SEARCH("SAT",F3)))</formula>
    </cfRule>
    <cfRule type="containsText" dxfId="0" priority="174" operator="between" text="SUN">
      <formula>NOT(ISERROR(SEARCH("SUN",F3)))</formula>
    </cfRule>
  </conditionalFormatting>
  <conditionalFormatting sqref="D2:F2 K2 M2">
    <cfRule type="containsText" dxfId="0" priority="175" operator="between" text="SAT">
      <formula>NOT(ISERROR(SEARCH("SAT",D2)))</formula>
    </cfRule>
    <cfRule type="containsText" dxfId="0" priority="176" operator="between" text="SUN">
      <formula>NOT(ISERROR(SEARCH("SUN",D2)))</formula>
    </cfRule>
  </conditionalFormatting>
  <conditionalFormatting sqref="A4:B10 A11:A19 B12:B18">
    <cfRule type="containsText" dxfId="0" priority="152" operator="between" text="NEGATIVE">
      <formula>NOT(ISERROR(SEARCH("NEGATIVE",A4)))</formula>
    </cfRule>
    <cfRule type="containsText" dxfId="0" priority="153" operator="between" text="SAT">
      <formula>NOT(ISERROR(SEARCH("SAT",A4)))</formula>
    </cfRule>
    <cfRule type="containsText" dxfId="0" priority="154" operator="between" text="SUN">
      <formula>NOT(ISERROR(SEARCH("SUN",A4)))</formula>
    </cfRule>
  </conditionalFormatting>
  <conditionalFormatting sqref="D4:D10 D12:D18">
    <cfRule type="containsText" dxfId="0" priority="111" operator="between" text="SUN">
      <formula>NOT(ISERROR(SEARCH("SUN",D4)))</formula>
    </cfRule>
    <cfRule type="containsText" dxfId="0" priority="110" operator="between" text="SAT">
      <formula>NOT(ISERROR(SEARCH("SAT",D4)))</formula>
    </cfRule>
    <cfRule type="containsText" dxfId="0" priority="109" operator="between" text="NEGATIVE">
      <formula>NOT(ISERROR(SEARCH("NEGATIVE",D4)))</formula>
    </cfRule>
  </conditionalFormatting>
  <conditionalFormatting sqref="G4:G10 G12:G18">
    <cfRule type="containsText" dxfId="0" priority="106" operator="between" text="NEGATIVE">
      <formula>NOT(ISERROR(SEARCH("NEGATIVE",G4)))</formula>
    </cfRule>
    <cfRule type="containsText" dxfId="0" priority="107" operator="between" text="SAT">
      <formula>NOT(ISERROR(SEARCH("SAT",G4)))</formula>
    </cfRule>
    <cfRule type="containsText" dxfId="0" priority="108" operator="between" text="SUN">
      <formula>NOT(ISERROR(SEARCH("SUN",G4)))</formula>
    </cfRule>
  </conditionalFormatting>
  <conditionalFormatting sqref="Q4:Q10 Q12:Q18">
    <cfRule type="cellIs" dxfId="1" priority="144" operator="equal">
      <formula>0</formula>
    </cfRule>
    <cfRule type="cellIs" dxfId="2" priority="145" operator="lessThan">
      <formula>60</formula>
    </cfRule>
    <cfRule type="cellIs" dxfId="3" priority="146" operator="between">
      <formula>60</formula>
      <formula>69.99</formula>
    </cfRule>
    <cfRule type="cellIs" dxfId="4" priority="147" operator="between">
      <formula>70</formula>
      <formula>79.99</formula>
    </cfRule>
    <cfRule type="cellIs" dxfId="5" priority="148" operator="between">
      <formula>80</formula>
      <formula>87.99</formula>
    </cfRule>
    <cfRule type="cellIs" dxfId="6" priority="149" operator="between">
      <formula>88</formula>
      <formula>94.99</formula>
    </cfRule>
    <cfRule type="cellIs" dxfId="7" priority="150" operator="greaterThan">
      <formula>99.99</formula>
    </cfRule>
    <cfRule type="cellIs" dxfId="8" priority="151" operator="between">
      <formula>95</formula>
      <formula>99.99</formula>
    </cfRule>
  </conditionalFormatting>
  <conditionalFormatting sqref="R4 R12">
    <cfRule type="containsText" dxfId="9" priority="134" operator="between" text="ICN4">
      <formula>NOT(ISERROR(SEARCH("ICN4",R4)))</formula>
    </cfRule>
    <cfRule type="containsText" dxfId="10" priority="135" operator="between" text="NPL">
      <formula>NOT(ISERROR(SEARCH("NPL",R4)))</formula>
    </cfRule>
    <cfRule type="containsText" dxfId="11" priority="136" operator="between" text="ICN5">
      <formula>NOT(ISERROR(SEARCH("ICN5",R4)))</formula>
    </cfRule>
    <cfRule type="containsText" dxfId="12" priority="137" operator="between" text="ICN4">
      <formula>NOT(ISERROR(SEARCH("ICN4",R4)))</formula>
    </cfRule>
    <cfRule type="containsText" dxfId="0" priority="138" operator="between" text="ICN4">
      <formula>NOT(ISERROR(SEARCH("ICN4",R4)))</formula>
    </cfRule>
    <cfRule type="containsText" dxfId="13" priority="139" operator="between" text="ICN3">
      <formula>NOT(ISERROR(SEARCH("ICN3",R4)))</formula>
    </cfRule>
    <cfRule type="containsText" dxfId="14" priority="140" operator="between" text="ICN2">
      <formula>NOT(ISERROR(SEARCH("ICN2",R4)))</formula>
    </cfRule>
    <cfRule type="containsText" dxfId="15" priority="141" operator="between" text="ICN1">
      <formula>NOT(ISERROR(SEARCH("ICN1",R4)))</formula>
    </cfRule>
    <cfRule type="containsText" dxfId="16" priority="142" operator="between" text="N*">
      <formula>NOT(ISERROR(SEARCH("N*",R4)))</formula>
    </cfRule>
    <cfRule type="containsText" dxfId="17" priority="143" operator="between" text="NPL">
      <formula>NOT(ISERROR(SEARCH("NPL",R4)))</formula>
    </cfRule>
  </conditionalFormatting>
  <conditionalFormatting sqref="G11 G19">
    <cfRule type="containsText" dxfId="0" priority="131" operator="between" text="NEGATIVE">
      <formula>NOT(ISERROR(SEARCH("NEGATIVE",G11)))</formula>
    </cfRule>
    <cfRule type="containsText" dxfId="0" priority="132" operator="between" text="SAT">
      <formula>NOT(ISERROR(SEARCH("SAT",G11)))</formula>
    </cfRule>
    <cfRule type="containsText" dxfId="0" priority="133" operator="between" text="SUN">
      <formula>NOT(ISERROR(SEARCH("SUN",G11)))</formula>
    </cfRule>
  </conditionalFormatting>
  <conditionalFormatting sqref="Q11 Q19">
    <cfRule type="containsText" dxfId="9" priority="121" operator="between" text="ICN4">
      <formula>NOT(ISERROR(SEARCH("ICN4",Q11)))</formula>
    </cfRule>
    <cfRule type="containsText" dxfId="10" priority="122" operator="between" text="NPL">
      <formula>NOT(ISERROR(SEARCH("NPL",Q11)))</formula>
    </cfRule>
    <cfRule type="containsText" dxfId="11" priority="123" operator="between" text="ICN5">
      <formula>NOT(ISERROR(SEARCH("ICN5",Q11)))</formula>
    </cfRule>
    <cfRule type="containsText" dxfId="12" priority="124" operator="between" text="ICN4">
      <formula>NOT(ISERROR(SEARCH("ICN4",Q11)))</formula>
    </cfRule>
    <cfRule type="containsText" dxfId="0" priority="125" operator="between" text="ICN4">
      <formula>NOT(ISERROR(SEARCH("ICN4",Q11)))</formula>
    </cfRule>
    <cfRule type="containsText" dxfId="13" priority="126" operator="between" text="ICN3">
      <formula>NOT(ISERROR(SEARCH("ICN3",Q11)))</formula>
    </cfRule>
    <cfRule type="containsText" dxfId="14" priority="127" operator="between" text="ICN2">
      <formula>NOT(ISERROR(SEARCH("ICN2",Q11)))</formula>
    </cfRule>
    <cfRule type="containsText" dxfId="15" priority="128" operator="between" text="ICN1">
      <formula>NOT(ISERROR(SEARCH("ICN1",Q11)))</formula>
    </cfRule>
    <cfRule type="containsText" dxfId="16" priority="129" operator="between" text="N*">
      <formula>NOT(ISERROR(SEARCH("N*",Q11)))</formula>
    </cfRule>
    <cfRule type="containsText" dxfId="17" priority="130" operator="between" text="NPL">
      <formula>NOT(ISERROR(SEARCH("NPL",Q11)))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3" workbookViewId="0">
      <selection activeCell="B11" sqref="B11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32.8571428571429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134</v>
      </c>
      <c r="C1" s="59" t="s">
        <v>135</v>
      </c>
      <c r="D1" s="60" t="s">
        <v>136</v>
      </c>
    </row>
    <row r="2" ht="25" customHeight="1" spans="2:4">
      <c r="B2" s="62" t="s">
        <v>137</v>
      </c>
      <c r="C2" s="63" t="s">
        <v>138</v>
      </c>
      <c r="D2" s="63" t="s">
        <v>139</v>
      </c>
    </row>
    <row r="3" ht="25" customHeight="1" spans="2:4">
      <c r="B3" s="64" t="s">
        <v>140</v>
      </c>
      <c r="C3" s="65" t="s">
        <v>141</v>
      </c>
      <c r="D3" s="65" t="s">
        <v>142</v>
      </c>
    </row>
    <row r="4" ht="25" customHeight="1" spans="2:4">
      <c r="B4" s="66" t="s">
        <v>143</v>
      </c>
      <c r="C4" s="67" t="s">
        <v>144</v>
      </c>
      <c r="D4" s="67" t="s">
        <v>145</v>
      </c>
    </row>
    <row r="5" ht="25" customHeight="1" spans="2:7">
      <c r="B5" s="68" t="s">
        <v>146</v>
      </c>
      <c r="C5" s="59" t="s">
        <v>147</v>
      </c>
      <c r="D5" s="60" t="s">
        <v>148</v>
      </c>
      <c r="F5" s="3"/>
      <c r="G5" s="3"/>
    </row>
    <row r="6" ht="25" customHeight="1" spans="2:7">
      <c r="B6" s="69" t="s">
        <v>149</v>
      </c>
      <c r="C6" s="59" t="s">
        <v>150</v>
      </c>
      <c r="D6" s="60" t="s">
        <v>151</v>
      </c>
      <c r="F6" s="3"/>
      <c r="G6" s="3"/>
    </row>
    <row r="7" ht="25" customHeight="1" spans="2:7">
      <c r="B7" s="70" t="s">
        <v>152</v>
      </c>
      <c r="C7" s="59" t="s">
        <v>153</v>
      </c>
      <c r="D7" s="60" t="s">
        <v>154</v>
      </c>
      <c r="F7" s="3"/>
      <c r="G7" s="3"/>
    </row>
    <row r="8" ht="25" customHeight="1" spans="2:7">
      <c r="B8"/>
      <c r="C8" s="110"/>
      <c r="D8" s="38" t="s">
        <v>155</v>
      </c>
      <c r="F8"/>
      <c r="G8"/>
    </row>
    <row r="9" ht="15.75" spans="6:7">
      <c r="F9"/>
      <c r="G9"/>
    </row>
    <row r="10" spans="2:7">
      <c r="B10" s="76" t="s">
        <v>156</v>
      </c>
      <c r="C10" s="40" t="s">
        <v>157</v>
      </c>
      <c r="D10" s="77" t="s">
        <v>158</v>
      </c>
      <c r="E10" s="40" t="s">
        <v>159</v>
      </c>
      <c r="F10"/>
      <c r="G10"/>
    </row>
    <row r="11" ht="15.75" spans="2:7">
      <c r="B11" s="78" t="s">
        <v>160</v>
      </c>
      <c r="C11" s="40" t="s">
        <v>161</v>
      </c>
      <c r="D11" s="77" t="s">
        <v>162</v>
      </c>
      <c r="E11" s="40" t="s">
        <v>163</v>
      </c>
      <c r="F11"/>
      <c r="G11"/>
    </row>
    <row r="12" ht="15.75" spans="2:7">
      <c r="B12"/>
      <c r="C12"/>
      <c r="D12" s="77" t="s">
        <v>164</v>
      </c>
      <c r="F12"/>
      <c r="G12"/>
    </row>
    <row r="13" ht="15.75" spans="2:7">
      <c r="B13" s="79"/>
      <c r="C13"/>
      <c r="D13" s="111" t="s">
        <v>165</v>
      </c>
      <c r="E13" s="79">
        <f>1*(100/100)+3*(80/100)</f>
        <v>3.4</v>
      </c>
      <c r="F13"/>
      <c r="G13"/>
    </row>
    <row r="14" ht="15.75" spans="1:5">
      <c r="A14"/>
      <c r="B14"/>
      <c r="C14"/>
      <c r="D14"/>
      <c r="E14" s="112">
        <f>(E13/4)*100</f>
        <v>85</v>
      </c>
    </row>
    <row r="15" ht="15.75"/>
    <row r="16" ht="15.75" spans="2:4">
      <c r="B16" s="85" t="s">
        <v>166</v>
      </c>
      <c r="C16" s="86"/>
      <c r="D16" s="87"/>
    </row>
    <row r="17" spans="2:4">
      <c r="B17" s="88" t="s">
        <v>167</v>
      </c>
      <c r="C17" s="89" t="s">
        <v>168</v>
      </c>
      <c r="D17" s="90" t="s">
        <v>169</v>
      </c>
    </row>
    <row r="18" spans="2:4">
      <c r="B18" s="91" t="s">
        <v>27</v>
      </c>
      <c r="C18" s="77" t="s">
        <v>170</v>
      </c>
      <c r="D18" s="92" t="s">
        <v>171</v>
      </c>
    </row>
    <row r="19" spans="2:4">
      <c r="B19" s="91" t="s">
        <v>21</v>
      </c>
      <c r="C19" s="77" t="s">
        <v>172</v>
      </c>
      <c r="D19" s="92" t="s">
        <v>173</v>
      </c>
    </row>
    <row r="20" spans="2:4">
      <c r="B20" s="91" t="s">
        <v>174</v>
      </c>
      <c r="C20" s="77" t="s">
        <v>175</v>
      </c>
      <c r="D20" s="92" t="s">
        <v>170</v>
      </c>
    </row>
    <row r="21" ht="15.75" spans="1:4">
      <c r="A21"/>
      <c r="B21" s="93" t="s">
        <v>176</v>
      </c>
      <c r="C21" s="94" t="s">
        <v>174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117</v>
      </c>
      <c r="C24" s="97" t="s">
        <v>3</v>
      </c>
      <c r="D24" s="96" t="s">
        <v>4</v>
      </c>
      <c r="E24" s="97" t="s">
        <v>177</v>
      </c>
      <c r="F24" s="97" t="s">
        <v>119</v>
      </c>
    </row>
    <row r="25" spans="2:6">
      <c r="B25" s="98" t="s">
        <v>178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166</v>
      </c>
      <c r="C32" s="86"/>
      <c r="D32" s="87"/>
    </row>
    <row r="33" spans="2:4">
      <c r="B33" s="88" t="s">
        <v>167</v>
      </c>
      <c r="C33" s="89" t="s">
        <v>168</v>
      </c>
      <c r="D33" s="90" t="s">
        <v>169</v>
      </c>
    </row>
    <row r="34" spans="2:4">
      <c r="B34" s="91" t="s">
        <v>27</v>
      </c>
      <c r="C34" s="77" t="s">
        <v>170</v>
      </c>
      <c r="D34" s="92" t="s">
        <v>171</v>
      </c>
    </row>
    <row r="35" spans="2:4">
      <c r="B35" s="91" t="s">
        <v>21</v>
      </c>
      <c r="C35" s="77" t="s">
        <v>172</v>
      </c>
      <c r="D35" s="92" t="s">
        <v>173</v>
      </c>
    </row>
    <row r="36" spans="2:4">
      <c r="B36" s="91" t="s">
        <v>174</v>
      </c>
      <c r="C36" s="77" t="s">
        <v>175</v>
      </c>
      <c r="D36" s="92" t="s">
        <v>170</v>
      </c>
    </row>
    <row r="37" ht="15.75" spans="2:4">
      <c r="B37" s="93" t="s">
        <v>176</v>
      </c>
      <c r="C37" s="94" t="s">
        <v>174</v>
      </c>
      <c r="D37" s="95" t="s">
        <v>27</v>
      </c>
    </row>
  </sheetData>
  <mergeCells count="2">
    <mergeCell ref="B16:D16"/>
    <mergeCell ref="B32:D3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N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179</v>
      </c>
      <c r="F1" s="11"/>
      <c r="G1" s="10" t="s">
        <v>180</v>
      </c>
      <c r="H1" s="12"/>
      <c r="I1" s="12"/>
      <c r="J1" s="12"/>
      <c r="K1" s="12"/>
      <c r="L1" s="10" t="s">
        <v>181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104</v>
      </c>
      <c r="T1" s="48" t="s">
        <v>182</v>
      </c>
      <c r="V1" s="49" t="s">
        <v>183</v>
      </c>
      <c r="W1" s="50"/>
      <c r="X1" s="50"/>
      <c r="Y1" s="103"/>
    </row>
    <row r="2" s="3" customFormat="1" ht="42" customHeight="1" spans="1:25">
      <c r="A2" s="13"/>
      <c r="B2" s="14"/>
      <c r="C2" s="15" t="s">
        <v>105</v>
      </c>
      <c r="D2" s="15" t="s">
        <v>106</v>
      </c>
      <c r="E2" s="15" t="s">
        <v>184</v>
      </c>
      <c r="F2" s="15" t="s">
        <v>185</v>
      </c>
      <c r="G2" s="15" t="s">
        <v>186</v>
      </c>
      <c r="H2" s="16" t="s">
        <v>187</v>
      </c>
      <c r="I2" s="16"/>
      <c r="J2" s="16"/>
      <c r="K2" s="16"/>
      <c r="L2" s="15" t="s">
        <v>188</v>
      </c>
      <c r="M2" s="15" t="s">
        <v>110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112</v>
      </c>
      <c r="I3" s="19" t="s">
        <v>113</v>
      </c>
      <c r="J3" s="19" t="s">
        <v>114</v>
      </c>
      <c r="K3" s="37" t="s">
        <v>189</v>
      </c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  <c r="T3" s="51"/>
    </row>
    <row r="4" ht="15.95" hidden="1" customHeight="1" spans="1:24">
      <c r="A4" s="20">
        <v>44327</v>
      </c>
      <c r="B4" s="21" t="s">
        <v>120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190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191</v>
      </c>
      <c r="T4" s="57">
        <f t="shared" ref="T4:T10" si="1">28*Q4-2800</f>
        <v>-710.769230769231</v>
      </c>
      <c r="V4" s="58" t="s">
        <v>134</v>
      </c>
      <c r="W4" s="59" t="s">
        <v>135</v>
      </c>
      <c r="X4" s="60" t="s">
        <v>136</v>
      </c>
    </row>
    <row r="5" ht="15.95" hidden="1" customHeight="1" spans="1:24">
      <c r="A5" s="20">
        <v>44328</v>
      </c>
      <c r="B5" s="21" t="s">
        <v>122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192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193</v>
      </c>
      <c r="T5" s="57">
        <f t="shared" si="1"/>
        <v>-1367.69230769231</v>
      </c>
      <c r="V5" s="62" t="s">
        <v>137</v>
      </c>
      <c r="W5" s="63" t="s">
        <v>138</v>
      </c>
      <c r="X5" s="63" t="s">
        <v>139</v>
      </c>
    </row>
    <row r="6" ht="15.95" hidden="1" customHeight="1" spans="1:24">
      <c r="A6" s="20">
        <v>44329</v>
      </c>
      <c r="B6" s="21" t="s">
        <v>124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194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195</v>
      </c>
      <c r="T6" s="57">
        <f t="shared" si="1"/>
        <v>-1701.53846153846</v>
      </c>
      <c r="V6" s="64" t="s">
        <v>140</v>
      </c>
      <c r="W6" s="65" t="s">
        <v>141</v>
      </c>
      <c r="X6" s="65" t="s">
        <v>142</v>
      </c>
    </row>
    <row r="7" ht="15.95" hidden="1" customHeight="1" spans="1:24">
      <c r="A7" s="20">
        <v>44330</v>
      </c>
      <c r="B7" s="21" t="s">
        <v>126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196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197</v>
      </c>
      <c r="T7" s="57">
        <f t="shared" si="1"/>
        <v>-2196.92307692308</v>
      </c>
      <c r="V7" s="66" t="s">
        <v>143</v>
      </c>
      <c r="W7" s="67" t="s">
        <v>144</v>
      </c>
      <c r="X7" s="67" t="s">
        <v>145</v>
      </c>
    </row>
    <row r="8" ht="15.95" hidden="1" customHeight="1" spans="1:24">
      <c r="A8" s="20">
        <v>44331</v>
      </c>
      <c r="B8" s="21" t="s">
        <v>128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198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191</v>
      </c>
      <c r="T8" s="57">
        <f t="shared" si="1"/>
        <v>-2143.07692307692</v>
      </c>
      <c r="V8" s="68" t="s">
        <v>146</v>
      </c>
      <c r="W8" s="59" t="s">
        <v>147</v>
      </c>
      <c r="X8" s="60" t="s">
        <v>148</v>
      </c>
    </row>
    <row r="9" ht="15.95" hidden="1" customHeight="1" spans="1:24">
      <c r="A9" s="20">
        <v>44332</v>
      </c>
      <c r="B9" s="21" t="s">
        <v>130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199</v>
      </c>
      <c r="O9" s="40">
        <v>3</v>
      </c>
      <c r="P9" s="40">
        <v>80</v>
      </c>
      <c r="Q9" s="54">
        <f t="shared" si="0"/>
        <v>24</v>
      </c>
      <c r="R9" s="61"/>
      <c r="S9" s="56" t="s">
        <v>200</v>
      </c>
      <c r="T9" s="57">
        <f t="shared" si="1"/>
        <v>-2128</v>
      </c>
      <c r="V9" s="69" t="s">
        <v>149</v>
      </c>
      <c r="W9" s="59" t="s">
        <v>150</v>
      </c>
      <c r="X9" s="60" t="s">
        <v>151</v>
      </c>
    </row>
    <row r="10" ht="15.95" hidden="1" customHeight="1" spans="1:24">
      <c r="A10" s="20">
        <v>44333</v>
      </c>
      <c r="B10" s="21" t="s">
        <v>131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201</v>
      </c>
      <c r="O10" s="40">
        <v>1</v>
      </c>
      <c r="P10" s="40">
        <v>80</v>
      </c>
      <c r="Q10" s="54">
        <f t="shared" si="0"/>
        <v>13</v>
      </c>
      <c r="R10" s="61"/>
      <c r="S10" s="56" t="s">
        <v>202</v>
      </c>
      <c r="T10" s="57">
        <f t="shared" si="1"/>
        <v>-2436</v>
      </c>
      <c r="V10" s="70" t="s">
        <v>152</v>
      </c>
      <c r="W10" s="59" t="s">
        <v>153</v>
      </c>
      <c r="X10" s="60" t="s">
        <v>154</v>
      </c>
    </row>
    <row r="11" s="4" customFormat="1" ht="15.95" hidden="1" customHeight="1" spans="1:20">
      <c r="A11" s="25" t="s">
        <v>132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hidden="1" customHeight="1" spans="1:20">
      <c r="A12" s="28">
        <v>44334</v>
      </c>
      <c r="B12" s="29" t="s">
        <v>120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198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203</v>
      </c>
      <c r="T12" s="75">
        <f t="shared" ref="T12:T18" si="3">28*Q12-2800</f>
        <v>-624.615384615385</v>
      </c>
    </row>
    <row r="13" customFormat="1" ht="15.95" hidden="1" customHeight="1" spans="1:24">
      <c r="A13" s="20">
        <v>44335</v>
      </c>
      <c r="B13" s="21" t="s">
        <v>122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196</v>
      </c>
      <c r="O13" s="40">
        <v>4</v>
      </c>
      <c r="P13" s="40">
        <v>80</v>
      </c>
      <c r="Q13" s="54">
        <f t="shared" si="2"/>
        <v>72.5</v>
      </c>
      <c r="R13" s="61"/>
      <c r="S13" s="40" t="s">
        <v>204</v>
      </c>
      <c r="T13" s="57">
        <f t="shared" si="3"/>
        <v>-770</v>
      </c>
      <c r="V13" s="76" t="s">
        <v>156</v>
      </c>
      <c r="W13" s="40" t="s">
        <v>157</v>
      </c>
      <c r="X13" s="77" t="s">
        <v>158</v>
      </c>
    </row>
    <row r="14" customFormat="1" ht="15.95" hidden="1" customHeight="1" spans="1:24">
      <c r="A14" s="20">
        <v>44336</v>
      </c>
      <c r="B14" s="21" t="s">
        <v>124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198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203</v>
      </c>
      <c r="T14" s="57">
        <f t="shared" si="3"/>
        <v>-818.461538461538</v>
      </c>
      <c r="V14" s="78" t="s">
        <v>160</v>
      </c>
      <c r="W14" s="40" t="s">
        <v>161</v>
      </c>
      <c r="X14" s="77" t="s">
        <v>162</v>
      </c>
    </row>
    <row r="15" customFormat="1" ht="34" hidden="1" customHeight="1" spans="1:24">
      <c r="A15" s="20">
        <v>44337</v>
      </c>
      <c r="B15" s="21" t="s">
        <v>126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205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191</v>
      </c>
      <c r="T15" s="57">
        <f t="shared" si="3"/>
        <v>-904.615384615385</v>
      </c>
      <c r="X15" s="77" t="s">
        <v>164</v>
      </c>
    </row>
    <row r="16" customFormat="1" ht="15.95" hidden="1" customHeight="1" spans="1:24">
      <c r="A16" s="20">
        <v>44338</v>
      </c>
      <c r="B16" s="21" t="s">
        <v>128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196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206</v>
      </c>
      <c r="T16" s="57">
        <f t="shared" si="3"/>
        <v>-673.076923076923</v>
      </c>
      <c r="V16" s="79">
        <f>(((60*10.5)/(60*13))*100)</f>
        <v>80.7692307692308</v>
      </c>
      <c r="X16" s="77" t="s">
        <v>165</v>
      </c>
    </row>
    <row r="17" customFormat="1" ht="15.95" hidden="1" customHeight="1" spans="1:20">
      <c r="A17" s="20">
        <v>44339</v>
      </c>
      <c r="B17" s="21" t="s">
        <v>130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207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203</v>
      </c>
      <c r="T17" s="57">
        <f t="shared" si="3"/>
        <v>-686</v>
      </c>
    </row>
    <row r="18" customFormat="1" ht="15.95" hidden="1" customHeight="1" spans="1:22">
      <c r="A18" s="20">
        <v>44340</v>
      </c>
      <c r="B18" s="21" t="s">
        <v>131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208</v>
      </c>
      <c r="O18" s="40">
        <v>1</v>
      </c>
      <c r="P18" s="40">
        <v>100</v>
      </c>
      <c r="Q18" s="54">
        <f t="shared" si="2"/>
        <v>10</v>
      </c>
      <c r="R18" s="80"/>
      <c r="S18" s="40" t="s">
        <v>209</v>
      </c>
      <c r="T18" s="57">
        <f t="shared" si="3"/>
        <v>-2520</v>
      </c>
      <c r="V18" s="81"/>
    </row>
    <row r="19" s="4" customFormat="1" ht="32" hidden="1" customHeight="1" spans="1:20">
      <c r="A19" s="33" t="s">
        <v>133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hidden="1" customHeight="1" spans="1:24">
      <c r="A20" s="20">
        <v>44341</v>
      </c>
      <c r="B20" s="21" t="s">
        <v>120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210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211</v>
      </c>
      <c r="T20" s="57">
        <f t="shared" ref="T20:T26" si="5">28*Q20-2800</f>
        <v>-710.769230769231</v>
      </c>
      <c r="V20" s="85" t="s">
        <v>166</v>
      </c>
      <c r="W20" s="86"/>
      <c r="X20" s="87"/>
    </row>
    <row r="21" customFormat="1" ht="15.95" hidden="1" customHeight="1" spans="1:24">
      <c r="A21" s="20">
        <v>44342</v>
      </c>
      <c r="B21" s="21" t="s">
        <v>122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212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193</v>
      </c>
      <c r="T21" s="57">
        <f t="shared" si="5"/>
        <v>-1125.38461538462</v>
      </c>
      <c r="V21" s="88" t="s">
        <v>167</v>
      </c>
      <c r="W21" s="89" t="s">
        <v>168</v>
      </c>
      <c r="X21" s="90" t="s">
        <v>169</v>
      </c>
    </row>
    <row r="22" customFormat="1" ht="15.95" hidden="1" customHeight="1" spans="1:24">
      <c r="A22" s="20">
        <v>44343</v>
      </c>
      <c r="B22" s="21" t="s">
        <v>124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213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214</v>
      </c>
      <c r="T22" s="57">
        <f t="shared" si="5"/>
        <v>-1507.69230769231</v>
      </c>
      <c r="V22" s="91" t="s">
        <v>27</v>
      </c>
      <c r="W22" s="77" t="s">
        <v>170</v>
      </c>
      <c r="X22" s="92" t="s">
        <v>171</v>
      </c>
    </row>
    <row r="23" customFormat="1" ht="15.95" hidden="1" customHeight="1" spans="1:24">
      <c r="A23" s="20">
        <v>44344</v>
      </c>
      <c r="B23" s="21" t="s">
        <v>126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215</v>
      </c>
      <c r="O23" s="40">
        <v>5</v>
      </c>
      <c r="P23" s="40">
        <v>80</v>
      </c>
      <c r="Q23" s="54">
        <f t="shared" si="4"/>
        <v>35</v>
      </c>
      <c r="R23" s="61"/>
      <c r="S23" s="40" t="s">
        <v>209</v>
      </c>
      <c r="T23" s="57">
        <f t="shared" si="5"/>
        <v>-1820</v>
      </c>
      <c r="V23" s="91" t="s">
        <v>21</v>
      </c>
      <c r="W23" s="77" t="s">
        <v>172</v>
      </c>
      <c r="X23" s="92" t="s">
        <v>173</v>
      </c>
    </row>
    <row r="24" customFormat="1" ht="15.95" hidden="1" customHeight="1" spans="1:24">
      <c r="A24" s="20">
        <v>44345</v>
      </c>
      <c r="B24" s="21" t="s">
        <v>128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216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193</v>
      </c>
      <c r="T24" s="57">
        <f t="shared" si="5"/>
        <v>-904.615384615385</v>
      </c>
      <c r="V24" s="91" t="s">
        <v>174</v>
      </c>
      <c r="W24" s="77" t="s">
        <v>175</v>
      </c>
      <c r="X24" s="92" t="s">
        <v>170</v>
      </c>
    </row>
    <row r="25" customFormat="1" ht="15.95" hidden="1" customHeight="1" spans="1:28">
      <c r="A25" s="20">
        <v>44346</v>
      </c>
      <c r="B25" s="21" t="s">
        <v>130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217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218</v>
      </c>
      <c r="T25" s="57">
        <f t="shared" si="5"/>
        <v>-1568</v>
      </c>
      <c r="V25" s="93" t="s">
        <v>176</v>
      </c>
      <c r="W25" s="94" t="s">
        <v>174</v>
      </c>
      <c r="X25" s="95" t="s">
        <v>27</v>
      </c>
      <c r="Y25"/>
      <c r="Z25"/>
      <c r="AA25" s="3"/>
      <c r="AB25" s="3"/>
    </row>
    <row r="26" customFormat="1" ht="15.95" hidden="1" customHeight="1" spans="1:28">
      <c r="A26" s="20">
        <v>44347</v>
      </c>
      <c r="B26" s="21" t="s">
        <v>131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219</v>
      </c>
      <c r="O26" s="40">
        <v>1</v>
      </c>
      <c r="P26" s="40">
        <v>1</v>
      </c>
      <c r="Q26" s="54">
        <f t="shared" si="4"/>
        <v>0.1</v>
      </c>
      <c r="R26" s="80"/>
      <c r="S26" s="40" t="s">
        <v>220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hidden="1" customHeight="1" spans="1:20">
      <c r="A27" s="33" t="s">
        <v>221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hidden="1" customHeight="1" spans="1:28">
      <c r="A28" s="20">
        <v>44348</v>
      </c>
      <c r="B28" s="21" t="s">
        <v>120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222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223</v>
      </c>
      <c r="T28" s="57">
        <f t="shared" ref="T28:T34" si="7">28*Q28-2800</f>
        <v>-516.923076923077</v>
      </c>
      <c r="V28" s="96" t="s">
        <v>117</v>
      </c>
      <c r="W28" s="97" t="s">
        <v>3</v>
      </c>
      <c r="X28" s="96" t="s">
        <v>4</v>
      </c>
      <c r="Y28" s="97" t="s">
        <v>177</v>
      </c>
      <c r="Z28" s="97" t="s">
        <v>119</v>
      </c>
      <c r="AA28" s="3"/>
      <c r="AB28" s="3"/>
    </row>
    <row r="29" customFormat="1" ht="15.95" hidden="1" customHeight="1" spans="1:26">
      <c r="A29" s="20">
        <v>44349</v>
      </c>
      <c r="B29" s="21" t="s">
        <v>122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224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225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hidden="1" customHeight="1" spans="1:26">
      <c r="A30" s="20">
        <v>44350</v>
      </c>
      <c r="B30" s="21" t="s">
        <v>124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226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227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hidden="1" customHeight="1" spans="1:26">
      <c r="A31" s="20">
        <v>44351</v>
      </c>
      <c r="B31" s="21" t="s">
        <v>126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228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229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hidden="1" customHeight="1" spans="1:26">
      <c r="A32" s="20">
        <v>44352</v>
      </c>
      <c r="B32" s="21" t="s">
        <v>128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230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231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hidden="1" customHeight="1" spans="1:26">
      <c r="A33" s="20">
        <v>44353</v>
      </c>
      <c r="B33" s="21" t="s">
        <v>130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232</v>
      </c>
      <c r="O33" s="40">
        <v>5</v>
      </c>
      <c r="P33" s="40">
        <v>100</v>
      </c>
      <c r="Q33" s="54">
        <f t="shared" si="6"/>
        <v>76</v>
      </c>
      <c r="R33" s="61"/>
      <c r="S33" s="45" t="s">
        <v>233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hidden="1" customHeight="1" spans="1:20">
      <c r="A34" s="20">
        <v>44354</v>
      </c>
      <c r="B34" s="21" t="s">
        <v>131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234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235</v>
      </c>
      <c r="T34" s="57">
        <f t="shared" si="7"/>
        <v>0</v>
      </c>
    </row>
    <row r="35" s="4" customFormat="1" ht="32" hidden="1" customHeight="1" spans="1:21">
      <c r="A35" s="33" t="s">
        <v>236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hidden="1" customHeight="1" spans="1:20">
      <c r="A36" s="20">
        <v>44355</v>
      </c>
      <c r="B36" s="21" t="s">
        <v>120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237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238</v>
      </c>
      <c r="T36" s="57">
        <f t="shared" ref="T36:T42" si="10">28*Q36-2800</f>
        <v>-516.923076923077</v>
      </c>
    </row>
    <row r="37" ht="15.95" hidden="1" customHeight="1" spans="1:20">
      <c r="A37" s="20">
        <v>44356</v>
      </c>
      <c r="B37" s="21" t="s">
        <v>122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239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240</v>
      </c>
      <c r="T37" s="57">
        <f t="shared" si="10"/>
        <v>-1206.15384615385</v>
      </c>
    </row>
    <row r="38" ht="15.95" hidden="1" customHeight="1" spans="1:20">
      <c r="A38" s="20">
        <v>44357</v>
      </c>
      <c r="B38" s="21" t="s">
        <v>124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228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193</v>
      </c>
      <c r="T38" s="57">
        <f t="shared" si="10"/>
        <v>-926.153846153846</v>
      </c>
    </row>
    <row r="39" ht="33" hidden="1" customHeight="1" spans="1:20">
      <c r="A39" s="20">
        <v>44358</v>
      </c>
      <c r="B39" s="21" t="s">
        <v>126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241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242</v>
      </c>
      <c r="T39" s="57">
        <f t="shared" si="10"/>
        <v>-301.538461538462</v>
      </c>
    </row>
    <row r="40" ht="15.95" hidden="1" customHeight="1" spans="1:20">
      <c r="A40" s="20">
        <v>44359</v>
      </c>
      <c r="B40" s="21" t="s">
        <v>128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243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244</v>
      </c>
      <c r="T40" s="57">
        <f t="shared" si="10"/>
        <v>-807.692307692308</v>
      </c>
    </row>
    <row r="41" ht="15.95" hidden="1" customHeight="1" spans="1:20">
      <c r="A41" s="20">
        <v>44360</v>
      </c>
      <c r="B41" s="21" t="s">
        <v>130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245</v>
      </c>
      <c r="T41" s="57">
        <f t="shared" si="10"/>
        <v>322</v>
      </c>
    </row>
    <row r="42" ht="15.95" hidden="1" customHeight="1" spans="1:20">
      <c r="A42" s="20">
        <v>44361</v>
      </c>
      <c r="B42" s="21" t="s">
        <v>131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246</v>
      </c>
      <c r="T42" s="57">
        <f t="shared" si="10"/>
        <v>-2212</v>
      </c>
    </row>
    <row r="43" s="4" customFormat="1" ht="51" hidden="1" customHeight="1" spans="1:20">
      <c r="A43" s="33" t="s">
        <v>247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248</v>
      </c>
      <c r="T43" s="84">
        <f>SUM(T36:T41)</f>
        <v>-3436.46153846154</v>
      </c>
    </row>
    <row r="44" ht="42" hidden="1" customHeight="1" spans="1:20">
      <c r="A44" s="20">
        <v>44362</v>
      </c>
      <c r="B44" s="21" t="s">
        <v>120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249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250</v>
      </c>
      <c r="T44" s="57">
        <f t="shared" ref="T44:T50" si="11">28*Q44-2800</f>
        <v>-376.923076923077</v>
      </c>
    </row>
    <row r="45" ht="20" hidden="1" customHeight="1" spans="1:21">
      <c r="A45" s="20">
        <v>44363</v>
      </c>
      <c r="B45" s="21" t="s">
        <v>122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251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252</v>
      </c>
      <c r="T45" s="57">
        <f t="shared" si="11"/>
        <v>-829.230769230769</v>
      </c>
      <c r="U45" s="101"/>
    </row>
    <row r="46" ht="20" hidden="1" customHeight="1" spans="1:21">
      <c r="A46" s="20">
        <v>44364</v>
      </c>
      <c r="B46" s="21" t="s">
        <v>124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253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252</v>
      </c>
      <c r="T46" s="57">
        <f t="shared" si="11"/>
        <v>-689.230769230769</v>
      </c>
      <c r="U46" s="101"/>
    </row>
    <row r="47" ht="20" hidden="1" customHeight="1" spans="1:21">
      <c r="A47" s="20">
        <v>44365</v>
      </c>
      <c r="B47" s="21" t="s">
        <v>126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239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254</v>
      </c>
      <c r="T47" s="57">
        <f t="shared" si="11"/>
        <v>-883.076923076923</v>
      </c>
      <c r="U47" s="101"/>
    </row>
    <row r="48" ht="20" hidden="1" customHeight="1" spans="1:21">
      <c r="A48" s="20">
        <v>44366</v>
      </c>
      <c r="B48" s="21" t="s">
        <v>128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255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254</v>
      </c>
      <c r="T48" s="57">
        <f t="shared" si="11"/>
        <v>-1098.46153846154</v>
      </c>
      <c r="U48" s="101"/>
    </row>
    <row r="49" ht="20" hidden="1" customHeight="1" spans="1:21">
      <c r="A49" s="20">
        <v>44367</v>
      </c>
      <c r="B49" s="21" t="s">
        <v>130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256</v>
      </c>
      <c r="T49" s="57">
        <f t="shared" si="11"/>
        <v>-2632</v>
      </c>
      <c r="U49" s="101"/>
    </row>
    <row r="50" ht="20" hidden="1" customHeight="1" spans="1:20">
      <c r="A50" s="20">
        <v>44368</v>
      </c>
      <c r="B50" s="21" t="s">
        <v>131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257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258</v>
      </c>
      <c r="T50" s="57">
        <f t="shared" si="11"/>
        <v>-1890</v>
      </c>
    </row>
    <row r="51" s="4" customFormat="1" ht="24" hidden="1" customHeight="1" spans="1:20">
      <c r="A51" s="33" t="s">
        <v>259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260</v>
      </c>
      <c r="T51" s="84">
        <f>SUM(T44:T49)</f>
        <v>-6508.92307692308</v>
      </c>
    </row>
    <row r="52" ht="15.95" hidden="1" customHeight="1" spans="1:20">
      <c r="A52" s="20">
        <v>44369</v>
      </c>
      <c r="B52" s="21" t="s">
        <v>120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261</v>
      </c>
      <c r="T52" s="57">
        <f t="shared" ref="T52:T58" si="15">28*Q52-2800</f>
        <v>-323.076923076923</v>
      </c>
    </row>
    <row r="53" ht="15.95" hidden="1" customHeight="1" spans="1:20">
      <c r="A53" s="20">
        <v>44370</v>
      </c>
      <c r="B53" s="21" t="s">
        <v>122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262</v>
      </c>
      <c r="T53" s="57">
        <f t="shared" si="15"/>
        <v>-269.230769230769</v>
      </c>
    </row>
    <row r="54" ht="15.95" hidden="1" customHeight="1" spans="1:20">
      <c r="A54" s="20">
        <v>44371</v>
      </c>
      <c r="B54" s="21" t="s">
        <v>124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262</v>
      </c>
      <c r="T54" s="57">
        <f t="shared" si="15"/>
        <v>-258.461538461538</v>
      </c>
    </row>
    <row r="55" ht="15.95" hidden="1" customHeight="1" spans="1:20">
      <c r="A55" s="20">
        <v>44372</v>
      </c>
      <c r="B55" s="21" t="s">
        <v>126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228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193</v>
      </c>
      <c r="T55" s="57">
        <f t="shared" si="15"/>
        <v>-689.230769230769</v>
      </c>
    </row>
    <row r="56" ht="15.95" hidden="1" customHeight="1" spans="1:20">
      <c r="A56" s="20">
        <v>44373</v>
      </c>
      <c r="B56" s="21" t="s">
        <v>128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193</v>
      </c>
      <c r="T56" s="57">
        <f t="shared" si="15"/>
        <v>-689.230769230769</v>
      </c>
    </row>
    <row r="57" ht="15.95" hidden="1" customHeight="1" spans="1:20">
      <c r="A57" s="20">
        <v>44374</v>
      </c>
      <c r="B57" s="21" t="s">
        <v>130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263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264</v>
      </c>
      <c r="T57" s="57">
        <f t="shared" si="15"/>
        <v>294</v>
      </c>
    </row>
    <row r="58" ht="15.95" hidden="1" customHeight="1" spans="1:20">
      <c r="A58" s="20">
        <v>44375</v>
      </c>
      <c r="B58" s="21" t="s">
        <v>131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265</v>
      </c>
      <c r="O58" s="40">
        <v>2</v>
      </c>
      <c r="P58" s="40">
        <v>100</v>
      </c>
      <c r="Q58" s="54">
        <f t="shared" si="14"/>
        <v>90</v>
      </c>
      <c r="R58" s="80"/>
      <c r="S58" s="56" t="s">
        <v>266</v>
      </c>
      <c r="T58" s="57">
        <f t="shared" si="15"/>
        <v>-280</v>
      </c>
    </row>
    <row r="59" s="4" customFormat="1" ht="47" hidden="1" customHeight="1" spans="1:20">
      <c r="A59" s="33" t="s">
        <v>267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268</v>
      </c>
      <c r="T59" s="84">
        <f>SUM(T52:T57)</f>
        <v>-1935.23076923077</v>
      </c>
    </row>
    <row r="60" customHeight="1" spans="1:20">
      <c r="A60" s="20">
        <v>44376</v>
      </c>
      <c r="B60" s="21" t="s">
        <v>120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269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218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122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270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124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126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128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130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131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271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272</v>
      </c>
      <c r="B1" s="1" t="s">
        <v>273</v>
      </c>
    </row>
    <row r="2" ht="18" customHeight="1" spans="1:2">
      <c r="A2" s="2" t="s">
        <v>120</v>
      </c>
      <c r="B2" s="2" t="s">
        <v>274</v>
      </c>
    </row>
    <row r="3" ht="18" customHeight="1" spans="1:2">
      <c r="A3" s="2" t="s">
        <v>122</v>
      </c>
      <c r="B3" s="2" t="s">
        <v>275</v>
      </c>
    </row>
    <row r="4" ht="19" customHeight="1" spans="1:2">
      <c r="A4" s="2" t="s">
        <v>124</v>
      </c>
      <c r="B4" s="2" t="s">
        <v>276</v>
      </c>
    </row>
    <row r="5" ht="20" customHeight="1" spans="1:2">
      <c r="A5" s="2" t="s">
        <v>126</v>
      </c>
      <c r="B5" s="2" t="s">
        <v>277</v>
      </c>
    </row>
    <row r="6" ht="20" customHeight="1" spans="1:2">
      <c r="A6" s="2" t="s">
        <v>128</v>
      </c>
      <c r="B6" s="2" t="s">
        <v>278</v>
      </c>
    </row>
    <row r="7" ht="20" customHeight="1" spans="1:2">
      <c r="A7" s="2" t="s">
        <v>130</v>
      </c>
      <c r="B7" s="2" t="s">
        <v>279</v>
      </c>
    </row>
    <row r="8" ht="18" customHeight="1" spans="1:2">
      <c r="A8" s="2" t="s">
        <v>131</v>
      </c>
      <c r="B8" s="2" t="s">
        <v>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2025-07-14T13:06:20Z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