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90" windowHeight="762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  <sheet name="ADC" sheetId="24" r:id="rId10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<sst xmlns="http://schemas.openxmlformats.org/spreadsheetml/2006/main" count="901" uniqueCount="322">
  <si>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</si>
  <si>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</si>
  <si>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</si>
  <si>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</si>
  <si>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</si>
  <si>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</si>
  <si>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</si>
  <si>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</si>
  <si>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</si>
  <si>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</si>
  <si>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</si>
  <si>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</si>
  <si>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</si>
  <si>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</si>
  <si>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</si>
  <si>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</si>
  <si>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</si>
  <si>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</si>
  <si>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</si>
  <si>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</si>
  <si>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</si>
  <si>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</si>
  <si>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</si>
  <si>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</si>
  <si>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</si>
  <si>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</si>
  <si>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</si>
  <si>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</si>
  <si>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</si>
  <si>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</si>
  <si>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</si>
  <si>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</si>
  <si>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</si>
  <si>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</si>
  <si>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</si>
  <si>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</si>
  <si>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</si>
  <si>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</si>
  <si>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</si>
  <si>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</si>
  <si>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</si>
  <si>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</si>
  <si>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</si>
  <si>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</si>
  <si>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</si>
  <si>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</si>
  <si>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</si>
  <si>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</si>
  <si>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</si>
  <si>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</si>
  <si>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</si>
  <si>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</si>
  <si>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</si>
  <si>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</si>
  <si>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</si>
  <si>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</si>
  <si>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</si>
  <si>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</si>
  <si>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</si>
  <si>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</si>
  <si>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</si>
  <si>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</si>
  <si>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</si>
  <si>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</si>
  <si>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</si>
  <si>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</si>
  <si>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</si>
  <si>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</si>
  <si>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</si>
  <si>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</si>
  <si>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</si>
  <si>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</si>
  <si>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</si>
  <si>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</si>
  <si>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</si>
  <si>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</si>
  <si>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</si>
  <si>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</si>
  <si>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</si>
  <si>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</si>
  <si>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</si>
  <si>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</si>
  <si>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</si>
  <si>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</si>
  <si>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</si>
  <si>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</si>
  <si>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</si>
  <si>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</si>
  <si>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</si>
  <si>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</si>
  <si>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</si>
  <si>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</si>
  <si>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</si>
  <si>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</si>
  <si>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</si>
  <si>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</si>
  <si>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</si>
  <si>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</si>
  <si>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t>*AWS Devops Engineer*</t>
  </si>
  <si>
    <t>Devops</t>
  </si>
  <si>
    <t>OFFICE &amp; DEVOPS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</si>
  <si>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</si>
  <si>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</si>
  <si>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</si>
  <si>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</si>
  <si>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</si>
  <si>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</si>
  <si>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</si>
  <si>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</si>
  <si>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</si>
  <si>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</si>
  <si>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</si>
  <si>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</si>
  <si>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</si>
  <si>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</si>
  <si>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</si>
  <si>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</si>
  <si>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</si>
  <si>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</si>
  <si>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</si>
  <si>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</si>
  <si>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</si>
  <si>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</si>
  <si>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</si>
  <si>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</si>
  <si>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</si>
  <si>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</si>
  <si>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</si>
  <si>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</si>
  <si>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</si>
  <si>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</si>
  <si>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</si>
  <si>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</si>
  <si>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</si>
  <si>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</si>
  <si>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</si>
  <si>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</si>
  <si>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</si>
  <si>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</si>
  <si>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</si>
  <si>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</si>
  <si>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</si>
  <si>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</si>
  <si>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</si>
  <si>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</si>
  <si>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Journeling, meeting</t>
  </si>
  <si>
    <t>meeting</t>
  </si>
  <si>
    <t>Week-3</t>
  </si>
  <si>
    <t>cache,ADC configuration kt, wps backup</t>
  </si>
  <si>
    <t>gokilan, meeting</t>
  </si>
  <si>
    <t>cooking, cvent, adc, buy charger, meeting</t>
  </si>
  <si>
    <t xml:space="preserve">Meeting Video, Adc time sheet, shadowing kt </t>
  </si>
  <si>
    <t>CACHE</t>
  </si>
  <si>
    <t>Whole day Movies</t>
  </si>
  <si>
    <t>Week-4</t>
  </si>
  <si>
    <t>candidate interview, KT, meeting</t>
  </si>
  <si>
    <t>meeting video,cache,meeting</t>
  </si>
  <si>
    <t>ADC work</t>
  </si>
  <si>
    <t>cache</t>
  </si>
  <si>
    <t>Week-5</t>
  </si>
  <si>
    <t>KT</t>
  </si>
  <si>
    <t>cache, kt</t>
  </si>
  <si>
    <t>Adc Task</t>
  </si>
  <si>
    <t>Import task</t>
  </si>
  <si>
    <t>Week-6</t>
  </si>
  <si>
    <t>Import task,KT</t>
  </si>
  <si>
    <t>adc task,meeting</t>
  </si>
  <si>
    <t>Week-7</t>
  </si>
  <si>
    <t>testing csv, meeting</t>
  </si>
  <si>
    <t xml:space="preserve"> task,meeting</t>
  </si>
  <si>
    <t>adc time sheet</t>
  </si>
  <si>
    <t>Week-8</t>
  </si>
  <si>
    <t>cache bat</t>
  </si>
  <si>
    <t>Week-9</t>
  </si>
  <si>
    <t>loader</t>
  </si>
  <si>
    <t>tppc,meeting,upload csv</t>
  </si>
  <si>
    <t>date conflit IRCSV</t>
  </si>
  <si>
    <t>IRnow</t>
  </si>
  <si>
    <t>Week-10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</si>
  <si>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</si>
  <si>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</si>
  <si>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</si>
  <si>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</si>
  <si>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</si>
  <si>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</si>
  <si>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</si>
  <si>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</si>
  <si>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</si>
  <si>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</si>
  <si>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</si>
  <si>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</si>
  <si>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</si>
  <si>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</si>
  <si>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</si>
  <si>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</si>
  <si>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</si>
  <si>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</si>
  <si>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</si>
  <si>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</si>
  <si>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</si>
  <si>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</si>
  <si>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</si>
  <si>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</si>
  <si>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</si>
  <si>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</si>
  <si>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</si>
  <si>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</si>
  <si>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</si>
  <si>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</si>
  <si>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</si>
  <si>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</si>
  <si>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</si>
  <si>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</si>
  <si>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</si>
  <si>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</si>
  <si>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</si>
  <si>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</si>
  <si>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</si>
  <si>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</si>
  <si>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</si>
  <si>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</si>
  <si>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</si>
  <si>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</si>
  <si>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adc</t>
  </si>
  <si>
    <t>Github password</t>
  </si>
  <si>
    <t>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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</si>
  <si>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</si>
  <si>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</si>
  <si>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</si>
  <si>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REMARKS</t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</si>
  <si>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</si>
  <si>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</si>
  <si>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</si>
  <si>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</si>
  <si>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</si>
  <si>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</si>
  <si>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</si>
  <si>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</si>
  <si>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</si>
  <si>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</si>
  <si>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</si>
  <si>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</si>
  <si>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</si>
  <si>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</si>
  <si>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</si>
  <si>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</si>
  <si>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</si>
  <si>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</si>
  <si>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</si>
  <si>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</si>
  <si>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</si>
  <si>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</si>
  <si>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</si>
  <si>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</si>
  <si>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</si>
  <si>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</si>
  <si>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</si>
  <si>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</si>
  <si>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</si>
  <si>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</si>
  <si>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</si>
  <si>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</si>
  <si>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</si>
  <si>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</si>
  <si>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</si>
  <si>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</si>
  <si>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</si>
  <si>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</si>
  <si>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</si>
  <si>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</si>
  <si>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</si>
  <si>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</si>
  <si>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</si>
  <si>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</si>
  <si>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</si>
  <si>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</si>
  <si>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</si>
  <si>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</si>
  <si>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</si>
  <si>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</si>
  <si>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</si>
  <si>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</si>
  <si>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</si>
  <si>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</si>
  <si>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</si>
  <si>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</si>
  <si>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</si>
  <si>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</si>
  <si>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</si>
  <si>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</si>
  <si>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</si>
  <si>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</si>
  <si>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</si>
  <si>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</si>
  <si>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</si>
  <si>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</si>
  <si>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</si>
  <si>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</si>
  <si>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</si>
  <si>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</si>
  <si>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</si>
  <si>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</si>
  <si>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</si>
  <si>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</si>
  <si>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</si>
  <si>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</si>
  <si>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</si>
  <si>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</si>
  <si>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</si>
  <si>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</si>
  <si>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Strong-Gym,Python b-3
Week-Apti,todo</t>
  </si>
  <si>
    <t>Chatgpt,meeting,TimeSheet</t>
  </si>
  <si>
    <t>chatgpt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</si>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</sst>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color rgb="FFFF0000"/>
      <name val="Calibri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446C1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4" borderId="72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2" fillId="0" borderId="7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5" borderId="75" applyNumberFormat="0" applyAlignment="0" applyProtection="0">
      <alignment vertical="center"/>
    </xf>
    <xf numFmtId="0" fontId="34" fillId="36" borderId="76" applyNumberFormat="0" applyAlignment="0" applyProtection="0">
      <alignment vertical="center"/>
    </xf>
    <xf numFmtId="0" fontId="35" fillId="36" borderId="75" applyNumberFormat="0" applyAlignment="0" applyProtection="0">
      <alignment vertical="center"/>
    </xf>
    <xf numFmtId="0" fontId="36" fillId="37" borderId="77" applyNumberFormat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</cellStyleXfs>
  <cellXfs count="26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5" fillId="25" borderId="52" xfId="0" applyNumberFormat="1" applyFont="1" applyFill="1" applyBorder="1" applyAlignment="1">
      <alignment horizontal="center" vertical="center" wrapText="1" readingOrder="1"/>
    </xf>
    <xf numFmtId="0" fontId="15" fillId="25" borderId="65" xfId="0" applyFont="1" applyFill="1" applyBorder="1" applyAlignment="1">
      <alignment horizontal="center" vertical="center" wrapText="1" readingOrder="1"/>
    </xf>
    <xf numFmtId="0" fontId="15" fillId="25" borderId="52" xfId="0" applyFont="1" applyFill="1" applyBorder="1" applyAlignment="1">
      <alignment horizontal="center" vertical="center" wrapText="1" readingOrder="1"/>
    </xf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7" xfId="0" applyNumberFormat="1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wrapText="1" readingOrder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70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70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8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8" xfId="0" applyFont="1" applyFill="1" applyBorder="1" applyAlignment="1">
      <alignment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  <xf numFmtId="181" fontId="21" fillId="27" borderId="46" xfId="0" applyNumberFormat="1" applyFont="1" applyFill="1" applyBorder="1" applyAlignment="1">
      <alignment horizontal="center" vertical="center"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182" fontId="21" fillId="27" borderId="47" xfId="0" applyNumberFormat="1" applyFont="1" applyFill="1" applyBorder="1" applyAlignment="1">
      <alignment horizontal="center" vertical="center" wrapText="1" readingOrder="1"/>
    </xf>
    <xf numFmtId="0" fontId="22" fillId="4" borderId="68" xfId="0" applyFont="1" applyFill="1" applyBorder="1" applyAlignment="1">
      <alignment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181" fontId="21" fillId="32" borderId="46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182" fontId="21" fillId="32" borderId="47" xfId="0" applyNumberFormat="1" applyFont="1" applyFill="1" applyBorder="1" applyAlignment="1">
      <alignment horizontal="center" vertical="center" wrapText="1" readingOrder="1"/>
    </xf>
    <xf numFmtId="0" fontId="17" fillId="4" borderId="67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71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1" borderId="47" xfId="0" applyNumberFormat="1" applyFont="1" applyFill="1" applyBorder="1" applyAlignment="1">
      <alignment horizontal="center" vertical="center" wrapText="1" readingOrder="1"/>
    </xf>
    <xf numFmtId="0" fontId="24" fillId="31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3" borderId="47" xfId="0" applyNumberFormat="1" applyFont="1" applyFill="1" applyBorder="1" applyAlignment="1">
      <alignment horizontal="center" vertical="center" wrapText="1" readingOrder="1"/>
    </xf>
    <xf numFmtId="0" fontId="21" fillId="33" borderId="47" xfId="0" applyFont="1" applyFill="1" applyBorder="1" applyAlignment="1">
      <alignment horizontal="center" vertical="center" wrapText="1" readingOrder="1"/>
    </xf>
    <xf numFmtId="0" fontId="21" fillId="29" borderId="47" xfId="0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A8C0B3"/>
      <color rgb="00F6FC14"/>
      <color rgb="0022C50C"/>
      <color rgb="00A2F2E2"/>
      <color rgb="00E7C8F9"/>
      <color rgb="00F7F086"/>
      <color rgb="00FF6363"/>
      <color rgb="00FF3B3B"/>
      <color rgb="0017C913"/>
      <color rgb="00E446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eetMetadata" Target="metadata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93" t="s">
        <v>0</v>
      </c>
      <c r="B1" s="194" t="s">
        <v>1</v>
      </c>
      <c r="C1" s="195"/>
      <c r="D1" s="196"/>
      <c r="E1" s="197"/>
      <c r="F1" s="198" t="s">
        <v>0</v>
      </c>
      <c r="G1" s="199" t="s">
        <v>2</v>
      </c>
      <c r="H1" s="200"/>
      <c r="I1" s="242"/>
    </row>
    <row r="2" ht="30.95" customHeight="1" spans="1:9">
      <c r="A2" s="201"/>
      <c r="B2" s="202"/>
      <c r="C2" s="203"/>
      <c r="D2" s="204"/>
      <c r="E2" s="197"/>
      <c r="F2" s="205"/>
      <c r="G2" s="206"/>
      <c r="H2" s="207"/>
      <c r="I2" s="243"/>
    </row>
    <row r="3" ht="20.1" customHeight="1" spans="1:9">
      <c r="A3" s="208" t="s">
        <v>3</v>
      </c>
      <c r="B3" s="209" t="s">
        <v>4</v>
      </c>
      <c r="C3" s="209" t="s">
        <v>5</v>
      </c>
      <c r="D3" s="209" t="s">
        <v>6</v>
      </c>
      <c r="E3" s="210"/>
      <c r="F3" s="211" t="s">
        <v>3</v>
      </c>
      <c r="G3" s="211" t="s">
        <v>4</v>
      </c>
      <c r="H3" s="211" t="s">
        <v>5</v>
      </c>
      <c r="I3" s="211" t="s">
        <v>6</v>
      </c>
    </row>
    <row r="4" ht="20.1" customHeight="1" spans="1:9">
      <c r="A4" s="228">
        <v>0.354166666666667</v>
      </c>
      <c r="B4" s="212">
        <v>0.357638888888889</v>
      </c>
      <c r="C4" s="212" t="s">
        <v>7</v>
      </c>
      <c r="D4" s="229" t="s">
        <v>8</v>
      </c>
      <c r="E4" s="214"/>
      <c r="F4" s="212">
        <v>0.375</v>
      </c>
      <c r="G4" s="212">
        <v>0.381944444444444</v>
      </c>
      <c r="H4" s="212" t="s">
        <v>7</v>
      </c>
      <c r="I4" s="229" t="s">
        <v>9</v>
      </c>
    </row>
    <row r="5" ht="20.1" customHeight="1" spans="1:9">
      <c r="A5" s="228">
        <v>0.357638888888889</v>
      </c>
      <c r="B5" s="212">
        <v>0.361111111111111</v>
      </c>
      <c r="C5" s="228" t="s">
        <v>10</v>
      </c>
      <c r="D5" s="229" t="s">
        <v>11</v>
      </c>
      <c r="E5" s="214"/>
      <c r="F5" s="212">
        <v>0.381944444444444</v>
      </c>
      <c r="G5" s="212">
        <v>0.385416666666667</v>
      </c>
      <c r="H5" s="213" t="s">
        <v>12</v>
      </c>
      <c r="I5" s="213" t="s">
        <v>8</v>
      </c>
    </row>
    <row r="6" ht="20.1" customHeight="1" spans="1:9">
      <c r="A6" s="236">
        <v>0.361111111111111</v>
      </c>
      <c r="B6" s="237">
        <v>0.371527777777778</v>
      </c>
      <c r="C6" s="237" t="s">
        <v>13</v>
      </c>
      <c r="D6" s="238" t="s">
        <v>11</v>
      </c>
      <c r="E6" s="222"/>
      <c r="F6" s="216">
        <v>0.385416666666667</v>
      </c>
      <c r="G6" s="216">
        <v>0.4375</v>
      </c>
      <c r="H6" s="218" t="s">
        <v>14</v>
      </c>
      <c r="I6" s="218" t="s">
        <v>15</v>
      </c>
    </row>
    <row r="7" ht="20.1" customHeight="1" spans="1:9">
      <c r="A7" s="228">
        <v>0.371527777777778</v>
      </c>
      <c r="B7" s="212">
        <v>0.375</v>
      </c>
      <c r="C7" s="228" t="s">
        <v>12</v>
      </c>
      <c r="D7" s="229" t="s">
        <v>8</v>
      </c>
      <c r="E7" s="222"/>
      <c r="F7" s="223">
        <v>0.4375</v>
      </c>
      <c r="G7" s="223">
        <v>0.447916666666667</v>
      </c>
      <c r="H7" s="224" t="s">
        <v>16</v>
      </c>
      <c r="I7" s="224" t="s">
        <v>11</v>
      </c>
    </row>
    <row r="8" ht="20.1" customHeight="1" spans="1:9">
      <c r="A8" s="215">
        <v>0.375</v>
      </c>
      <c r="B8" s="216">
        <v>0.427083333333333</v>
      </c>
      <c r="C8" s="215" t="s">
        <v>14</v>
      </c>
      <c r="D8" s="217" t="s">
        <v>15</v>
      </c>
      <c r="E8" s="222"/>
      <c r="F8" s="226">
        <v>0.447916666666667</v>
      </c>
      <c r="G8" s="226">
        <v>0.458333333333333</v>
      </c>
      <c r="H8" s="260" t="s">
        <v>17</v>
      </c>
      <c r="I8" s="260" t="s">
        <v>11</v>
      </c>
    </row>
    <row r="9" ht="20.1" customHeight="1" spans="1:9">
      <c r="A9" s="219">
        <v>0.427083333333333</v>
      </c>
      <c r="B9" s="219">
        <v>0.458333333333333</v>
      </c>
      <c r="C9" s="220" t="s">
        <v>18</v>
      </c>
      <c r="D9" s="221" t="s">
        <v>19</v>
      </c>
      <c r="E9" s="222"/>
      <c r="F9" s="223">
        <v>0.458333333333333</v>
      </c>
      <c r="G9" s="223">
        <v>0.5</v>
      </c>
      <c r="H9" s="224" t="s">
        <v>20</v>
      </c>
      <c r="I9" s="224" t="s">
        <v>21</v>
      </c>
    </row>
    <row r="10" ht="20.1" customHeight="1" spans="1:9">
      <c r="A10" s="219">
        <v>0.458333333333333</v>
      </c>
      <c r="B10" s="220">
        <v>0.46875</v>
      </c>
      <c r="C10" s="220" t="s">
        <v>22</v>
      </c>
      <c r="D10" s="221" t="s">
        <v>11</v>
      </c>
      <c r="E10" s="222"/>
      <c r="F10" s="220">
        <v>0.5</v>
      </c>
      <c r="G10" s="220">
        <v>0.541666666666667</v>
      </c>
      <c r="H10" s="261" t="s">
        <v>23</v>
      </c>
      <c r="I10" s="261" t="s">
        <v>21</v>
      </c>
    </row>
    <row r="11" ht="20.1" customHeight="1" spans="1:9">
      <c r="A11" s="225">
        <v>0.46875</v>
      </c>
      <c r="B11" s="226">
        <v>0.479166666666667</v>
      </c>
      <c r="C11" s="226" t="s">
        <v>17</v>
      </c>
      <c r="D11" s="227" t="s">
        <v>11</v>
      </c>
      <c r="E11" s="222"/>
      <c r="F11" s="223">
        <v>0.541666666666667</v>
      </c>
      <c r="G11" s="223">
        <v>0.583333333333333</v>
      </c>
      <c r="H11" s="224" t="s">
        <v>24</v>
      </c>
      <c r="I11" s="224" t="s">
        <v>21</v>
      </c>
    </row>
    <row r="12" ht="20.1" customHeight="1" spans="1:9">
      <c r="A12" s="228">
        <v>0.479166666666667</v>
      </c>
      <c r="B12" s="212">
        <v>0.489583333333333</v>
      </c>
      <c r="C12" s="212" t="s">
        <v>25</v>
      </c>
      <c r="D12" s="229" t="s">
        <v>11</v>
      </c>
      <c r="E12" s="222"/>
      <c r="F12" s="225">
        <v>0.583333333333333</v>
      </c>
      <c r="G12" s="226">
        <v>0.604166666666667</v>
      </c>
      <c r="H12" s="226" t="s">
        <v>26</v>
      </c>
      <c r="I12" s="227" t="s">
        <v>27</v>
      </c>
    </row>
    <row r="13" ht="20.1" customHeight="1" spans="1:9">
      <c r="A13" s="228">
        <v>0.489583333333333</v>
      </c>
      <c r="B13" s="212">
        <v>0.5</v>
      </c>
      <c r="C13" s="212" t="s">
        <v>28</v>
      </c>
      <c r="D13" s="229" t="s">
        <v>11</v>
      </c>
      <c r="E13" s="222"/>
      <c r="F13" s="223">
        <v>0.604166666666667</v>
      </c>
      <c r="G13" s="223">
        <v>0.645833333333333</v>
      </c>
      <c r="H13" s="223" t="s">
        <v>24</v>
      </c>
      <c r="I13" s="245" t="s">
        <v>21</v>
      </c>
    </row>
    <row r="14" ht="20.1" customHeight="1" spans="1:9">
      <c r="A14" s="230">
        <v>0.5</v>
      </c>
      <c r="B14" s="231">
        <v>0.916666666666667</v>
      </c>
      <c r="C14" s="231" t="s">
        <v>29</v>
      </c>
      <c r="D14" s="232" t="s">
        <v>30</v>
      </c>
      <c r="E14" s="222"/>
      <c r="F14" s="212">
        <v>0.645833333333333</v>
      </c>
      <c r="G14" s="212">
        <v>0.65625</v>
      </c>
      <c r="H14" s="212" t="s">
        <v>31</v>
      </c>
      <c r="I14" s="229" t="s">
        <v>11</v>
      </c>
    </row>
    <row r="15" ht="20.1" customHeight="1" spans="1:9">
      <c r="A15" s="225">
        <v>0.916666666666667</v>
      </c>
      <c r="B15" s="226">
        <v>0.9375</v>
      </c>
      <c r="C15" s="226" t="s">
        <v>32</v>
      </c>
      <c r="D15" s="227" t="s">
        <v>27</v>
      </c>
      <c r="E15" s="222"/>
      <c r="F15" s="212">
        <v>0.65625</v>
      </c>
      <c r="G15" s="212">
        <v>0.666666666666667</v>
      </c>
      <c r="H15" s="212" t="s">
        <v>33</v>
      </c>
      <c r="I15" s="229" t="s">
        <v>11</v>
      </c>
    </row>
    <row r="16" ht="20.1" customHeight="1" spans="1:9">
      <c r="A16" s="233">
        <v>0.9375</v>
      </c>
      <c r="B16" s="234">
        <v>0.958333333333333</v>
      </c>
      <c r="C16" s="234" t="s">
        <v>34</v>
      </c>
      <c r="D16" s="235" t="s">
        <v>27</v>
      </c>
      <c r="E16" s="222"/>
      <c r="F16" s="230">
        <v>0.666666666666667</v>
      </c>
      <c r="G16" s="231">
        <v>0.875</v>
      </c>
      <c r="H16" s="231" t="s">
        <v>35</v>
      </c>
      <c r="I16" s="232" t="s">
        <v>36</v>
      </c>
    </row>
    <row r="17" ht="20.1" customHeight="1" spans="1:9">
      <c r="A17" s="228">
        <v>0.958333333333333</v>
      </c>
      <c r="B17" s="212">
        <v>0.979166666666667</v>
      </c>
      <c r="C17" s="212" t="s">
        <v>37</v>
      </c>
      <c r="D17" s="229" t="s">
        <v>27</v>
      </c>
      <c r="E17" s="222"/>
      <c r="F17" s="225">
        <v>0.875</v>
      </c>
      <c r="G17" s="226">
        <v>0.895833333333333</v>
      </c>
      <c r="H17" s="226" t="s">
        <v>32</v>
      </c>
      <c r="I17" s="227" t="s">
        <v>27</v>
      </c>
    </row>
    <row r="18" ht="20.1" customHeight="1" spans="1:9">
      <c r="A18" s="228">
        <v>0.979166666666667</v>
      </c>
      <c r="B18" s="212">
        <v>0.993055555555556</v>
      </c>
      <c r="C18" s="212" t="s">
        <v>31</v>
      </c>
      <c r="D18" s="229" t="s">
        <v>38</v>
      </c>
      <c r="E18" s="222"/>
      <c r="F18" s="233">
        <v>0.895833333333333</v>
      </c>
      <c r="G18" s="234">
        <v>0.916666666666667</v>
      </c>
      <c r="H18" s="234" t="s">
        <v>39</v>
      </c>
      <c r="I18" s="235" t="s">
        <v>27</v>
      </c>
    </row>
    <row r="19" ht="20.1" customHeight="1" spans="1:9">
      <c r="A19" s="236">
        <v>0.993055555555556</v>
      </c>
      <c r="B19" s="237">
        <v>0</v>
      </c>
      <c r="C19" s="237" t="s">
        <v>40</v>
      </c>
      <c r="D19" s="238" t="s">
        <v>9</v>
      </c>
      <c r="E19" s="222"/>
      <c r="F19" s="223">
        <v>0.916666666666667</v>
      </c>
      <c r="G19" s="223">
        <v>0.5</v>
      </c>
      <c r="H19" s="223" t="s">
        <v>24</v>
      </c>
      <c r="I19" s="245" t="s">
        <v>41</v>
      </c>
    </row>
    <row r="20" ht="20.1" customHeight="1" spans="1:9">
      <c r="A20" s="239">
        <v>0</v>
      </c>
      <c r="B20" s="240">
        <v>0.354166666666667</v>
      </c>
      <c r="C20" s="240" t="s">
        <v>42</v>
      </c>
      <c r="D20" s="241" t="s">
        <v>43</v>
      </c>
      <c r="E20" s="222"/>
      <c r="F20" s="239">
        <v>0</v>
      </c>
      <c r="G20" s="240">
        <v>0.375</v>
      </c>
      <c r="H20" s="240" t="s">
        <v>42</v>
      </c>
      <c r="I20" s="241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93" t="s">
        <v>0</v>
      </c>
      <c r="B1" s="194" t="s">
        <v>1</v>
      </c>
      <c r="C1" s="195"/>
      <c r="D1" s="196"/>
      <c r="E1" s="197"/>
      <c r="F1" s="198" t="s">
        <v>0</v>
      </c>
      <c r="G1" s="199" t="s">
        <v>2</v>
      </c>
      <c r="H1" s="200"/>
      <c r="I1" s="242"/>
    </row>
    <row r="2" ht="30" customHeight="1" spans="1:9">
      <c r="A2" s="201"/>
      <c r="B2" s="202"/>
      <c r="C2" s="203"/>
      <c r="D2" s="204"/>
      <c r="E2" s="197"/>
      <c r="F2" s="205"/>
      <c r="G2" s="206"/>
      <c r="H2" s="207"/>
      <c r="I2" s="243"/>
    </row>
    <row r="3" ht="24.95" customHeight="1" spans="1:9">
      <c r="A3" s="208" t="s">
        <v>3</v>
      </c>
      <c r="B3" s="209" t="s">
        <v>4</v>
      </c>
      <c r="C3" s="209" t="s">
        <v>5</v>
      </c>
      <c r="D3" s="209" t="s">
        <v>6</v>
      </c>
      <c r="E3" s="210"/>
      <c r="F3" s="211" t="s">
        <v>3</v>
      </c>
      <c r="G3" s="211" t="s">
        <v>4</v>
      </c>
      <c r="H3" s="211" t="s">
        <v>5</v>
      </c>
      <c r="I3" s="211" t="s">
        <v>6</v>
      </c>
    </row>
    <row r="4" ht="24.95" customHeight="1" spans="1:9">
      <c r="A4" s="228">
        <v>0.354166666666667</v>
      </c>
      <c r="B4" s="212">
        <v>0.395833333333333</v>
      </c>
      <c r="C4" s="212" t="s">
        <v>45</v>
      </c>
      <c r="D4" s="229" t="s">
        <v>21</v>
      </c>
      <c r="E4" s="214"/>
      <c r="F4" s="228">
        <v>0.375</v>
      </c>
      <c r="G4" s="212">
        <v>0.416666666666667</v>
      </c>
      <c r="H4" s="212" t="s">
        <v>45</v>
      </c>
      <c r="I4" s="229" t="s">
        <v>21</v>
      </c>
    </row>
    <row r="5" ht="24.95" customHeight="1" spans="1:9">
      <c r="A5" s="216">
        <v>0.395833333333333</v>
      </c>
      <c r="B5" s="216">
        <v>0.40625</v>
      </c>
      <c r="C5" s="218" t="s">
        <v>14</v>
      </c>
      <c r="D5" s="218" t="s">
        <v>11</v>
      </c>
      <c r="E5" s="214"/>
      <c r="F5" s="216">
        <v>0.416666666666667</v>
      </c>
      <c r="G5" s="216">
        <v>0.4375</v>
      </c>
      <c r="H5" s="218" t="s">
        <v>14</v>
      </c>
      <c r="I5" s="218" t="s">
        <v>27</v>
      </c>
    </row>
    <row r="6" ht="24.95" customHeight="1" spans="1:9">
      <c r="A6" s="228">
        <v>0.40625</v>
      </c>
      <c r="B6" s="212">
        <v>0.416666666666667</v>
      </c>
      <c r="C6" s="228" t="s">
        <v>25</v>
      </c>
      <c r="D6" s="229" t="s">
        <v>11</v>
      </c>
      <c r="E6" s="222"/>
      <c r="F6" s="225">
        <v>0.4375</v>
      </c>
      <c r="G6" s="226">
        <v>0.458333333333333</v>
      </c>
      <c r="H6" s="226" t="s">
        <v>17</v>
      </c>
      <c r="I6" s="227" t="s">
        <v>27</v>
      </c>
    </row>
    <row r="7" ht="24.95" customHeight="1" spans="1:9">
      <c r="A7" s="247">
        <v>0.416666666666667</v>
      </c>
      <c r="B7" s="248">
        <v>0.4375</v>
      </c>
      <c r="C7" s="247" t="s">
        <v>28</v>
      </c>
      <c r="D7" s="249" t="s">
        <v>27</v>
      </c>
      <c r="E7" s="222"/>
      <c r="F7" s="258">
        <v>0.458333333333333</v>
      </c>
      <c r="G7" s="258">
        <v>0.5</v>
      </c>
      <c r="H7" s="259" t="s">
        <v>20</v>
      </c>
      <c r="I7" s="259" t="s">
        <v>21</v>
      </c>
    </row>
    <row r="8" ht="24.95" customHeight="1" spans="1:9">
      <c r="A8" s="225">
        <v>0.4375</v>
      </c>
      <c r="B8" s="226">
        <v>0.458333333333333</v>
      </c>
      <c r="C8" s="226" t="s">
        <v>17</v>
      </c>
      <c r="D8" s="227" t="s">
        <v>27</v>
      </c>
      <c r="E8" s="222"/>
      <c r="F8" s="252">
        <v>0.5</v>
      </c>
      <c r="G8" s="252">
        <v>0.583333333333333</v>
      </c>
      <c r="H8" s="253" t="s">
        <v>24</v>
      </c>
      <c r="I8" s="253" t="s">
        <v>41</v>
      </c>
    </row>
    <row r="9" ht="24.95" customHeight="1" spans="1:9">
      <c r="A9" s="254">
        <v>0.458333333333333</v>
      </c>
      <c r="B9" s="255">
        <v>0.916666666666667</v>
      </c>
      <c r="C9" s="255" t="s">
        <v>29</v>
      </c>
      <c r="D9" s="256" t="s">
        <v>30</v>
      </c>
      <c r="E9" s="222"/>
      <c r="F9" s="225">
        <v>0.583333333333333</v>
      </c>
      <c r="G9" s="226">
        <v>0.625</v>
      </c>
      <c r="H9" s="226" t="s">
        <v>26</v>
      </c>
      <c r="I9" s="227" t="s">
        <v>21</v>
      </c>
    </row>
    <row r="10" ht="24.95" customHeight="1" spans="1:9">
      <c r="A10" s="225">
        <v>0.916666666666667</v>
      </c>
      <c r="B10" s="226">
        <v>0.9375</v>
      </c>
      <c r="C10" s="226" t="s">
        <v>32</v>
      </c>
      <c r="D10" s="227" t="s">
        <v>27</v>
      </c>
      <c r="E10" s="222"/>
      <c r="F10" s="252">
        <v>0.125</v>
      </c>
      <c r="G10" s="252">
        <v>0.166666666666667</v>
      </c>
      <c r="H10" s="253" t="s">
        <v>24</v>
      </c>
      <c r="I10" s="253" t="s">
        <v>21</v>
      </c>
    </row>
    <row r="11" ht="24.95" customHeight="1" spans="1:9">
      <c r="A11" s="233">
        <v>0.9375</v>
      </c>
      <c r="B11" s="234">
        <v>0.958333333333333</v>
      </c>
      <c r="C11" s="234" t="s">
        <v>34</v>
      </c>
      <c r="D11" s="235" t="s">
        <v>27</v>
      </c>
      <c r="E11" s="222"/>
      <c r="F11" s="254">
        <v>0.666666666666667</v>
      </c>
      <c r="G11" s="255">
        <v>0.875</v>
      </c>
      <c r="H11" s="255" t="s">
        <v>35</v>
      </c>
      <c r="I11" s="256" t="s">
        <v>36</v>
      </c>
    </row>
    <row r="12" ht="24.95" customHeight="1" spans="1:9">
      <c r="A12" s="228">
        <v>0.958333333333333</v>
      </c>
      <c r="B12" s="212">
        <v>0.979166666666667</v>
      </c>
      <c r="C12" s="212" t="s">
        <v>46</v>
      </c>
      <c r="D12" s="229" t="s">
        <v>27</v>
      </c>
      <c r="E12" s="222"/>
      <c r="F12" s="225">
        <v>0.875</v>
      </c>
      <c r="G12" s="226">
        <v>0.895833333333333</v>
      </c>
      <c r="H12" s="226" t="s">
        <v>32</v>
      </c>
      <c r="I12" s="227" t="s">
        <v>27</v>
      </c>
    </row>
    <row r="13" ht="24.95" customHeight="1" spans="1:9">
      <c r="A13" s="228">
        <v>0.979166666666667</v>
      </c>
      <c r="B13" s="212">
        <v>0.989583333333333</v>
      </c>
      <c r="C13" s="212" t="s">
        <v>31</v>
      </c>
      <c r="D13" s="229" t="s">
        <v>11</v>
      </c>
      <c r="E13" s="222"/>
      <c r="F13" s="233">
        <v>0.895833333333333</v>
      </c>
      <c r="G13" s="234">
        <v>0.916666666666667</v>
      </c>
      <c r="H13" s="234" t="s">
        <v>39</v>
      </c>
      <c r="I13" s="235" t="s">
        <v>27</v>
      </c>
    </row>
    <row r="14" ht="24.95" customHeight="1" spans="1:9">
      <c r="A14" s="236">
        <v>0.989583333333333</v>
      </c>
      <c r="B14" s="237">
        <v>0</v>
      </c>
      <c r="C14" s="237" t="s">
        <v>40</v>
      </c>
      <c r="D14" s="238" t="s">
        <v>11</v>
      </c>
      <c r="E14" s="222"/>
      <c r="F14" s="252">
        <v>0.916666666666667</v>
      </c>
      <c r="G14" s="252">
        <v>0.5</v>
      </c>
      <c r="H14" s="252" t="s">
        <v>24</v>
      </c>
      <c r="I14" s="257" t="s">
        <v>41</v>
      </c>
    </row>
    <row r="15" ht="24.95" customHeight="1" spans="1:9">
      <c r="A15" s="239">
        <v>0</v>
      </c>
      <c r="B15" s="240">
        <v>0.354166666666667</v>
      </c>
      <c r="C15" s="240" t="s">
        <v>42</v>
      </c>
      <c r="D15" s="241" t="s">
        <v>43</v>
      </c>
      <c r="E15" s="222"/>
      <c r="F15" s="239">
        <v>0</v>
      </c>
      <c r="G15" s="240">
        <v>0.375</v>
      </c>
      <c r="H15" s="240" t="s">
        <v>42</v>
      </c>
      <c r="I15" s="241" t="s">
        <v>44</v>
      </c>
    </row>
    <row r="16" ht="20.1" customHeight="1" spans="5:5">
      <c r="E16" s="222"/>
    </row>
    <row r="17" ht="20.1" customHeight="1" spans="5:5">
      <c r="E17" s="222"/>
    </row>
    <row r="18" ht="20.1" customHeight="1" spans="5:5">
      <c r="E18" s="222"/>
    </row>
    <row r="19" ht="20.1" customHeight="1" spans="5:5">
      <c r="E19" s="222"/>
    </row>
    <row r="20" ht="20.1" customHeight="1" spans="5:5">
      <c r="E20" s="222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93" t="s">
        <v>0</v>
      </c>
      <c r="B1" s="194" t="s">
        <v>1</v>
      </c>
      <c r="C1" s="195"/>
      <c r="D1" s="196"/>
      <c r="E1" s="197"/>
      <c r="F1" s="198" t="s">
        <v>0</v>
      </c>
      <c r="G1" s="199" t="s">
        <v>2</v>
      </c>
      <c r="H1" s="200"/>
      <c r="I1" s="242"/>
    </row>
    <row r="2" ht="30" customHeight="1" spans="1:9">
      <c r="A2" s="201"/>
      <c r="B2" s="202"/>
      <c r="C2" s="203"/>
      <c r="D2" s="204"/>
      <c r="E2" s="197"/>
      <c r="F2" s="205"/>
      <c r="G2" s="206"/>
      <c r="H2" s="207"/>
      <c r="I2" s="243"/>
    </row>
    <row r="3" ht="24.95" customHeight="1" spans="1:9">
      <c r="A3" s="208" t="s">
        <v>3</v>
      </c>
      <c r="B3" s="209" t="s">
        <v>4</v>
      </c>
      <c r="C3" s="209" t="s">
        <v>5</v>
      </c>
      <c r="D3" s="209" t="s">
        <v>6</v>
      </c>
      <c r="E3" s="210"/>
      <c r="F3" s="211" t="s">
        <v>3</v>
      </c>
      <c r="G3" s="211" t="s">
        <v>4</v>
      </c>
      <c r="H3" s="211" t="s">
        <v>5</v>
      </c>
      <c r="I3" s="211" t="s">
        <v>6</v>
      </c>
    </row>
    <row r="4" ht="24.95" customHeight="1" spans="1:9">
      <c r="A4" s="236">
        <v>0.375</v>
      </c>
      <c r="B4" s="237">
        <v>0.385416666666667</v>
      </c>
      <c r="C4" s="237" t="s">
        <v>40</v>
      </c>
      <c r="D4" s="238" t="s">
        <v>11</v>
      </c>
      <c r="E4" s="214"/>
      <c r="F4" s="228">
        <v>0.395833333333333</v>
      </c>
      <c r="G4" s="212">
        <v>0.416666666666667</v>
      </c>
      <c r="H4" s="212" t="s">
        <v>18</v>
      </c>
      <c r="I4" s="229" t="s">
        <v>27</v>
      </c>
    </row>
    <row r="5" ht="24.95" customHeight="1" spans="1:9">
      <c r="A5" s="228">
        <v>0.385416666666667</v>
      </c>
      <c r="B5" s="212">
        <v>0.40625</v>
      </c>
      <c r="C5" s="212" t="s">
        <v>18</v>
      </c>
      <c r="D5" s="229" t="s">
        <v>27</v>
      </c>
      <c r="E5" s="214"/>
      <c r="F5" s="216">
        <v>0.416666666666667</v>
      </c>
      <c r="G5" s="216">
        <v>0.427083333333333</v>
      </c>
      <c r="H5" s="218" t="s">
        <v>14</v>
      </c>
      <c r="I5" s="218" t="s">
        <v>11</v>
      </c>
    </row>
    <row r="6" ht="24.95" customHeight="1" spans="1:9">
      <c r="A6" s="216">
        <v>0.40625</v>
      </c>
      <c r="B6" s="216">
        <v>0.416666666666667</v>
      </c>
      <c r="C6" s="218" t="s">
        <v>14</v>
      </c>
      <c r="D6" s="218" t="s">
        <v>11</v>
      </c>
      <c r="E6" s="222"/>
      <c r="F6" s="212">
        <v>0.427083333333333</v>
      </c>
      <c r="G6" s="212">
        <v>0.4375</v>
      </c>
      <c r="H6" s="246" t="s">
        <v>47</v>
      </c>
      <c r="I6" s="229" t="s">
        <v>11</v>
      </c>
    </row>
    <row r="7" ht="24.95" customHeight="1" spans="1:9">
      <c r="A7" s="246">
        <v>0.416666666666667</v>
      </c>
      <c r="B7" s="212">
        <v>0.427083333333333</v>
      </c>
      <c r="C7" s="246" t="s">
        <v>47</v>
      </c>
      <c r="D7" s="229" t="s">
        <v>11</v>
      </c>
      <c r="E7" s="222"/>
      <c r="F7" s="247">
        <v>0.4375</v>
      </c>
      <c r="G7" s="248">
        <v>0.447916666666667</v>
      </c>
      <c r="H7" s="247" t="s">
        <v>28</v>
      </c>
      <c r="I7" s="249" t="s">
        <v>11</v>
      </c>
    </row>
    <row r="8" ht="24.95" customHeight="1" spans="1:9">
      <c r="A8" s="228">
        <v>0.427083333333333</v>
      </c>
      <c r="B8" s="212">
        <v>0.4375</v>
      </c>
      <c r="C8" s="228" t="s">
        <v>25</v>
      </c>
      <c r="D8" s="229" t="s">
        <v>11</v>
      </c>
      <c r="E8" s="222"/>
      <c r="F8" s="225">
        <v>0.447916666666667</v>
      </c>
      <c r="G8" s="226">
        <v>0.458333333333333</v>
      </c>
      <c r="H8" s="226" t="s">
        <v>17</v>
      </c>
      <c r="I8" s="227" t="s">
        <v>11</v>
      </c>
    </row>
    <row r="9" ht="24.95" customHeight="1" spans="1:9">
      <c r="A9" s="247">
        <v>0.4375</v>
      </c>
      <c r="B9" s="248">
        <v>0.447916666666667</v>
      </c>
      <c r="C9" s="247" t="s">
        <v>28</v>
      </c>
      <c r="D9" s="249" t="s">
        <v>11</v>
      </c>
      <c r="E9" s="222"/>
      <c r="F9" s="250">
        <v>0.458333333333333</v>
      </c>
      <c r="G9" s="250">
        <v>0.5</v>
      </c>
      <c r="H9" s="251" t="s">
        <v>48</v>
      </c>
      <c r="I9" s="251" t="s">
        <v>21</v>
      </c>
    </row>
    <row r="10" ht="24.95" customHeight="1" spans="1:9">
      <c r="A10" s="225">
        <v>0.447916666666667</v>
      </c>
      <c r="B10" s="226">
        <v>0.458333333333333</v>
      </c>
      <c r="C10" s="226" t="s">
        <v>17</v>
      </c>
      <c r="D10" s="227" t="s">
        <v>11</v>
      </c>
      <c r="E10" s="222"/>
      <c r="F10" s="252">
        <v>0.5</v>
      </c>
      <c r="G10" s="252">
        <v>0.666666666666667</v>
      </c>
      <c r="H10" s="253" t="s">
        <v>24</v>
      </c>
      <c r="I10" s="253" t="s">
        <v>49</v>
      </c>
    </row>
    <row r="11" ht="24.95" customHeight="1" spans="1:9">
      <c r="A11" s="254">
        <v>0.458333333333333</v>
      </c>
      <c r="B11" s="255">
        <v>0.916666666666667</v>
      </c>
      <c r="C11" s="255" t="s">
        <v>29</v>
      </c>
      <c r="D11" s="256" t="s">
        <v>30</v>
      </c>
      <c r="E11" s="222"/>
      <c r="F11" s="254">
        <v>0.666666666666667</v>
      </c>
      <c r="G11" s="255">
        <v>0.875</v>
      </c>
      <c r="H11" s="255" t="s">
        <v>35</v>
      </c>
      <c r="I11" s="256" t="s">
        <v>36</v>
      </c>
    </row>
    <row r="12" ht="24.95" customHeight="1" spans="1:9">
      <c r="A12" s="225">
        <v>0.916666666666667</v>
      </c>
      <c r="B12" s="226">
        <v>0.9375</v>
      </c>
      <c r="C12" s="226" t="s">
        <v>32</v>
      </c>
      <c r="D12" s="227" t="s">
        <v>27</v>
      </c>
      <c r="E12" s="222"/>
      <c r="F12" s="225">
        <v>0.875</v>
      </c>
      <c r="G12" s="226">
        <v>0.895833333333333</v>
      </c>
      <c r="H12" s="226" t="s">
        <v>32</v>
      </c>
      <c r="I12" s="227" t="s">
        <v>27</v>
      </c>
    </row>
    <row r="13" ht="24.95" customHeight="1" spans="1:9">
      <c r="A13" s="233">
        <v>0.9375</v>
      </c>
      <c r="B13" s="234">
        <v>0.958333333333333</v>
      </c>
      <c r="C13" s="234" t="s">
        <v>34</v>
      </c>
      <c r="D13" s="235" t="s">
        <v>27</v>
      </c>
      <c r="E13" s="222"/>
      <c r="F13" s="233">
        <v>0.895833333333333</v>
      </c>
      <c r="G13" s="234">
        <v>0.916666666666667</v>
      </c>
      <c r="H13" s="234" t="s">
        <v>39</v>
      </c>
      <c r="I13" s="235" t="s">
        <v>27</v>
      </c>
    </row>
    <row r="14" ht="29.1" customHeight="1" spans="1:9">
      <c r="A14" s="228">
        <v>0.958333333333333</v>
      </c>
      <c r="B14" s="212">
        <v>0.979166666666667</v>
      </c>
      <c r="C14" s="212" t="s">
        <v>50</v>
      </c>
      <c r="D14" s="229" t="s">
        <v>27</v>
      </c>
      <c r="E14" s="222"/>
      <c r="F14" s="252">
        <v>0.916666666666667</v>
      </c>
      <c r="G14" s="252">
        <v>0.520833333333333</v>
      </c>
      <c r="H14" s="252" t="s">
        <v>24</v>
      </c>
      <c r="I14" s="257" t="s">
        <v>51</v>
      </c>
    </row>
    <row r="15" ht="24.95" customHeight="1" spans="1:9">
      <c r="A15" s="252">
        <v>0.979166666666667</v>
      </c>
      <c r="B15" s="252">
        <v>0.0208333333333333</v>
      </c>
      <c r="C15" s="252" t="s">
        <v>52</v>
      </c>
      <c r="D15" s="257" t="s">
        <v>21</v>
      </c>
      <c r="E15" s="222"/>
      <c r="F15" s="239">
        <v>0.0208333333333333</v>
      </c>
      <c r="G15" s="240">
        <v>0.395833333333333</v>
      </c>
      <c r="H15" s="240" t="s">
        <v>42</v>
      </c>
      <c r="I15" s="241" t="s">
        <v>44</v>
      </c>
    </row>
    <row r="16" ht="24.95" customHeight="1" spans="1:5">
      <c r="A16" s="239">
        <v>0.0208333333333333</v>
      </c>
      <c r="B16" s="240">
        <v>0.375</v>
      </c>
      <c r="C16" s="240" t="s">
        <v>42</v>
      </c>
      <c r="D16" s="241" t="s">
        <v>43</v>
      </c>
      <c r="E16" s="222"/>
    </row>
    <row r="17" ht="20.1" customHeight="1" spans="5:5">
      <c r="E17" s="222"/>
    </row>
    <row r="18" ht="20.1" customHeight="1" spans="5:5">
      <c r="E18" s="222"/>
    </row>
    <row r="19" ht="20.1" customHeight="1" spans="5:5">
      <c r="E19" s="222"/>
    </row>
    <row r="20" ht="20.1" customHeight="1" spans="5:5">
      <c r="E20" s="222"/>
    </row>
    <row r="21" ht="20.1" customHeight="1" spans="5:5">
      <c r="E21" s="222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93" t="s">
        <v>0</v>
      </c>
      <c r="B1" s="194" t="s">
        <v>1</v>
      </c>
      <c r="C1" s="195"/>
      <c r="D1" s="196"/>
      <c r="E1" s="197"/>
      <c r="F1" s="198" t="s">
        <v>0</v>
      </c>
      <c r="G1" s="199" t="s">
        <v>2</v>
      </c>
      <c r="H1" s="200"/>
      <c r="I1" s="242"/>
    </row>
    <row r="2" ht="30.95" customHeight="1" spans="1:9">
      <c r="A2" s="201"/>
      <c r="B2" s="202"/>
      <c r="C2" s="203"/>
      <c r="D2" s="204"/>
      <c r="E2" s="197"/>
      <c r="F2" s="205"/>
      <c r="G2" s="206"/>
      <c r="H2" s="207"/>
      <c r="I2" s="243"/>
    </row>
    <row r="3" ht="20.1" customHeight="1" spans="1:9">
      <c r="A3" s="208" t="s">
        <v>3</v>
      </c>
      <c r="B3" s="209" t="s">
        <v>4</v>
      </c>
      <c r="C3" s="209" t="s">
        <v>5</v>
      </c>
      <c r="D3" s="209" t="s">
        <v>6</v>
      </c>
      <c r="E3" s="210"/>
      <c r="F3" s="211" t="s">
        <v>3</v>
      </c>
      <c r="G3" s="211" t="s">
        <v>4</v>
      </c>
      <c r="H3" s="211" t="s">
        <v>5</v>
      </c>
      <c r="I3" s="211" t="s">
        <v>6</v>
      </c>
    </row>
    <row r="4" ht="20.1" customHeight="1" spans="1:9">
      <c r="A4" s="212">
        <v>0.354166666666667</v>
      </c>
      <c r="B4" s="212">
        <v>0.357638888888889</v>
      </c>
      <c r="C4" s="213" t="s">
        <v>12</v>
      </c>
      <c r="D4" s="213" t="s">
        <v>8</v>
      </c>
      <c r="E4" s="214"/>
      <c r="F4" s="212">
        <v>0.375</v>
      </c>
      <c r="G4" s="212">
        <v>0.378472222222222</v>
      </c>
      <c r="H4" s="213" t="s">
        <v>12</v>
      </c>
      <c r="I4" s="213" t="s">
        <v>8</v>
      </c>
    </row>
    <row r="5" ht="20.1" customHeight="1" spans="1:9">
      <c r="A5" s="215">
        <v>0.357638888888889</v>
      </c>
      <c r="B5" s="216">
        <v>0.388888888888889</v>
      </c>
      <c r="C5" s="215" t="s">
        <v>53</v>
      </c>
      <c r="D5" s="217" t="s">
        <v>19</v>
      </c>
      <c r="E5" s="214"/>
      <c r="F5" s="216">
        <v>0.378472222222222</v>
      </c>
      <c r="G5" s="216">
        <v>0.423611111111111</v>
      </c>
      <c r="H5" s="218" t="s">
        <v>14</v>
      </c>
      <c r="I5" s="218" t="s">
        <v>54</v>
      </c>
    </row>
    <row r="6" ht="20.1" customHeight="1" spans="1:9">
      <c r="A6" s="219">
        <v>0.388888888888889</v>
      </c>
      <c r="B6" s="220">
        <v>0.409722222222222</v>
      </c>
      <c r="C6" s="220" t="s">
        <v>18</v>
      </c>
      <c r="D6" s="221" t="s">
        <v>27</v>
      </c>
      <c r="E6" s="222"/>
      <c r="F6" s="223">
        <v>0.423611111111111</v>
      </c>
      <c r="G6" s="223">
        <v>0.458333333333333</v>
      </c>
      <c r="H6" s="224" t="s">
        <v>18</v>
      </c>
      <c r="I6" s="224" t="s">
        <v>55</v>
      </c>
    </row>
    <row r="7" ht="20.1" customHeight="1" spans="1:11">
      <c r="A7" s="225">
        <v>0.409722222222222</v>
      </c>
      <c r="B7" s="226">
        <v>0.423611111111111</v>
      </c>
      <c r="C7" s="226" t="s">
        <v>17</v>
      </c>
      <c r="D7" s="227" t="s">
        <v>38</v>
      </c>
      <c r="E7" s="222"/>
      <c r="F7" s="225">
        <v>0.458333333333333</v>
      </c>
      <c r="G7" s="226">
        <v>0.479166666666667</v>
      </c>
      <c r="H7" s="226" t="s">
        <v>17</v>
      </c>
      <c r="I7" s="227" t="s">
        <v>27</v>
      </c>
      <c r="K7" s="244"/>
    </row>
    <row r="8" ht="20.1" customHeight="1" spans="1:9">
      <c r="A8" s="215">
        <v>0.423611111111111</v>
      </c>
      <c r="B8" s="216">
        <v>0.4375</v>
      </c>
      <c r="C8" s="215" t="s">
        <v>56</v>
      </c>
      <c r="D8" s="217" t="s">
        <v>38</v>
      </c>
      <c r="E8" s="222"/>
      <c r="F8" s="223">
        <v>0.479166666666667</v>
      </c>
      <c r="G8" s="223">
        <v>0.520833333333333</v>
      </c>
      <c r="H8" s="224" t="s">
        <v>57</v>
      </c>
      <c r="I8" s="224" t="s">
        <v>21</v>
      </c>
    </row>
    <row r="9" ht="20.1" customHeight="1" spans="1:9">
      <c r="A9" s="219">
        <v>0.4375</v>
      </c>
      <c r="B9" s="220">
        <v>0.447916666666667</v>
      </c>
      <c r="C9" s="220" t="s">
        <v>22</v>
      </c>
      <c r="D9" s="221" t="s">
        <v>11</v>
      </c>
      <c r="E9" s="222"/>
      <c r="F9" s="223">
        <v>0.520833333333333</v>
      </c>
      <c r="G9" s="223">
        <v>0.0833333333333333</v>
      </c>
      <c r="H9" s="224" t="s">
        <v>24</v>
      </c>
      <c r="I9" s="224" t="s">
        <v>58</v>
      </c>
    </row>
    <row r="10" ht="20.1" customHeight="1" spans="1:9">
      <c r="A10" s="228">
        <v>0.447916666666667</v>
      </c>
      <c r="B10" s="212">
        <v>0.458333333333333</v>
      </c>
      <c r="C10" s="212" t="s">
        <v>25</v>
      </c>
      <c r="D10" s="229" t="s">
        <v>11</v>
      </c>
      <c r="E10" s="222"/>
      <c r="F10" s="225">
        <v>0.583333333333333</v>
      </c>
      <c r="G10" s="226">
        <v>0.604166666666667</v>
      </c>
      <c r="H10" s="226" t="s">
        <v>26</v>
      </c>
      <c r="I10" s="227" t="s">
        <v>27</v>
      </c>
    </row>
    <row r="11" ht="20.1" customHeight="1" spans="1:9">
      <c r="A11" s="228">
        <v>0.458333333333333</v>
      </c>
      <c r="B11" s="212">
        <v>0.479166666666667</v>
      </c>
      <c r="C11" s="212" t="s">
        <v>59</v>
      </c>
      <c r="D11" s="229" t="s">
        <v>27</v>
      </c>
      <c r="E11" s="222"/>
      <c r="F11" s="223">
        <v>0.604166666666667</v>
      </c>
      <c r="G11" s="223">
        <v>0.625</v>
      </c>
      <c r="H11" s="224" t="s">
        <v>24</v>
      </c>
      <c r="I11" s="224" t="s">
        <v>27</v>
      </c>
    </row>
    <row r="12" ht="20.1" customHeight="1" spans="1:9">
      <c r="A12" s="230">
        <v>0.479166666666667</v>
      </c>
      <c r="B12" s="231">
        <v>0.916666666666667</v>
      </c>
      <c r="C12" s="231" t="s">
        <v>29</v>
      </c>
      <c r="D12" s="232" t="s">
        <v>30</v>
      </c>
      <c r="E12" s="222"/>
      <c r="F12" s="230">
        <v>0.625</v>
      </c>
      <c r="G12" s="231">
        <v>0.708333333333333</v>
      </c>
      <c r="H12" s="231" t="s">
        <v>35</v>
      </c>
      <c r="I12" s="232" t="s">
        <v>60</v>
      </c>
    </row>
    <row r="13" ht="20.1" customHeight="1" spans="1:9">
      <c r="A13" s="225">
        <v>0.916666666666667</v>
      </c>
      <c r="B13" s="226">
        <v>0.9375</v>
      </c>
      <c r="C13" s="226" t="s">
        <v>32</v>
      </c>
      <c r="D13" s="227" t="s">
        <v>27</v>
      </c>
      <c r="E13" s="222"/>
      <c r="F13" s="223">
        <v>0.208333333333333</v>
      </c>
      <c r="G13" s="223">
        <v>0.25</v>
      </c>
      <c r="H13" s="224" t="s">
        <v>61</v>
      </c>
      <c r="I13" s="224" t="s">
        <v>21</v>
      </c>
    </row>
    <row r="14" ht="20.1" customHeight="1" spans="1:9">
      <c r="A14" s="233">
        <v>0.9375</v>
      </c>
      <c r="B14" s="234">
        <v>0.958333333333333</v>
      </c>
      <c r="C14" s="234" t="s">
        <v>62</v>
      </c>
      <c r="D14" s="235" t="s">
        <v>27</v>
      </c>
      <c r="E14" s="222"/>
      <c r="F14" s="230">
        <v>0.25</v>
      </c>
      <c r="G14" s="231">
        <v>0.375</v>
      </c>
      <c r="H14" s="231" t="s">
        <v>35</v>
      </c>
      <c r="I14" s="232" t="s">
        <v>63</v>
      </c>
    </row>
    <row r="15" ht="20.1" customHeight="1" spans="1:9">
      <c r="A15" s="228">
        <v>0.958333333333333</v>
      </c>
      <c r="B15" s="212">
        <v>0.979166666666667</v>
      </c>
      <c r="C15" s="212" t="s">
        <v>50</v>
      </c>
      <c r="D15" s="229" t="s">
        <v>27</v>
      </c>
      <c r="E15" s="222"/>
      <c r="F15" s="225">
        <v>0.875</v>
      </c>
      <c r="G15" s="226">
        <v>0.895833333333333</v>
      </c>
      <c r="H15" s="226" t="s">
        <v>32</v>
      </c>
      <c r="I15" s="227" t="s">
        <v>27</v>
      </c>
    </row>
    <row r="16" ht="20.1" customHeight="1" spans="1:9">
      <c r="A16" s="228">
        <v>0.979166666666667</v>
      </c>
      <c r="B16" s="212">
        <v>0.993055555555556</v>
      </c>
      <c r="C16" s="212" t="s">
        <v>64</v>
      </c>
      <c r="D16" s="229" t="s">
        <v>38</v>
      </c>
      <c r="E16" s="222"/>
      <c r="F16" s="233">
        <v>0.895833333333333</v>
      </c>
      <c r="G16" s="234">
        <v>0.916666666666667</v>
      </c>
      <c r="H16" s="234" t="s">
        <v>39</v>
      </c>
      <c r="I16" s="235" t="s">
        <v>27</v>
      </c>
    </row>
    <row r="17" ht="20.1" customHeight="1" spans="1:9">
      <c r="A17" s="236">
        <v>0.993055555555556</v>
      </c>
      <c r="B17" s="237">
        <v>0</v>
      </c>
      <c r="C17" s="237" t="s">
        <v>65</v>
      </c>
      <c r="D17" s="238" t="s">
        <v>9</v>
      </c>
      <c r="E17" s="222"/>
      <c r="F17" s="223">
        <v>0.916666666666667</v>
      </c>
      <c r="G17" s="223">
        <v>0.5</v>
      </c>
      <c r="H17" s="223" t="s">
        <v>66</v>
      </c>
      <c r="I17" s="245" t="s">
        <v>41</v>
      </c>
    </row>
    <row r="18" ht="20.1" customHeight="1" spans="1:9">
      <c r="A18" s="239">
        <v>0</v>
      </c>
      <c r="B18" s="240">
        <v>0.354166666666667</v>
      </c>
      <c r="C18" s="240" t="s">
        <v>42</v>
      </c>
      <c r="D18" s="241" t="s">
        <v>43</v>
      </c>
      <c r="E18" s="222"/>
      <c r="F18" s="239">
        <v>0</v>
      </c>
      <c r="G18" s="240">
        <v>0.375</v>
      </c>
      <c r="H18" s="240" t="s">
        <v>42</v>
      </c>
      <c r="I18" s="241" t="s">
        <v>44</v>
      </c>
    </row>
    <row r="19" ht="20.1" customHeight="1" spans="5:5">
      <c r="E19" s="222"/>
    </row>
    <row r="20" ht="20.1" customHeight="1" spans="5:5">
      <c r="E20" s="222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opLeftCell="A70" workbookViewId="0">
      <selection activeCell="C85" sqref="C85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5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6" t="s">
        <v>0</v>
      </c>
      <c r="B1" s="137" t="s">
        <v>67</v>
      </c>
      <c r="C1" s="138"/>
      <c r="D1" s="139"/>
      <c r="G1" s="140"/>
    </row>
    <row r="2" ht="18" hidden="1" spans="1:7">
      <c r="A2" s="141"/>
      <c r="B2" s="142"/>
      <c r="C2" s="143"/>
      <c r="D2" s="144"/>
      <c r="G2" s="140"/>
    </row>
    <row r="3" ht="18.75" hidden="1" spans="1:7">
      <c r="A3" s="145" t="s">
        <v>3</v>
      </c>
      <c r="B3" s="146" t="s">
        <v>4</v>
      </c>
      <c r="C3" s="146" t="s">
        <v>5</v>
      </c>
      <c r="D3" s="147" t="s">
        <v>6</v>
      </c>
      <c r="G3" s="140"/>
    </row>
    <row r="4" ht="19" hidden="1" customHeight="1" spans="1:7">
      <c r="A4" s="148">
        <v>0.291666666666667</v>
      </c>
      <c r="B4" s="149">
        <v>0.375</v>
      </c>
      <c r="C4" s="150" t="s">
        <v>68</v>
      </c>
      <c r="D4" s="151" t="s">
        <v>60</v>
      </c>
      <c r="G4" s="140"/>
    </row>
    <row r="5" ht="18.75" hidden="1" spans="1:7">
      <c r="A5" s="152">
        <v>0.375</v>
      </c>
      <c r="B5" s="152">
        <v>0.395833333333333</v>
      </c>
      <c r="C5" s="150" t="s">
        <v>18</v>
      </c>
      <c r="D5" s="153" t="s">
        <v>27</v>
      </c>
      <c r="G5" s="140"/>
    </row>
    <row r="6" ht="18.75" hidden="1" spans="1:7">
      <c r="A6" s="152">
        <v>0.395833333333333</v>
      </c>
      <c r="B6" s="152">
        <v>0.416666666666667</v>
      </c>
      <c r="C6" s="150" t="s">
        <v>69</v>
      </c>
      <c r="D6" s="153" t="s">
        <v>27</v>
      </c>
      <c r="G6" s="140"/>
    </row>
    <row r="7" ht="20" hidden="1" customHeight="1" spans="1:7">
      <c r="A7" s="152">
        <v>0.416666666666667</v>
      </c>
      <c r="B7" s="154">
        <v>0.520833333333333</v>
      </c>
      <c r="C7" s="155" t="s">
        <v>70</v>
      </c>
      <c r="D7" s="153" t="s">
        <v>51</v>
      </c>
      <c r="E7" s="156"/>
      <c r="F7" s="157"/>
      <c r="G7" s="156"/>
    </row>
    <row r="8" ht="21" hidden="1" customHeight="1" spans="1:5">
      <c r="A8" s="158">
        <v>0.520833333333333</v>
      </c>
      <c r="B8" s="159">
        <v>0.604166666666667</v>
      </c>
      <c r="C8" s="160" t="s">
        <v>71</v>
      </c>
      <c r="D8" s="161" t="s">
        <v>60</v>
      </c>
      <c r="E8" s="140"/>
    </row>
    <row r="9" hidden="1" customHeight="1" spans="1:5">
      <c r="A9" s="152">
        <v>0.604166666666667</v>
      </c>
      <c r="B9" s="152">
        <v>0.625</v>
      </c>
      <c r="C9" s="162" t="s">
        <v>26</v>
      </c>
      <c r="D9" s="153" t="s">
        <v>27</v>
      </c>
      <c r="E9" s="140"/>
    </row>
    <row r="10" ht="20" hidden="1" customHeight="1" spans="1:6">
      <c r="A10" s="163">
        <v>0.625</v>
      </c>
      <c r="B10" s="164">
        <v>0.875</v>
      </c>
      <c r="C10" s="165" t="s">
        <v>72</v>
      </c>
      <c r="D10" s="166" t="s">
        <v>73</v>
      </c>
      <c r="E10" s="140"/>
      <c r="F10" s="140"/>
    </row>
    <row r="11" ht="17.25" hidden="1" spans="1:7">
      <c r="A11" s="167">
        <v>0.875</v>
      </c>
      <c r="B11" s="168">
        <v>0.895833333333333</v>
      </c>
      <c r="C11" s="169" t="s">
        <v>74</v>
      </c>
      <c r="D11" s="169" t="s">
        <v>27</v>
      </c>
      <c r="E11" s="170"/>
      <c r="G11" s="140"/>
    </row>
    <row r="12" ht="18" hidden="1" spans="1:7">
      <c r="A12" s="171">
        <v>0.895833333333333</v>
      </c>
      <c r="B12" s="171">
        <v>0.916666666666667</v>
      </c>
      <c r="C12" s="172" t="s">
        <v>75</v>
      </c>
      <c r="D12" s="173" t="s">
        <v>27</v>
      </c>
      <c r="G12" s="156"/>
    </row>
    <row r="13" ht="18.75" hidden="1" spans="1:7">
      <c r="A13" s="148">
        <v>0.916666666666667</v>
      </c>
      <c r="B13" s="149">
        <v>0.9375</v>
      </c>
      <c r="C13" s="174" t="s">
        <v>76</v>
      </c>
      <c r="D13" s="175" t="s">
        <v>27</v>
      </c>
      <c r="G13" s="140"/>
    </row>
    <row r="14" ht="18.75" hidden="1" spans="1:7">
      <c r="A14" s="148">
        <v>0.9375</v>
      </c>
      <c r="B14" s="149">
        <v>0.958333333333333</v>
      </c>
      <c r="C14" s="174" t="s">
        <v>40</v>
      </c>
      <c r="D14" s="175" t="s">
        <v>27</v>
      </c>
      <c r="G14" s="140"/>
    </row>
    <row r="15" ht="16.5" hidden="1" spans="1:4">
      <c r="A15" s="152">
        <v>0.958333333333333</v>
      </c>
      <c r="B15" s="176">
        <v>0.291666666666667</v>
      </c>
      <c r="C15" s="174" t="s">
        <v>77</v>
      </c>
      <c r="D15" s="174" t="s">
        <v>78</v>
      </c>
    </row>
    <row r="16" ht="15.75" hidden="1"/>
    <row r="17" hidden="1"/>
    <row r="18" ht="15.75" hidden="1" spans="1:5">
      <c r="A18" s="135"/>
      <c r="E18"/>
    </row>
    <row r="19" ht="15.75" hidden="1" spans="1:5">
      <c r="A19" s="136" t="s">
        <v>0</v>
      </c>
      <c r="B19" s="137" t="s">
        <v>79</v>
      </c>
      <c r="C19" s="138"/>
      <c r="D19" s="139"/>
      <c r="E19"/>
    </row>
    <row r="20" ht="15.75" hidden="1" spans="1:5">
      <c r="A20" s="141"/>
      <c r="B20" s="142"/>
      <c r="C20" s="143"/>
      <c r="D20" s="144"/>
      <c r="E20"/>
    </row>
    <row r="21" ht="18.75" hidden="1" spans="1:5">
      <c r="A21" s="145" t="s">
        <v>3</v>
      </c>
      <c r="B21" s="146" t="s">
        <v>4</v>
      </c>
      <c r="C21" s="146" t="s">
        <v>5</v>
      </c>
      <c r="D21" s="147" t="s">
        <v>6</v>
      </c>
      <c r="E21"/>
    </row>
    <row r="22" ht="16.5" hidden="1" spans="1:5">
      <c r="A22" s="148">
        <v>0.270833333333333</v>
      </c>
      <c r="B22" s="149">
        <v>0.291666666666667</v>
      </c>
      <c r="C22" s="174" t="s">
        <v>40</v>
      </c>
      <c r="D22" s="175" t="s">
        <v>27</v>
      </c>
      <c r="E22"/>
    </row>
    <row r="23" ht="16.5" hidden="1" spans="1:5">
      <c r="A23" s="148">
        <v>0.291666666666667</v>
      </c>
      <c r="B23" s="149">
        <v>0.375</v>
      </c>
      <c r="C23" s="150" t="s">
        <v>68</v>
      </c>
      <c r="D23" s="151" t="s">
        <v>60</v>
      </c>
      <c r="E23"/>
    </row>
    <row r="24" ht="16.5" hidden="1" spans="1:5">
      <c r="A24" s="152">
        <v>0.375</v>
      </c>
      <c r="B24" s="152">
        <v>0.395833333333333</v>
      </c>
      <c r="C24" s="150" t="s">
        <v>18</v>
      </c>
      <c r="D24" s="153" t="s">
        <v>27</v>
      </c>
      <c r="E24"/>
    </row>
    <row r="25" ht="16.5" hidden="1" spans="1:5">
      <c r="A25" s="152">
        <v>0.395833333333333</v>
      </c>
      <c r="B25" s="152">
        <v>0.416666666666667</v>
      </c>
      <c r="C25" s="150" t="s">
        <v>69</v>
      </c>
      <c r="D25" s="153" t="s">
        <v>27</v>
      </c>
      <c r="E25"/>
    </row>
    <row r="26" ht="17.25" hidden="1" spans="1:5">
      <c r="A26" s="152">
        <v>0.416666666666667</v>
      </c>
      <c r="B26" s="154">
        <v>0.520833333333333</v>
      </c>
      <c r="C26" s="155" t="s">
        <v>80</v>
      </c>
      <c r="D26" s="153" t="s">
        <v>51</v>
      </c>
      <c r="E26"/>
    </row>
    <row r="27" ht="16.5" hidden="1" spans="1:5">
      <c r="A27" s="158">
        <v>0.520833333333333</v>
      </c>
      <c r="B27" s="159">
        <v>0.604166666666667</v>
      </c>
      <c r="C27" s="160" t="s">
        <v>71</v>
      </c>
      <c r="D27" s="161" t="s">
        <v>60</v>
      </c>
      <c r="E27"/>
    </row>
    <row r="28" ht="16.5" hidden="1" spans="1:5">
      <c r="A28" s="152">
        <v>0.604166666666667</v>
      </c>
      <c r="B28" s="152">
        <v>0.625</v>
      </c>
      <c r="C28" s="162" t="s">
        <v>26</v>
      </c>
      <c r="D28" s="153" t="s">
        <v>27</v>
      </c>
      <c r="E28"/>
    </row>
    <row r="29" ht="16.5" hidden="1" spans="1:5">
      <c r="A29" s="163">
        <v>0.625</v>
      </c>
      <c r="B29" s="164">
        <v>0.875</v>
      </c>
      <c r="C29" s="165" t="s">
        <v>72</v>
      </c>
      <c r="D29" s="166" t="s">
        <v>73</v>
      </c>
      <c r="E29"/>
    </row>
    <row r="30" ht="16.5" hidden="1" spans="1:5">
      <c r="A30" s="167">
        <v>0.875</v>
      </c>
      <c r="B30" s="168">
        <v>0.895833333333333</v>
      </c>
      <c r="C30" s="169" t="s">
        <v>74</v>
      </c>
      <c r="D30" s="153" t="s">
        <v>27</v>
      </c>
      <c r="E30"/>
    </row>
    <row r="31" ht="16.5" hidden="1" spans="1:4">
      <c r="A31" s="171">
        <v>0.895833333333333</v>
      </c>
      <c r="B31" s="171">
        <v>0.916666666666667</v>
      </c>
      <c r="C31" s="172" t="s">
        <v>75</v>
      </c>
      <c r="D31" s="173" t="s">
        <v>27</v>
      </c>
    </row>
    <row r="32" ht="16.5" hidden="1" spans="1:4">
      <c r="A32" s="148">
        <v>0.916666666666667</v>
      </c>
      <c r="B32" s="149">
        <v>0.9375</v>
      </c>
      <c r="C32" s="174" t="s">
        <v>76</v>
      </c>
      <c r="D32" s="175" t="s">
        <v>27</v>
      </c>
    </row>
    <row r="33" ht="16.5" hidden="1" spans="1:4">
      <c r="A33" s="148">
        <v>0.9375</v>
      </c>
      <c r="B33" s="149">
        <v>0.958333333333333</v>
      </c>
      <c r="C33" s="174" t="s">
        <v>81</v>
      </c>
      <c r="D33" s="175" t="s">
        <v>27</v>
      </c>
    </row>
    <row r="34" ht="16.5" hidden="1" spans="1:4">
      <c r="A34" s="152">
        <v>0.958333333333333</v>
      </c>
      <c r="B34" s="176">
        <v>0.270833333333333</v>
      </c>
      <c r="C34" s="174" t="s">
        <v>77</v>
      </c>
      <c r="D34" s="174" t="s">
        <v>82</v>
      </c>
    </row>
    <row r="35" ht="15.75" hidden="1"/>
    <row r="36" hidden="1"/>
    <row r="37" ht="15.75" hidden="1"/>
    <row r="38" ht="15.75" hidden="1" spans="1:4">
      <c r="A38" s="136" t="s">
        <v>0</v>
      </c>
      <c r="B38" s="137" t="s">
        <v>83</v>
      </c>
      <c r="C38" s="138"/>
      <c r="D38" s="139"/>
    </row>
    <row r="39" ht="15.75" hidden="1" spans="1:4">
      <c r="A39" s="141"/>
      <c r="B39" s="142"/>
      <c r="C39" s="143"/>
      <c r="D39" s="144"/>
    </row>
    <row r="40" ht="18.75" hidden="1" spans="1:4">
      <c r="A40" s="145" t="s">
        <v>3</v>
      </c>
      <c r="B40" s="146" t="s">
        <v>4</v>
      </c>
      <c r="C40" s="146" t="s">
        <v>5</v>
      </c>
      <c r="D40" s="147" t="s">
        <v>6</v>
      </c>
    </row>
    <row r="41" ht="16.5" hidden="1" spans="1:4">
      <c r="A41" s="177">
        <v>0.291666666666667</v>
      </c>
      <c r="B41" s="178">
        <v>0.3125</v>
      </c>
      <c r="C41" s="179" t="s">
        <v>40</v>
      </c>
      <c r="D41" s="180" t="s">
        <v>27</v>
      </c>
    </row>
    <row r="42" ht="16.5" hidden="1" spans="1:4">
      <c r="A42" s="177">
        <v>0.3125</v>
      </c>
      <c r="B42" s="178">
        <v>0.395833333333333</v>
      </c>
      <c r="C42" s="179" t="s">
        <v>68</v>
      </c>
      <c r="D42" s="180" t="s">
        <v>60</v>
      </c>
    </row>
    <row r="43" ht="16.5" hidden="1" spans="1:4">
      <c r="A43" s="152">
        <v>0.395833333333333</v>
      </c>
      <c r="B43" s="152">
        <v>0.416666666666667</v>
      </c>
      <c r="C43" s="150" t="s">
        <v>18</v>
      </c>
      <c r="D43" s="153" t="s">
        <v>27</v>
      </c>
    </row>
    <row r="44" ht="16.5" hidden="1" spans="1:4">
      <c r="A44" s="152">
        <v>0.416666666666667</v>
      </c>
      <c r="B44" s="152">
        <v>0.4375</v>
      </c>
      <c r="C44" s="150" t="s">
        <v>84</v>
      </c>
      <c r="D44" s="153" t="s">
        <v>27</v>
      </c>
    </row>
    <row r="45" ht="17.25" hidden="1" spans="1:4">
      <c r="A45" s="181">
        <v>0.4375</v>
      </c>
      <c r="B45" s="182">
        <v>0.520833333333333</v>
      </c>
      <c r="C45" s="183" t="s">
        <v>85</v>
      </c>
      <c r="D45" s="184" t="s">
        <v>60</v>
      </c>
    </row>
    <row r="46" ht="16.5" hidden="1" spans="1:4">
      <c r="A46" s="158">
        <v>0.520833333333333</v>
      </c>
      <c r="B46" s="159">
        <v>0.604166666666667</v>
      </c>
      <c r="C46" s="160" t="s">
        <v>86</v>
      </c>
      <c r="D46" s="161" t="s">
        <v>60</v>
      </c>
    </row>
    <row r="47" ht="16.5" hidden="1" spans="1:4">
      <c r="A47" s="152">
        <v>0.604166666666667</v>
      </c>
      <c r="B47" s="152">
        <v>0.625</v>
      </c>
      <c r="C47" s="162" t="s">
        <v>26</v>
      </c>
      <c r="D47" s="153" t="s">
        <v>27</v>
      </c>
    </row>
    <row r="48" ht="16.5" hidden="1" spans="1:4">
      <c r="A48" s="163">
        <v>0.625</v>
      </c>
      <c r="B48" s="164">
        <v>0.875</v>
      </c>
      <c r="C48" s="165" t="s">
        <v>87</v>
      </c>
      <c r="D48" s="166" t="s">
        <v>73</v>
      </c>
    </row>
    <row r="49" ht="16.5" hidden="1" spans="1:4">
      <c r="A49" s="167">
        <v>0.875</v>
      </c>
      <c r="B49" s="168">
        <v>0.916666666666667</v>
      </c>
      <c r="C49" s="169" t="s">
        <v>88</v>
      </c>
      <c r="D49" s="153" t="s">
        <v>21</v>
      </c>
    </row>
    <row r="50" ht="16.5" hidden="1" spans="1:4">
      <c r="A50" s="177">
        <v>0.916666666666667</v>
      </c>
      <c r="B50" s="178">
        <v>0.9375</v>
      </c>
      <c r="C50" s="185" t="s">
        <v>89</v>
      </c>
      <c r="D50" s="186" t="s">
        <v>27</v>
      </c>
    </row>
    <row r="51" ht="16.5" hidden="1" spans="1:4">
      <c r="A51" s="177">
        <v>0.9375</v>
      </c>
      <c r="B51" s="178">
        <v>0.958333333333333</v>
      </c>
      <c r="C51" s="185" t="s">
        <v>90</v>
      </c>
      <c r="D51" s="186" t="s">
        <v>27</v>
      </c>
    </row>
    <row r="52" ht="16.5" hidden="1" spans="1:4">
      <c r="A52" s="152">
        <v>0.958333333333333</v>
      </c>
      <c r="B52" s="176">
        <v>0.291666666666667</v>
      </c>
      <c r="C52" s="174" t="s">
        <v>77</v>
      </c>
      <c r="D52" s="174" t="s">
        <v>78</v>
      </c>
    </row>
    <row r="53" ht="15.75" hidden="1"/>
    <row r="54" hidden="1"/>
    <row r="55" ht="15.75" hidden="1"/>
    <row r="56" ht="15.75" hidden="1" spans="1:4">
      <c r="A56" s="136" t="s">
        <v>0</v>
      </c>
      <c r="B56" s="137" t="s">
        <v>91</v>
      </c>
      <c r="C56" s="138"/>
      <c r="D56" s="139"/>
    </row>
    <row r="57" ht="15.75" hidden="1" spans="1:4">
      <c r="A57" s="141"/>
      <c r="B57" s="142"/>
      <c r="C57" s="143"/>
      <c r="D57" s="144"/>
    </row>
    <row r="58" ht="18.75" hidden="1" spans="1:4">
      <c r="A58" s="145" t="s">
        <v>3</v>
      </c>
      <c r="B58" s="146" t="s">
        <v>4</v>
      </c>
      <c r="C58" s="146" t="s">
        <v>5</v>
      </c>
      <c r="D58" s="147" t="s">
        <v>6</v>
      </c>
    </row>
    <row r="59" ht="16.5" hidden="1" spans="1:4">
      <c r="A59" s="148">
        <v>0.291666666666667</v>
      </c>
      <c r="B59" s="149">
        <v>0.3125</v>
      </c>
      <c r="C59" s="187" t="s">
        <v>92</v>
      </c>
      <c r="D59" s="188" t="s">
        <v>27</v>
      </c>
    </row>
    <row r="60" ht="16.5" hidden="1" spans="1:4">
      <c r="A60" s="177">
        <v>0.3125</v>
      </c>
      <c r="B60" s="178">
        <v>0.333333333333333</v>
      </c>
      <c r="C60" s="185" t="s">
        <v>40</v>
      </c>
      <c r="D60" s="186" t="s">
        <v>27</v>
      </c>
    </row>
    <row r="61" ht="16.5" hidden="1" spans="1:4">
      <c r="A61" s="177">
        <v>0.333333333333333</v>
      </c>
      <c r="B61" s="178">
        <v>0.416666666666667</v>
      </c>
      <c r="C61" s="185" t="s">
        <v>68</v>
      </c>
      <c r="D61" s="186" t="s">
        <v>60</v>
      </c>
    </row>
    <row r="62" ht="16.5" hidden="1" spans="1:4">
      <c r="A62" s="152">
        <v>0.416666666666667</v>
      </c>
      <c r="B62" s="152">
        <v>0.4375</v>
      </c>
      <c r="C62" s="150" t="s">
        <v>18</v>
      </c>
      <c r="D62" s="153" t="s">
        <v>27</v>
      </c>
    </row>
    <row r="63" ht="16.5" hidden="1" spans="1:4">
      <c r="A63" s="152">
        <v>0.4375</v>
      </c>
      <c r="B63" s="152">
        <v>0.458333333333333</v>
      </c>
      <c r="C63" s="150" t="s">
        <v>84</v>
      </c>
      <c r="D63" s="153" t="s">
        <v>27</v>
      </c>
    </row>
    <row r="64" ht="16.5" hidden="1" spans="1:4">
      <c r="A64" s="152">
        <v>0.458333333333333</v>
      </c>
      <c r="B64" s="152">
        <v>0.479166666666667</v>
      </c>
      <c r="C64" s="150" t="s">
        <v>93</v>
      </c>
      <c r="D64" s="153" t="s">
        <v>27</v>
      </c>
    </row>
    <row r="65" ht="16.5" hidden="1" spans="1:4">
      <c r="A65" s="158">
        <v>0.479166666666667</v>
      </c>
      <c r="B65" s="158">
        <v>0.875</v>
      </c>
      <c r="C65" s="158" t="s">
        <v>94</v>
      </c>
      <c r="D65" s="158" t="s">
        <v>95</v>
      </c>
    </row>
    <row r="66" ht="16.5" hidden="1" spans="1:4">
      <c r="A66" s="152">
        <v>0.583333333333333</v>
      </c>
      <c r="B66" s="152">
        <v>0.604166666666667</v>
      </c>
      <c r="C66" s="162" t="s">
        <v>26</v>
      </c>
      <c r="D66" s="153" t="s">
        <v>27</v>
      </c>
    </row>
    <row r="67" ht="16.5" hidden="1" spans="1:4">
      <c r="A67" s="167">
        <v>0.875</v>
      </c>
      <c r="B67" s="168">
        <v>0.916666666666667</v>
      </c>
      <c r="C67" s="169" t="s">
        <v>96</v>
      </c>
      <c r="D67" s="153" t="s">
        <v>21</v>
      </c>
    </row>
    <row r="68" ht="16.5" hidden="1" spans="1:4">
      <c r="A68" s="177">
        <v>0.916666666666667</v>
      </c>
      <c r="B68" s="178">
        <v>0.979166666666667</v>
      </c>
      <c r="C68" s="185" t="s">
        <v>97</v>
      </c>
      <c r="D68" s="186" t="s">
        <v>58</v>
      </c>
    </row>
    <row r="69" ht="16.5" hidden="1" spans="1:4">
      <c r="A69" s="152">
        <v>0.479166666666667</v>
      </c>
      <c r="B69" s="176">
        <v>0.291666666666667</v>
      </c>
      <c r="C69" s="174" t="s">
        <v>77</v>
      </c>
      <c r="D69" s="174" t="s">
        <v>82</v>
      </c>
    </row>
    <row r="70" ht="15.75" spans="1:4">
      <c r="A70" s="136" t="s">
        <v>0</v>
      </c>
      <c r="B70" s="137" t="s">
        <v>98</v>
      </c>
      <c r="C70" s="138"/>
      <c r="D70" s="139"/>
    </row>
    <row r="71" ht="15.75" spans="1:5">
      <c r="A71" s="141"/>
      <c r="B71" s="142"/>
      <c r="C71" s="143"/>
      <c r="D71" s="144"/>
      <c r="E71" s="189"/>
    </row>
    <row r="72" ht="18.75" spans="1:4">
      <c r="A72" s="145" t="s">
        <v>3</v>
      </c>
      <c r="B72" s="146" t="s">
        <v>4</v>
      </c>
      <c r="C72" s="146" t="s">
        <v>5</v>
      </c>
      <c r="D72" s="147" t="s">
        <v>6</v>
      </c>
    </row>
    <row r="73" ht="16.5" spans="1:4">
      <c r="A73" s="148">
        <v>0.291666666666667</v>
      </c>
      <c r="B73" s="149">
        <v>0.3125</v>
      </c>
      <c r="C73" s="187" t="s">
        <v>92</v>
      </c>
      <c r="D73" s="188" t="s">
        <v>27</v>
      </c>
    </row>
    <row r="74" ht="16.5" spans="1:4">
      <c r="A74" s="177">
        <v>0.3125</v>
      </c>
      <c r="B74" s="178">
        <v>0.333333333333333</v>
      </c>
      <c r="C74" s="185" t="s">
        <v>40</v>
      </c>
      <c r="D74" s="186" t="s">
        <v>27</v>
      </c>
    </row>
    <row r="75" ht="16.5" spans="1:4">
      <c r="A75" s="177">
        <v>0.333333333333333</v>
      </c>
      <c r="B75" s="178">
        <v>0.416666666666667</v>
      </c>
      <c r="C75" s="185" t="s">
        <v>68</v>
      </c>
      <c r="D75" s="186" t="s">
        <v>60</v>
      </c>
    </row>
    <row r="76" ht="16.5" spans="1:4">
      <c r="A76" s="152">
        <v>0.416666666666667</v>
      </c>
      <c r="B76" s="152">
        <v>0.4375</v>
      </c>
      <c r="C76" s="150" t="s">
        <v>18</v>
      </c>
      <c r="D76" s="153" t="s">
        <v>27</v>
      </c>
    </row>
    <row r="77" ht="16.5" spans="1:4">
      <c r="A77" s="152">
        <v>0.4375</v>
      </c>
      <c r="B77" s="152">
        <v>0.458333333333333</v>
      </c>
      <c r="C77" s="150" t="s">
        <v>84</v>
      </c>
      <c r="D77" s="153" t="s">
        <v>27</v>
      </c>
    </row>
    <row r="78" ht="16.5" spans="1:4">
      <c r="A78" s="152">
        <v>0.458333333333333</v>
      </c>
      <c r="B78" s="152">
        <v>0.479166666666667</v>
      </c>
      <c r="C78" s="150" t="s">
        <v>93</v>
      </c>
      <c r="D78" s="153" t="s">
        <v>27</v>
      </c>
    </row>
    <row r="79" ht="16.5" spans="1:4">
      <c r="A79" s="190">
        <v>0.479166666666667</v>
      </c>
      <c r="B79" s="190">
        <v>0.520833333333333</v>
      </c>
      <c r="C79" s="191" t="s">
        <v>99</v>
      </c>
      <c r="D79" s="192" t="s">
        <v>21</v>
      </c>
    </row>
    <row r="80" ht="16.5" spans="1:4">
      <c r="A80" s="158">
        <v>0.520833333333333</v>
      </c>
      <c r="B80" s="158">
        <v>0.875</v>
      </c>
      <c r="C80" s="158" t="s">
        <v>100</v>
      </c>
      <c r="D80" s="158" t="s">
        <v>43</v>
      </c>
    </row>
    <row r="81" ht="16.5" spans="1:4">
      <c r="A81" s="190">
        <v>0.875</v>
      </c>
      <c r="B81" s="190">
        <v>0.458333333333333</v>
      </c>
      <c r="C81" s="191" t="s">
        <v>99</v>
      </c>
      <c r="D81" s="192" t="s">
        <v>41</v>
      </c>
    </row>
    <row r="82" ht="16.5" spans="1:4">
      <c r="A82" s="167">
        <v>0.958333333333333</v>
      </c>
      <c r="B82" s="168">
        <v>0.989583333333333</v>
      </c>
      <c r="C82" s="169" t="s">
        <v>96</v>
      </c>
      <c r="D82" s="153" t="s">
        <v>19</v>
      </c>
    </row>
    <row r="83" ht="16.5" spans="1:4">
      <c r="A83" s="152">
        <v>0.489583333333333</v>
      </c>
      <c r="B83" s="176">
        <v>0.302083333333333</v>
      </c>
      <c r="C83" s="174" t="s">
        <v>77</v>
      </c>
      <c r="D83" s="174" t="s">
        <v>82</v>
      </c>
    </row>
    <row r="84" ht="15.75"/>
  </sheetData>
  <mergeCells count="10">
    <mergeCell ref="A1:A2"/>
    <mergeCell ref="A19:A20"/>
    <mergeCell ref="A38:A39"/>
    <mergeCell ref="A56:A57"/>
    <mergeCell ref="A70:A71"/>
    <mergeCell ref="B1:D2"/>
    <mergeCell ref="B19:D20"/>
    <mergeCell ref="B38:D39"/>
    <mergeCell ref="B56:D57"/>
    <mergeCell ref="B70:D71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3"/>
  <sheetViews>
    <sheetView tabSelected="1" zoomScale="85" zoomScaleNormal="85" topLeftCell="A72" workbookViewId="0">
      <selection activeCell="G81" sqref="G81"/>
    </sheetView>
  </sheetViews>
  <sheetFormatPr defaultColWidth="9.14285714285714" defaultRowHeight="15"/>
  <cols>
    <col min="1" max="2" width="13.7142857142857" customWidth="1"/>
    <col min="3" max="3" width="18.4761904761905" customWidth="1"/>
    <col min="4" max="4" width="24.5238095238095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61.6666666666667" customWidth="1"/>
    <col min="15" max="15" width="26.3809523809524" customWidth="1"/>
    <col min="16" max="16" width="14.6190476190476" customWidth="1"/>
    <col min="17" max="17" width="34.6190476190476" customWidth="1"/>
    <col min="18" max="18" width="21.1714285714286" customWidth="1"/>
  </cols>
  <sheetData>
    <row r="1" ht="57" customHeight="1" spans="1:18">
      <c r="A1" s="115" cm="1">
        <f t="array" ref="A1">224-SUMPRODUCT((MOD(ROW(D4:D240)-ROW(D4),8)&lt;7)*(D4:D240&lt;&gt;""))</f>
        <v>155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5 months 15 days</v>
      </c>
      <c r="C1" s="117" t="s">
        <v>101</v>
      </c>
      <c r="D1" s="118"/>
      <c r="E1" s="117" t="s">
        <v>102</v>
      </c>
      <c r="F1" s="119"/>
      <c r="G1" s="119"/>
      <c r="H1" s="119"/>
      <c r="I1" s="119"/>
      <c r="J1" s="119"/>
      <c r="K1" s="117" t="s">
        <v>103</v>
      </c>
      <c r="L1" s="118"/>
      <c r="M1" s="118"/>
      <c r="N1" s="125" t="s">
        <v>104</v>
      </c>
      <c r="O1" s="125"/>
      <c r="P1" s="125"/>
      <c r="Q1" s="132" t="s">
        <v>105</v>
      </c>
      <c r="R1" s="133" t="s">
        <v>106</v>
      </c>
    </row>
    <row r="2" ht="23.25" spans="1:18">
      <c r="A2" s="120"/>
      <c r="B2" s="14"/>
      <c r="C2" s="15" t="s">
        <v>107</v>
      </c>
      <c r="D2" s="15" t="s">
        <v>108</v>
      </c>
      <c r="E2" s="15" t="s">
        <v>109</v>
      </c>
      <c r="F2" s="16" t="s">
        <v>110</v>
      </c>
      <c r="G2" s="16"/>
      <c r="H2" s="16"/>
      <c r="I2" s="16"/>
      <c r="J2" s="16"/>
      <c r="K2" s="15" t="s">
        <v>111</v>
      </c>
      <c r="L2" s="15" t="s">
        <v>112</v>
      </c>
      <c r="M2" s="15" t="s">
        <v>113</v>
      </c>
      <c r="N2" s="36"/>
      <c r="O2" s="36"/>
      <c r="P2" s="36"/>
      <c r="Q2" s="18"/>
      <c r="R2" s="14"/>
    </row>
    <row r="3" ht="32.25" spans="1:18">
      <c r="A3" s="120"/>
      <c r="B3" s="14"/>
      <c r="C3" s="17"/>
      <c r="D3" s="18"/>
      <c r="E3" s="18"/>
      <c r="F3" s="19" t="s">
        <v>114</v>
      </c>
      <c r="G3" s="19" t="s">
        <v>115</v>
      </c>
      <c r="H3" s="19" t="s">
        <v>116</v>
      </c>
      <c r="I3" s="19" t="s">
        <v>117</v>
      </c>
      <c r="J3" s="37" t="s">
        <v>118</v>
      </c>
      <c r="K3" s="18"/>
      <c r="L3" s="18"/>
      <c r="M3" s="18"/>
      <c r="N3" s="38" t="s">
        <v>119</v>
      </c>
      <c r="O3" s="38" t="s">
        <v>120</v>
      </c>
      <c r="P3" s="38" t="s">
        <v>121</v>
      </c>
      <c r="Q3" s="17"/>
      <c r="R3" s="14"/>
    </row>
    <row r="4" ht="21" spans="1:18">
      <c r="A4" s="121">
        <v>44383</v>
      </c>
      <c r="B4" s="21" t="s">
        <v>122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123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21">
        <v>44384</v>
      </c>
      <c r="B5" s="21" t="s">
        <v>124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125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</row>
    <row r="6" ht="21" spans="1:18">
      <c r="A6" s="121">
        <v>44385</v>
      </c>
      <c r="B6" s="21" t="s">
        <v>126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127</v>
      </c>
      <c r="O6" s="40">
        <v>4</v>
      </c>
      <c r="P6" s="40">
        <v>85</v>
      </c>
      <c r="Q6" s="54">
        <f t="shared" si="0"/>
        <v>63.4615384615385</v>
      </c>
      <c r="R6" s="61"/>
    </row>
    <row r="7" ht="21" spans="1:18">
      <c r="A7" s="121">
        <v>44386</v>
      </c>
      <c r="B7" s="21" t="s">
        <v>128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129</v>
      </c>
      <c r="O7" s="40">
        <v>1.5</v>
      </c>
      <c r="P7" s="40">
        <v>100</v>
      </c>
      <c r="Q7" s="54">
        <f t="shared" si="0"/>
        <v>60.7692307692308</v>
      </c>
      <c r="R7" s="61"/>
    </row>
    <row r="8" ht="21" spans="1:18">
      <c r="A8" s="121">
        <v>44387</v>
      </c>
      <c r="B8" s="21" t="s">
        <v>130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131</v>
      </c>
      <c r="O8" s="40">
        <v>7</v>
      </c>
      <c r="P8" s="40">
        <v>87</v>
      </c>
      <c r="Q8" s="54">
        <f t="shared" si="0"/>
        <v>60.6923076923077</v>
      </c>
      <c r="R8" s="61"/>
    </row>
    <row r="9" ht="21" spans="1:18">
      <c r="A9" s="121">
        <v>44388</v>
      </c>
      <c r="B9" s="21" t="s">
        <v>132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46" t="str">
        <f>REPT("-",12)</f>
        <v>------------</v>
      </c>
      <c r="O9" s="40"/>
      <c r="P9" s="40"/>
      <c r="Q9" s="54">
        <f t="shared" si="0"/>
        <v>80</v>
      </c>
      <c r="R9" s="61"/>
    </row>
    <row r="10" ht="21" spans="1:18">
      <c r="A10" s="121">
        <v>44389</v>
      </c>
      <c r="B10" s="21" t="s">
        <v>133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>
        <v>0</v>
      </c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46" t="str">
        <f>REPT("-",12)</f>
        <v>------------</v>
      </c>
      <c r="O10" s="40"/>
      <c r="P10" s="40"/>
      <c r="Q10" s="54">
        <f t="shared" si="0"/>
        <v>70</v>
      </c>
      <c r="R10" s="61"/>
    </row>
    <row r="11" ht="21.75" spans="1:18">
      <c r="A11" s="122" t="s">
        <v>134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21.4285714285714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6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7" t="str">
        <f>REPT("-",12)</f>
        <v>------------</v>
      </c>
    </row>
    <row r="12" ht="21" spans="1:18">
      <c r="A12" s="121">
        <v>44390</v>
      </c>
      <c r="B12" s="21" t="s">
        <v>122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135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</row>
    <row r="13" ht="21" spans="1:18">
      <c r="A13" s="121">
        <v>44391</v>
      </c>
      <c r="B13" s="21" t="s">
        <v>124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136</v>
      </c>
      <c r="O13" s="40">
        <v>7.5</v>
      </c>
      <c r="P13" s="40">
        <v>85</v>
      </c>
      <c r="Q13" s="54">
        <f t="shared" si="1"/>
        <v>62.1153846153846</v>
      </c>
      <c r="R13" s="61"/>
    </row>
    <row r="14" ht="21" spans="1:18">
      <c r="A14" s="121">
        <v>44392</v>
      </c>
      <c r="B14" s="21" t="s">
        <v>126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137</v>
      </c>
      <c r="O14" s="40">
        <v>3</v>
      </c>
      <c r="P14" s="40">
        <v>60</v>
      </c>
      <c r="Q14" s="54">
        <f t="shared" si="1"/>
        <v>46.9230769230769</v>
      </c>
      <c r="R14" s="61"/>
    </row>
    <row r="15" ht="21" spans="1:18">
      <c r="A15" s="121">
        <v>44393</v>
      </c>
      <c r="B15" s="21" t="s">
        <v>128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138</v>
      </c>
      <c r="O15" s="40">
        <v>2.5</v>
      </c>
      <c r="P15" s="40">
        <v>95</v>
      </c>
      <c r="Q15" s="54">
        <f t="shared" si="1"/>
        <v>61.7307692307692</v>
      </c>
      <c r="R15" s="61"/>
    </row>
    <row r="16" ht="21" spans="1:18">
      <c r="A16" s="121">
        <v>44394</v>
      </c>
      <c r="B16" s="21" t="s">
        <v>130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139</v>
      </c>
      <c r="O16" s="40">
        <v>0.5</v>
      </c>
      <c r="P16" s="40">
        <v>100</v>
      </c>
      <c r="Q16" s="54">
        <f t="shared" si="1"/>
        <v>47.6923076923077</v>
      </c>
      <c r="R16" s="61"/>
    </row>
    <row r="17" ht="40" customHeight="1" spans="1:18">
      <c r="A17" s="121">
        <v>44395</v>
      </c>
      <c r="B17" s="21" t="s">
        <v>132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140</v>
      </c>
      <c r="O17" s="40">
        <v>5</v>
      </c>
      <c r="P17" s="40">
        <v>100</v>
      </c>
      <c r="Q17" s="54">
        <f t="shared" si="1"/>
        <v>82.5</v>
      </c>
      <c r="R17" s="61"/>
    </row>
    <row r="18" ht="31" customHeight="1" spans="1:18">
      <c r="A18" s="121">
        <v>44396</v>
      </c>
      <c r="B18" s="21" t="s">
        <v>133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141</v>
      </c>
      <c r="O18" s="40">
        <v>8</v>
      </c>
      <c r="P18" s="40">
        <v>95</v>
      </c>
      <c r="Q18" s="54">
        <f t="shared" si="1"/>
        <v>76</v>
      </c>
      <c r="R18" s="61"/>
    </row>
    <row r="19" ht="21.75" spans="1:18">
      <c r="A19" s="122" t="s">
        <v>142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6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7" t="str">
        <f>REPT("-",12)</f>
        <v>------------</v>
      </c>
    </row>
    <row r="20" ht="21" spans="1:18">
      <c r="A20" s="121">
        <v>44397</v>
      </c>
      <c r="B20" s="21" t="s">
        <v>122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143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</row>
    <row r="21" ht="21" spans="1:18">
      <c r="A21" s="121">
        <v>44398</v>
      </c>
      <c r="B21" s="21" t="s">
        <v>124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143</v>
      </c>
      <c r="O21" s="40">
        <v>0.5</v>
      </c>
      <c r="P21" s="40">
        <v>95</v>
      </c>
      <c r="Q21" s="54">
        <f t="shared" si="2"/>
        <v>31.5384615384615</v>
      </c>
      <c r="R21" s="61"/>
    </row>
    <row r="22" ht="21" spans="1:18">
      <c r="A22" s="121">
        <v>44399</v>
      </c>
      <c r="B22" s="21" t="s">
        <v>126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144</v>
      </c>
      <c r="O22" s="40">
        <v>2</v>
      </c>
      <c r="P22" s="40">
        <v>100</v>
      </c>
      <c r="Q22" s="54">
        <f t="shared" si="2"/>
        <v>73.8461538461538</v>
      </c>
      <c r="R22" s="61"/>
    </row>
    <row r="23" ht="21" spans="1:18">
      <c r="A23" s="121">
        <v>44400</v>
      </c>
      <c r="B23" s="21" t="s">
        <v>128</v>
      </c>
      <c r="C23" s="22">
        <v>0</v>
      </c>
      <c r="D23" s="23">
        <v>65</v>
      </c>
      <c r="E23" s="24">
        <v>0</v>
      </c>
      <c r="F23" s="22">
        <v>100</v>
      </c>
      <c r="G23" s="23">
        <v>70</v>
      </c>
      <c r="H23" s="22">
        <v>80</v>
      </c>
      <c r="I23" s="22">
        <v>0</v>
      </c>
      <c r="J23" s="39" cm="1">
        <f t="array" ref="J23">IF(COUNTA(F23:I23)=0,"",SUM(F23:I23)/SUMPRODUCT(--(F23:I23&lt;&gt;"")))</f>
        <v>62.5</v>
      </c>
      <c r="K23" s="22">
        <v>300</v>
      </c>
      <c r="L23" s="22">
        <v>0</v>
      </c>
      <c r="M23" s="22">
        <v>100</v>
      </c>
      <c r="N23" s="40" t="s">
        <v>145</v>
      </c>
      <c r="O23" s="40">
        <v>1.5</v>
      </c>
      <c r="P23" s="40">
        <v>100</v>
      </c>
      <c r="Q23" s="54">
        <f t="shared" si="2"/>
        <v>75.3846153846154</v>
      </c>
      <c r="R23" s="61"/>
    </row>
    <row r="24" ht="21" spans="1:18">
      <c r="A24" s="121">
        <v>44401</v>
      </c>
      <c r="B24" s="21" t="s">
        <v>130</v>
      </c>
      <c r="C24" s="22">
        <v>100</v>
      </c>
      <c r="D24" s="23">
        <v>100</v>
      </c>
      <c r="E24" s="24">
        <v>0</v>
      </c>
      <c r="F24" s="22">
        <v>0</v>
      </c>
      <c r="G24" s="23">
        <v>0</v>
      </c>
      <c r="H24" s="22">
        <v>0</v>
      </c>
      <c r="I24" s="22">
        <v>0</v>
      </c>
      <c r="J24" s="39" cm="1">
        <f t="array" ref="J24">IF(COUNTA(F24:I24)=0,"",SUM(F24:I24)/SUMPRODUCT(--(F24:I24&lt;&gt;"")))</f>
        <v>0</v>
      </c>
      <c r="K24" s="22">
        <v>100</v>
      </c>
      <c r="L24" s="22">
        <v>100</v>
      </c>
      <c r="M24" s="22">
        <v>0</v>
      </c>
      <c r="N24" s="40" t="s">
        <v>146</v>
      </c>
      <c r="O24" s="40">
        <v>0.5</v>
      </c>
      <c r="P24" s="40">
        <v>100</v>
      </c>
      <c r="Q24" s="54">
        <f t="shared" si="2"/>
        <v>30.7692307692308</v>
      </c>
      <c r="R24" s="61"/>
    </row>
    <row r="25" ht="21.75" spans="1:18">
      <c r="A25" s="121">
        <v>44402</v>
      </c>
      <c r="B25" s="21" t="s">
        <v>132</v>
      </c>
      <c r="C25" s="22">
        <v>100</v>
      </c>
      <c r="D25" s="23">
        <v>100</v>
      </c>
      <c r="E25" s="24">
        <v>0</v>
      </c>
      <c r="F25" s="22">
        <v>0</v>
      </c>
      <c r="G25" s="23">
        <v>0</v>
      </c>
      <c r="H25" s="22">
        <v>0</v>
      </c>
      <c r="I25" s="22">
        <v>0</v>
      </c>
      <c r="J25" s="39" cm="1">
        <f t="array" ref="J25">IF(COUNTA(F25:I25)=0,"",SUM(F25:I25)/SUMPRODUCT(--(F25:I25&lt;&gt;"")))</f>
        <v>0</v>
      </c>
      <c r="K25" s="22">
        <v>200</v>
      </c>
      <c r="L25" s="22">
        <v>100</v>
      </c>
      <c r="M25" s="22">
        <v>0</v>
      </c>
      <c r="N25" s="127" t="str">
        <f>REPT("-",12)</f>
        <v>------------</v>
      </c>
      <c r="O25" s="40"/>
      <c r="P25" s="40"/>
      <c r="Q25" s="54">
        <f t="shared" si="2"/>
        <v>40</v>
      </c>
      <c r="R25" s="61"/>
    </row>
    <row r="26" ht="21.75" spans="1:18">
      <c r="A26" s="121">
        <v>44403</v>
      </c>
      <c r="B26" s="21" t="s">
        <v>133</v>
      </c>
      <c r="C26" s="22">
        <v>0</v>
      </c>
      <c r="D26" s="23">
        <v>0</v>
      </c>
      <c r="E26" s="24">
        <v>0</v>
      </c>
      <c r="F26" s="22">
        <v>0</v>
      </c>
      <c r="G26" s="23">
        <v>0</v>
      </c>
      <c r="H26" s="22">
        <v>0</v>
      </c>
      <c r="I26" s="22">
        <v>0</v>
      </c>
      <c r="J26" s="39" cm="1">
        <f t="array" ref="J26">IF(COUNTA(F26:I26)=0,"",SUM(F26:I26)/SUMPRODUCT(--(F26:I26&lt;&gt;"")))</f>
        <v>0</v>
      </c>
      <c r="K26" s="22">
        <v>0</v>
      </c>
      <c r="L26" s="22">
        <v>0</v>
      </c>
      <c r="M26" s="22">
        <v>100</v>
      </c>
      <c r="N26" s="127" t="str">
        <f>REPT("-",12)</f>
        <v>------------</v>
      </c>
      <c r="O26" s="40"/>
      <c r="P26" s="40"/>
      <c r="Q26" s="54">
        <f t="shared" si="2"/>
        <v>5</v>
      </c>
      <c r="R26" s="61"/>
    </row>
    <row r="27" ht="21.75" spans="1:18">
      <c r="A27" s="122" t="s">
        <v>147</v>
      </c>
      <c r="B27" s="123"/>
      <c r="C27" s="124" cm="1">
        <f t="array" ref="C27">IF(COUNTA(C20:C26)=0,"",SUM(C20:C26)/SUMPRODUCT(--(C20:C26&lt;&gt;"")))</f>
        <v>54.2857142857143</v>
      </c>
      <c r="D27" s="124" cm="1">
        <f t="array" ref="D27">IF(COUNTA(D20:D26)=0,"",SUM(D20:D26)/SUMPRODUCT(--(D20:D26&lt;&gt;"")))</f>
        <v>70.7142857142857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30</v>
      </c>
      <c r="G27" s="124" cm="1">
        <f t="array" ref="G27">IF(COUNTA(G20:G26)=0,"",SUM(G20:G26)/SUMPRODUCT(--(G20:G26&lt;&gt;"")))</f>
        <v>24.2857142857143</v>
      </c>
      <c r="H27" s="124" cm="1">
        <f t="array" ref="H27">IF(COUNTA(H20:H26)=0,"",SUM(H20:H26)/SUMPRODUCT(--(H20:H26&lt;&gt;"")))</f>
        <v>22.1428571428571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19.1071428571429</v>
      </c>
      <c r="K27" s="124" cm="1">
        <f t="array" ref="K27">IF(COUNTA(K20:K26)=0,"",SUM(K20:K26)/SUMPRODUCT(--(K20:K26&lt;&gt;"")))</f>
        <v>128.571428571429</v>
      </c>
      <c r="L27" s="124" cm="1">
        <f t="array" ref="L27">IF(COUNTA(L20:L26)=0,"",SUM(L20:L26)/SUMPRODUCT(--(L20:L26&lt;&gt;"")))</f>
        <v>35.7142857142857</v>
      </c>
      <c r="M27" s="124" cm="1">
        <f t="array" ref="M27">IF(COUNTA(M20:M26)=0,"",SUM(M20:M26)/SUMPRODUCT(--(M20:M26&lt;&gt;"")))</f>
        <v>40</v>
      </c>
      <c r="N27" s="128" cm="1">
        <f t="array" ref="N27">IF(COUNTA(P20:P26)=0,"",SUM(P20:P26)/SUMPRODUCT(--(P20:P26&lt;&gt;"")))</f>
        <v>97</v>
      </c>
      <c r="O27" s="27"/>
      <c r="P27" s="27"/>
      <c r="Q27" s="108" cm="1">
        <f t="array" ref="Q27">SUM(Q20:Q26)/IF(SUM(Q20:Q26)=0,1,SUM(IF(Q20:Q26&lt;&gt;0,1,0)))</f>
        <v>44.9175824175824</v>
      </c>
      <c r="R27" s="127" t="str">
        <f>REPT("-",12)</f>
        <v>------------</v>
      </c>
    </row>
    <row r="28" ht="21" spans="1:18">
      <c r="A28" s="121">
        <v>44404</v>
      </c>
      <c r="B28" s="21" t="s">
        <v>122</v>
      </c>
      <c r="C28" s="22">
        <v>100</v>
      </c>
      <c r="D28" s="23">
        <v>100</v>
      </c>
      <c r="E28" s="24">
        <v>50</v>
      </c>
      <c r="F28" s="22">
        <v>100</v>
      </c>
      <c r="G28" s="23">
        <v>0</v>
      </c>
      <c r="H28" s="22">
        <v>100</v>
      </c>
      <c r="I28" s="22">
        <v>35</v>
      </c>
      <c r="J28" s="39" cm="1">
        <f t="array" ref="J28">IF(COUNTA(F28:I28)=0,"",SUM(F28:I28)/SUMPRODUCT(--(F28:I28&lt;&gt;"")))</f>
        <v>58.75</v>
      </c>
      <c r="K28" s="22">
        <v>170</v>
      </c>
      <c r="L28" s="22">
        <v>200</v>
      </c>
      <c r="M28" s="22">
        <v>100</v>
      </c>
      <c r="N28" s="129" t="s">
        <v>148</v>
      </c>
      <c r="O28" s="129">
        <v>2.5</v>
      </c>
      <c r="P28" s="129">
        <v>100</v>
      </c>
      <c r="Q28" s="54">
        <f t="shared" ref="Q28:Q34" si="3">(0.5*C28+2*D28+2*E28+2*F28+2*G28+2*H28+2*I28+0.5*K28+0.5*L28+0.5*M28+O28*P28)/IF(OR(B28="SAT",B28="SUN"),10,13)</f>
        <v>100.384615384615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ICN4</v>
      </c>
    </row>
    <row r="29" ht="21" spans="1:18">
      <c r="A29" s="121">
        <v>44405</v>
      </c>
      <c r="B29" s="21" t="s">
        <v>124</v>
      </c>
      <c r="C29" s="22">
        <v>100</v>
      </c>
      <c r="D29" s="23">
        <v>125</v>
      </c>
      <c r="E29" s="24">
        <v>0</v>
      </c>
      <c r="F29" s="22">
        <v>85</v>
      </c>
      <c r="G29" s="23">
        <v>100</v>
      </c>
      <c r="H29" s="22">
        <v>50</v>
      </c>
      <c r="I29" s="22">
        <v>0</v>
      </c>
      <c r="J29" s="39" cm="1">
        <f t="array" ref="J29">IF(COUNTA(F29:I29)=0,"",SUM(F29:I29)/SUMPRODUCT(--(F29:I29&lt;&gt;"")))</f>
        <v>58.75</v>
      </c>
      <c r="K29" s="22">
        <v>300</v>
      </c>
      <c r="L29" s="22">
        <v>100</v>
      </c>
      <c r="M29" s="22">
        <v>100</v>
      </c>
      <c r="N29" s="129" t="s">
        <v>149</v>
      </c>
      <c r="O29" s="129">
        <v>1.5</v>
      </c>
      <c r="P29" s="129">
        <v>100</v>
      </c>
      <c r="Q29" s="54">
        <f t="shared" si="3"/>
        <v>90</v>
      </c>
      <c r="R29" s="61"/>
    </row>
    <row r="30" ht="21" spans="1:18">
      <c r="A30" s="121">
        <v>44406</v>
      </c>
      <c r="B30" s="21" t="s">
        <v>126</v>
      </c>
      <c r="C30" s="22">
        <v>100</v>
      </c>
      <c r="D30" s="23">
        <v>125</v>
      </c>
      <c r="E30" s="24">
        <v>0</v>
      </c>
      <c r="F30" s="22">
        <v>10</v>
      </c>
      <c r="G30" s="23">
        <v>0</v>
      </c>
      <c r="H30" s="22">
        <v>60</v>
      </c>
      <c r="I30" s="22">
        <v>15</v>
      </c>
      <c r="J30" s="39" cm="1">
        <f t="array" ref="J30">IF(COUNTA(F30:I30)=0,"",SUM(F30:I30)/SUMPRODUCT(--(F30:I30&lt;&gt;"")))</f>
        <v>21.25</v>
      </c>
      <c r="K30" s="22">
        <v>300</v>
      </c>
      <c r="L30" s="22">
        <v>0</v>
      </c>
      <c r="M30" s="22">
        <v>100</v>
      </c>
      <c r="N30" s="129" t="s">
        <v>150</v>
      </c>
      <c r="O30" s="129">
        <v>3.5</v>
      </c>
      <c r="P30" s="129">
        <v>100</v>
      </c>
      <c r="Q30" s="54">
        <f t="shared" si="3"/>
        <v>78.4615384615385</v>
      </c>
      <c r="R30" s="61"/>
    </row>
    <row r="31" ht="21" spans="1:18">
      <c r="A31" s="121">
        <v>44407</v>
      </c>
      <c r="B31" s="21" t="s">
        <v>128</v>
      </c>
      <c r="C31" s="22">
        <v>0</v>
      </c>
      <c r="D31" s="23">
        <v>90</v>
      </c>
      <c r="E31" s="24">
        <v>0</v>
      </c>
      <c r="F31" s="22">
        <v>50</v>
      </c>
      <c r="G31" s="23">
        <v>40</v>
      </c>
      <c r="H31" s="22">
        <v>30</v>
      </c>
      <c r="I31" s="22">
        <v>15</v>
      </c>
      <c r="J31" s="39" cm="1">
        <f t="array" ref="J31">IF(COUNTA(F31:I31)=0,"",SUM(F31:I31)/SUMPRODUCT(--(F31:I31&lt;&gt;"")))</f>
        <v>33.75</v>
      </c>
      <c r="K31" s="22">
        <v>50</v>
      </c>
      <c r="L31" s="22">
        <v>100</v>
      </c>
      <c r="M31" s="22">
        <v>0</v>
      </c>
      <c r="N31" s="129" t="s">
        <v>151</v>
      </c>
      <c r="O31" s="129">
        <v>4</v>
      </c>
      <c r="P31" s="129">
        <v>100</v>
      </c>
      <c r="Q31" s="54">
        <f t="shared" si="3"/>
        <v>71.1538461538462</v>
      </c>
      <c r="R31" s="61"/>
    </row>
    <row r="32" ht="21" spans="1:18">
      <c r="A32" s="121">
        <v>44408</v>
      </c>
      <c r="B32" s="21" t="s">
        <v>130</v>
      </c>
      <c r="C32" s="22">
        <v>0</v>
      </c>
      <c r="D32" s="23">
        <v>75</v>
      </c>
      <c r="E32" s="24">
        <v>0</v>
      </c>
      <c r="F32" s="22">
        <v>60</v>
      </c>
      <c r="G32" s="23">
        <v>45</v>
      </c>
      <c r="H32" s="22">
        <v>40</v>
      </c>
      <c r="I32" s="22">
        <v>90</v>
      </c>
      <c r="J32" s="39" cm="1">
        <f t="array" ref="J32">IF(COUNTA(F32:I32)=0,"",SUM(F32:I32)/SUMPRODUCT(--(F32:I32&lt;&gt;"")))</f>
        <v>58.75</v>
      </c>
      <c r="K32" s="22">
        <v>50</v>
      </c>
      <c r="L32" s="22">
        <v>100</v>
      </c>
      <c r="M32" s="22">
        <v>0</v>
      </c>
      <c r="N32" s="129" t="s">
        <v>152</v>
      </c>
      <c r="O32" s="129">
        <v>2</v>
      </c>
      <c r="P32" s="129">
        <v>100</v>
      </c>
      <c r="Q32" s="54">
        <f t="shared" si="3"/>
        <v>68.8461538461538</v>
      </c>
      <c r="R32" s="61"/>
    </row>
    <row r="33" ht="21" spans="1:18">
      <c r="A33" s="121">
        <v>44409</v>
      </c>
      <c r="B33" s="21" t="s">
        <v>132</v>
      </c>
      <c r="C33" s="22">
        <v>0</v>
      </c>
      <c r="D33" s="23">
        <v>0</v>
      </c>
      <c r="E33" s="24">
        <v>0</v>
      </c>
      <c r="F33" s="22">
        <v>0</v>
      </c>
      <c r="G33" s="22">
        <v>100</v>
      </c>
      <c r="H33" s="22">
        <v>0</v>
      </c>
      <c r="I33" s="22">
        <v>0</v>
      </c>
      <c r="J33" s="39" cm="1">
        <f t="array" ref="J33">IF(COUNTA(F33:I33)=0,"",SUM(F33:I33)/SUMPRODUCT(--(F33:I33&lt;&gt;"")))</f>
        <v>25</v>
      </c>
      <c r="K33" s="22">
        <v>0</v>
      </c>
      <c r="L33" s="22">
        <v>0</v>
      </c>
      <c r="M33" s="22">
        <v>0</v>
      </c>
      <c r="N33" s="46" t="str">
        <f>REPT("-",12)</f>
        <v>------------</v>
      </c>
      <c r="O33" s="129"/>
      <c r="P33" s="129"/>
      <c r="Q33" s="54">
        <f t="shared" si="3"/>
        <v>20</v>
      </c>
      <c r="R33" s="61"/>
    </row>
    <row r="34" ht="21" spans="1:18">
      <c r="A34" s="121">
        <v>44410</v>
      </c>
      <c r="B34" s="21" t="s">
        <v>133</v>
      </c>
      <c r="C34" s="22">
        <v>0</v>
      </c>
      <c r="D34" s="23">
        <v>0</v>
      </c>
      <c r="E34" s="24">
        <v>0</v>
      </c>
      <c r="F34" s="22">
        <v>0</v>
      </c>
      <c r="G34" s="23">
        <v>0</v>
      </c>
      <c r="H34" s="22">
        <v>0</v>
      </c>
      <c r="I34" s="22">
        <v>0</v>
      </c>
      <c r="J34" s="39" cm="1">
        <f t="array" ref="J34">IF(COUNTA(F34:I34)=0,"",SUM(F34:I34)/SUMPRODUCT(--(F34:I34&lt;&gt;"")))</f>
        <v>0</v>
      </c>
      <c r="K34" s="22">
        <v>0</v>
      </c>
      <c r="L34" s="22">
        <v>0</v>
      </c>
      <c r="M34" s="22">
        <v>0</v>
      </c>
      <c r="N34" s="47" t="s">
        <v>153</v>
      </c>
      <c r="O34" s="129">
        <v>1</v>
      </c>
      <c r="P34" s="129">
        <v>1</v>
      </c>
      <c r="Q34" s="54">
        <f t="shared" si="3"/>
        <v>0.1</v>
      </c>
      <c r="R34" s="61"/>
    </row>
    <row r="35" ht="21.75" spans="1:18">
      <c r="A35" s="122" t="s">
        <v>154</v>
      </c>
      <c r="B35" s="123"/>
      <c r="C35" s="124" cm="1">
        <f t="array" ref="C35">IF(COUNTA(C28:C34)=0,"",SUM(C28:C34)/SUMPRODUCT(--(C28:C34&lt;&gt;"")))</f>
        <v>42.8571428571429</v>
      </c>
      <c r="D35" s="124" cm="1">
        <f t="array" ref="D35">IF(COUNTA(D28:D34)=0,"",SUM(D28:D34)/SUMPRODUCT(--(D28:D34&lt;&gt;"")))</f>
        <v>73.5714285714286</v>
      </c>
      <c r="E35" s="124" cm="1">
        <f t="array" ref="E35">IF(COUNTA(E28:E34)=0,"",SUM(E28:E34)/SUMPRODUCT(--(E28:E34&lt;&gt;"")))</f>
        <v>7.14285714285714</v>
      </c>
      <c r="F35" s="124" cm="1">
        <f t="array" ref="F35">IF(COUNTA(F28:F34)=0,"",SUM(F28:F34)/SUMPRODUCT(--(F28:F34&lt;&gt;"")))</f>
        <v>43.5714285714286</v>
      </c>
      <c r="G35" s="124" cm="1">
        <f t="array" ref="G35">IF(COUNTA(G28:G34)=0,"",SUM(G28:G34)/SUMPRODUCT(--(G28:G34&lt;&gt;"")))</f>
        <v>40.7142857142857</v>
      </c>
      <c r="H35" s="124" cm="1">
        <f t="array" ref="H35">IF(COUNTA(H28:H34)=0,"",SUM(H28:H34)/SUMPRODUCT(--(H28:H34&lt;&gt;"")))</f>
        <v>40</v>
      </c>
      <c r="I35" s="124" cm="1">
        <f t="array" ref="I35">IF(COUNTA(I28:I34)=0,"",SUM(I28:I34)/SUMPRODUCT(--(I28:I34&lt;&gt;"")))</f>
        <v>22.1428571428571</v>
      </c>
      <c r="J35" s="124" cm="1">
        <f t="array" ref="J35">IF(SUMPRODUCT(--(J28:J34&lt;&gt;""))=0,"",SUM(J28:J34)/SUMPRODUCT(--(J28:J34&lt;&gt;"")))</f>
        <v>36.6071428571429</v>
      </c>
      <c r="K35" s="124" cm="1">
        <f t="array" ref="K35">IF(COUNTA(K28:K34)=0,"",SUM(K28:K34)/SUMPRODUCT(--(K28:K34&lt;&gt;"")))</f>
        <v>124.285714285714</v>
      </c>
      <c r="L35" s="124" cm="1">
        <f t="array" ref="L35">IF(COUNTA(L28:L34)=0,"",SUM(L28:L34)/SUMPRODUCT(--(L28:L34&lt;&gt;"")))</f>
        <v>71.4285714285714</v>
      </c>
      <c r="M35" s="124" cm="1">
        <f t="array" ref="M35">IF(COUNTA(M28:M34)=0,"",SUM(M28:M34)/SUMPRODUCT(--(M28:M34&lt;&gt;"")))</f>
        <v>42.8571428571429</v>
      </c>
      <c r="N35" s="126" cm="1">
        <f t="array" ref="N35">IF(COUNTA(P28:P34)=0,"",SUM(P28:P34)/SUMPRODUCT(--(P28:P34&lt;&gt;"")))</f>
        <v>83.5</v>
      </c>
      <c r="O35" s="124"/>
      <c r="P35" s="124"/>
      <c r="Q35" s="108" cm="1">
        <f t="array" ref="Q35">SUM(Q28:Q34)/IF(SUM(Q28:Q34)=0,1,SUM(IF(Q28:Q34&lt;&gt;0,1,0)))</f>
        <v>61.278021978022</v>
      </c>
      <c r="R35" s="127" t="str">
        <f>REPT("-",12)</f>
        <v>------------</v>
      </c>
    </row>
    <row r="36" ht="21" spans="1:18">
      <c r="A36" s="121">
        <v>44411</v>
      </c>
      <c r="B36" s="21" t="s">
        <v>122</v>
      </c>
      <c r="C36" s="22">
        <v>100</v>
      </c>
      <c r="D36" s="23">
        <v>85</v>
      </c>
      <c r="E36" s="24">
        <v>0</v>
      </c>
      <c r="F36" s="22">
        <v>100</v>
      </c>
      <c r="G36" s="23">
        <v>100</v>
      </c>
      <c r="H36" s="22">
        <v>100</v>
      </c>
      <c r="I36" s="22">
        <v>100</v>
      </c>
      <c r="J36" s="39" cm="1">
        <f t="array" ref="J36">IF(COUNTA(F36:I36)=0,"",SUM(F36:I36)/SUMPRODUCT(--(F36:I36&lt;&gt;"")))</f>
        <v>100</v>
      </c>
      <c r="K36" s="22">
        <v>0</v>
      </c>
      <c r="L36" s="22">
        <v>0</v>
      </c>
      <c r="M36" s="22">
        <v>100</v>
      </c>
      <c r="N36" s="129" t="s">
        <v>155</v>
      </c>
      <c r="O36" s="129">
        <v>2.5</v>
      </c>
      <c r="P36" s="129">
        <v>95</v>
      </c>
      <c r="Q36" s="54">
        <f t="shared" ref="Q36:Q42" si="4">(0.5*C36+2*D36+2*E36+2*F36+2*G36+2*H36+2*I36+0.5*K36+0.5*L36+0.5*M36+O36*P36)/IF(OR(B36="SAT",B36="SUN"),10,13)</f>
        <v>100.576923076923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</row>
    <row r="37" ht="21" spans="1:18">
      <c r="A37" s="121">
        <v>44412</v>
      </c>
      <c r="B37" s="21" t="s">
        <v>124</v>
      </c>
      <c r="C37" s="22">
        <v>0</v>
      </c>
      <c r="D37" s="23">
        <v>135</v>
      </c>
      <c r="E37" s="24">
        <v>0</v>
      </c>
      <c r="F37" s="22">
        <v>50</v>
      </c>
      <c r="G37" s="23">
        <v>50</v>
      </c>
      <c r="H37" s="22">
        <v>100</v>
      </c>
      <c r="I37" s="22">
        <v>75</v>
      </c>
      <c r="J37" s="39" cm="1">
        <f t="array" ref="J37">IF(COUNTA(F37:I37)=0,"",SUM(F37:I37)/SUMPRODUCT(--(F37:I37&lt;&gt;"")))</f>
        <v>68.75</v>
      </c>
      <c r="K37" s="22">
        <v>200</v>
      </c>
      <c r="L37" s="22">
        <v>0</v>
      </c>
      <c r="M37" s="22">
        <v>0</v>
      </c>
      <c r="N37" s="129" t="s">
        <v>156</v>
      </c>
      <c r="O37" s="129">
        <v>4</v>
      </c>
      <c r="P37" s="129">
        <v>100</v>
      </c>
      <c r="Q37" s="54">
        <f t="shared" si="4"/>
        <v>101.538461538462</v>
      </c>
      <c r="R37" s="61"/>
    </row>
    <row r="38" ht="21" spans="1:18">
      <c r="A38" s="121">
        <v>44413</v>
      </c>
      <c r="B38" s="21" t="s">
        <v>126</v>
      </c>
      <c r="C38" s="22">
        <v>60</v>
      </c>
      <c r="D38" s="23">
        <v>75</v>
      </c>
      <c r="E38" s="24">
        <v>0</v>
      </c>
      <c r="F38" s="22">
        <v>100</v>
      </c>
      <c r="G38" s="23">
        <v>100</v>
      </c>
      <c r="H38" s="22">
        <v>90</v>
      </c>
      <c r="I38" s="22">
        <v>65</v>
      </c>
      <c r="J38" s="39" cm="1">
        <f t="array" ref="J38">IF(COUNTA(F38:I38)=0,"",SUM(F38:I38)/SUMPRODUCT(--(F38:I38&lt;&gt;"")))</f>
        <v>88.75</v>
      </c>
      <c r="K38" s="22">
        <v>0</v>
      </c>
      <c r="L38" s="22">
        <v>0</v>
      </c>
      <c r="M38" s="22">
        <v>0</v>
      </c>
      <c r="N38" s="46" t="str">
        <f>REPT("-",12)</f>
        <v>------------</v>
      </c>
      <c r="O38" s="129"/>
      <c r="P38" s="129"/>
      <c r="Q38" s="54">
        <f t="shared" si="4"/>
        <v>68.4615384615385</v>
      </c>
      <c r="R38" s="61"/>
    </row>
    <row r="39" ht="21" spans="1:18">
      <c r="A39" s="121">
        <v>44414</v>
      </c>
      <c r="B39" s="21" t="s">
        <v>128</v>
      </c>
      <c r="C39" s="22">
        <v>0</v>
      </c>
      <c r="D39" s="23">
        <v>75</v>
      </c>
      <c r="E39" s="24">
        <v>0</v>
      </c>
      <c r="F39" s="22">
        <v>100</v>
      </c>
      <c r="G39" s="23">
        <v>20</v>
      </c>
      <c r="H39" s="22">
        <v>90</v>
      </c>
      <c r="I39" s="22">
        <v>15</v>
      </c>
      <c r="J39" s="39" cm="1">
        <f t="array" ref="J39">IF(COUNTA(F39:I39)=0,"",SUM(F39:I39)/SUMPRODUCT(--(F39:I39&lt;&gt;"")))</f>
        <v>56.25</v>
      </c>
      <c r="K39" s="22">
        <v>80</v>
      </c>
      <c r="L39" s="22">
        <v>0</v>
      </c>
      <c r="M39" s="22">
        <v>0</v>
      </c>
      <c r="N39" s="129" t="s">
        <v>157</v>
      </c>
      <c r="O39" s="129">
        <v>3</v>
      </c>
      <c r="P39" s="129">
        <v>100</v>
      </c>
      <c r="Q39" s="54">
        <f t="shared" si="4"/>
        <v>72.3076923076923</v>
      </c>
      <c r="R39" s="61"/>
    </row>
    <row r="40" ht="21" spans="1:18">
      <c r="A40" s="121">
        <v>44415</v>
      </c>
      <c r="B40" s="21" t="s">
        <v>130</v>
      </c>
      <c r="C40" s="22">
        <v>0</v>
      </c>
      <c r="D40" s="23">
        <v>100</v>
      </c>
      <c r="E40" s="24">
        <v>0</v>
      </c>
      <c r="F40" s="22">
        <v>100</v>
      </c>
      <c r="G40" s="23">
        <v>70</v>
      </c>
      <c r="H40" s="22">
        <v>0</v>
      </c>
      <c r="I40" s="22">
        <v>0</v>
      </c>
      <c r="J40" s="39" cm="1">
        <f t="array" ref="J40">IF(COUNTA(F40:I40)=0,"",SUM(F40:I40)/SUMPRODUCT(--(F40:I40&lt;&gt;"")))</f>
        <v>42.5</v>
      </c>
      <c r="K40" s="22">
        <v>350</v>
      </c>
      <c r="L40" s="22">
        <v>0</v>
      </c>
      <c r="M40" s="22">
        <v>0</v>
      </c>
      <c r="N40" s="129" t="s">
        <v>158</v>
      </c>
      <c r="O40" s="129">
        <v>1</v>
      </c>
      <c r="P40" s="129">
        <v>100</v>
      </c>
      <c r="Q40" s="54">
        <f t="shared" si="4"/>
        <v>62.6923076923077</v>
      </c>
      <c r="R40" s="61"/>
    </row>
    <row r="41" ht="21" spans="1:18">
      <c r="A41" s="121">
        <v>44416</v>
      </c>
      <c r="B41" s="21" t="s">
        <v>132</v>
      </c>
      <c r="C41" s="22">
        <v>100</v>
      </c>
      <c r="D41" s="23">
        <v>75</v>
      </c>
      <c r="E41" s="24">
        <v>0</v>
      </c>
      <c r="F41" s="22">
        <v>70</v>
      </c>
      <c r="G41" s="22">
        <v>10</v>
      </c>
      <c r="H41" s="22">
        <v>100</v>
      </c>
      <c r="I41" s="22">
        <v>50</v>
      </c>
      <c r="J41" s="39" cm="1">
        <f t="array" ref="J41">IF(COUNTA(F41:I41)=0,"",SUM(F41:I41)/SUMPRODUCT(--(F41:I41&lt;&gt;"")))</f>
        <v>57.5</v>
      </c>
      <c r="K41" s="22">
        <v>0</v>
      </c>
      <c r="L41" s="22">
        <v>0</v>
      </c>
      <c r="M41" s="22">
        <v>0</v>
      </c>
      <c r="N41" s="46" t="str">
        <f>REPT("-",12)</f>
        <v>------------</v>
      </c>
      <c r="O41" s="129"/>
      <c r="P41" s="129"/>
      <c r="Q41" s="54">
        <f t="shared" si="4"/>
        <v>66</v>
      </c>
      <c r="R41" s="61"/>
    </row>
    <row r="42" ht="21" spans="1:18">
      <c r="A42" s="121">
        <v>44417</v>
      </c>
      <c r="B42" s="21" t="s">
        <v>133</v>
      </c>
      <c r="C42" s="22">
        <v>0</v>
      </c>
      <c r="D42" s="23">
        <v>0</v>
      </c>
      <c r="E42" s="24">
        <v>0</v>
      </c>
      <c r="F42" s="22">
        <v>100</v>
      </c>
      <c r="G42" s="23">
        <v>0</v>
      </c>
      <c r="H42" s="22">
        <v>0</v>
      </c>
      <c r="I42" s="22">
        <v>50</v>
      </c>
      <c r="J42" s="39" cm="1">
        <f t="array" ref="J42">IF(COUNTA(F42:I42)=0,"",SUM(F42:I42)/SUMPRODUCT(--(F42:I42&lt;&gt;"")))</f>
        <v>37.5</v>
      </c>
      <c r="K42" s="130">
        <v>0</v>
      </c>
      <c r="L42" s="22">
        <v>0</v>
      </c>
      <c r="M42" s="22">
        <v>0</v>
      </c>
      <c r="N42" s="46" t="str">
        <f>REPT("-",12)</f>
        <v>------------</v>
      </c>
      <c r="O42" s="129"/>
      <c r="P42" s="129"/>
      <c r="Q42" s="54">
        <f t="shared" si="4"/>
        <v>30</v>
      </c>
      <c r="R42" s="61"/>
    </row>
    <row r="43" ht="21.75" spans="1:18">
      <c r="A43" s="122" t="s">
        <v>159</v>
      </c>
      <c r="B43" s="123"/>
      <c r="C43" s="124" cm="1">
        <f t="array" ref="C43">IF(COUNTA(C36:C42)=0,"",SUM(C36:C42)/SUMPRODUCT(--(C36:C42&lt;&gt;"")))</f>
        <v>37.1428571428571</v>
      </c>
      <c r="D43" s="124" cm="1">
        <f t="array" ref="D43">IF(COUNTA(D36:D42)=0,"",SUM(D36:D42)/SUMPRODUCT(--(D36:D42&lt;&gt;"")))</f>
        <v>77.8571428571429</v>
      </c>
      <c r="E43" s="124" cm="1">
        <f t="array" ref="E43">IF(COUNTA(E36:E42)=0,"",SUM(E36:E42)/SUMPRODUCT(--(E36:E42&lt;&gt;"")))</f>
        <v>0</v>
      </c>
      <c r="F43" s="124" cm="1">
        <f t="array" ref="F43">IF(COUNTA(F36:F42)=0,"",SUM(F36:F42)/SUMPRODUCT(--(F36:F42&lt;&gt;"")))</f>
        <v>88.5714285714286</v>
      </c>
      <c r="G43" s="124" cm="1">
        <f t="array" ref="G43">IF(COUNTA(G36:G42)=0,"",SUM(G36:G42)/SUMPRODUCT(--(G36:G42&lt;&gt;"")))</f>
        <v>50</v>
      </c>
      <c r="H43" s="124" cm="1">
        <f t="array" ref="H43">IF(COUNTA(H36:H42)=0,"",SUM(H36:H42)/SUMPRODUCT(--(H36:H42&lt;&gt;"")))</f>
        <v>68.5714285714286</v>
      </c>
      <c r="I43" s="124" cm="1">
        <f t="array" ref="I43">IF(COUNTA(I36:I42)=0,"",SUM(I36:I42)/SUMPRODUCT(--(I36:I42&lt;&gt;"")))</f>
        <v>50.7142857142857</v>
      </c>
      <c r="J43" s="124" cm="1">
        <f t="array" ref="J43">IF(SUMPRODUCT(--(J36:J42&lt;&gt;""))=0,"",SUM(J36:J42)/SUMPRODUCT(--(J36:J42&lt;&gt;"")))</f>
        <v>64.4642857142857</v>
      </c>
      <c r="K43" s="124" cm="1">
        <f t="array" ref="K43">IF(COUNTA(K36:K42)=0,"",SUM(K36:K42)/SUMPRODUCT(--(K36:K42&lt;&gt;"")))</f>
        <v>90</v>
      </c>
      <c r="L43" s="124" cm="1">
        <f t="array" ref="L43">IF(COUNTA(L36:L42)=0,"",SUM(L36:L42)/SUMPRODUCT(--(L36:L42&lt;&gt;"")))</f>
        <v>0</v>
      </c>
      <c r="M43" s="124" cm="1">
        <f t="array" ref="M43">IF(COUNTA(M36:M42)=0,"",SUM(M36:M42)/SUMPRODUCT(--(M36:M42&lt;&gt;"")))</f>
        <v>14.2857142857143</v>
      </c>
      <c r="N43" s="126" cm="1">
        <f t="array" ref="N43">IF(COUNTA(P36:P42)=0,"",SUM(P36:P42)/SUMPRODUCT(--(P36:P42&lt;&gt;"")))</f>
        <v>98.75</v>
      </c>
      <c r="O43" s="124"/>
      <c r="P43" s="124"/>
      <c r="Q43" s="108" cm="1">
        <f t="array" ref="Q43">SUM(Q36:Q42)/IF(SUM(Q36:Q42)=0,1,SUM(IF(Q36:Q42&lt;&gt;0,1,0)))</f>
        <v>71.6538461538462</v>
      </c>
      <c r="R43" s="127" t="str">
        <f>REPT("-",12)</f>
        <v>------------</v>
      </c>
    </row>
    <row r="44" ht="21" spans="1:18">
      <c r="A44" s="121">
        <v>44418</v>
      </c>
      <c r="B44" s="21" t="s">
        <v>122</v>
      </c>
      <c r="C44" s="22">
        <v>0</v>
      </c>
      <c r="D44" s="23">
        <v>70</v>
      </c>
      <c r="E44" s="24">
        <v>180</v>
      </c>
      <c r="F44" s="22">
        <v>100</v>
      </c>
      <c r="G44" s="23">
        <v>80</v>
      </c>
      <c r="H44" s="22">
        <v>0</v>
      </c>
      <c r="I44" s="22">
        <v>50</v>
      </c>
      <c r="J44" s="39" cm="1">
        <f t="array" ref="J44">IF(COUNTA(F44:I44)=0,"",SUM(F44:I44)/SUMPRODUCT(--(F44:I44&lt;&gt;"")))</f>
        <v>57.5</v>
      </c>
      <c r="K44" s="22">
        <v>0</v>
      </c>
      <c r="L44" s="22">
        <v>0</v>
      </c>
      <c r="M44" s="22">
        <v>0</v>
      </c>
      <c r="N44" s="129" t="s">
        <v>160</v>
      </c>
      <c r="O44" s="129">
        <v>1</v>
      </c>
      <c r="P44" s="129">
        <v>100</v>
      </c>
      <c r="Q44" s="54">
        <f t="shared" ref="Q44:Q50" si="5">(0.5*C44+2*D44+2*E44+2*F44+2*G44+2*H44+2*I44+0.5*K44+0.5*L44+0.5*M44+O44*P44)/IF(OR(B44="SAT",B44="SUN"),10,13)</f>
        <v>81.5384615384615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ICN4</v>
      </c>
    </row>
    <row r="45" ht="21" spans="1:18">
      <c r="A45" s="121">
        <v>44419</v>
      </c>
      <c r="B45" s="21" t="s">
        <v>124</v>
      </c>
      <c r="C45" s="22">
        <v>0</v>
      </c>
      <c r="D45" s="23">
        <v>60</v>
      </c>
      <c r="E45" s="24">
        <v>0</v>
      </c>
      <c r="F45" s="22">
        <v>50</v>
      </c>
      <c r="G45" s="23">
        <v>35</v>
      </c>
      <c r="H45" s="22">
        <v>0</v>
      </c>
      <c r="I45" s="22">
        <v>0</v>
      </c>
      <c r="J45" s="39" cm="1">
        <f t="array" ref="J45">IF(COUNTA(F45:I45)=0,"",SUM(F45:I45)/SUMPRODUCT(--(F45:I45&lt;&gt;"")))</f>
        <v>21.25</v>
      </c>
      <c r="K45" s="22">
        <v>200</v>
      </c>
      <c r="L45" s="22">
        <v>0</v>
      </c>
      <c r="M45" s="22">
        <v>0</v>
      </c>
      <c r="N45" s="129" t="s">
        <v>160</v>
      </c>
      <c r="O45" s="129">
        <v>1</v>
      </c>
      <c r="P45" s="129">
        <v>100</v>
      </c>
      <c r="Q45" s="54">
        <f t="shared" si="5"/>
        <v>37.6923076923077</v>
      </c>
      <c r="R45" s="61"/>
    </row>
    <row r="46" ht="21" spans="1:18">
      <c r="A46" s="121">
        <v>44420</v>
      </c>
      <c r="B46" s="21" t="s">
        <v>126</v>
      </c>
      <c r="C46" s="22">
        <v>60</v>
      </c>
      <c r="D46" s="23">
        <v>90</v>
      </c>
      <c r="E46" s="24">
        <v>0</v>
      </c>
      <c r="F46" s="22">
        <v>100</v>
      </c>
      <c r="G46" s="23">
        <v>85</v>
      </c>
      <c r="H46" s="22">
        <v>35</v>
      </c>
      <c r="I46" s="22">
        <v>50</v>
      </c>
      <c r="J46" s="39" cm="1">
        <f t="array" ref="J46">IF(COUNTA(F46:I46)=0,"",SUM(F46:I46)/SUMPRODUCT(--(F46:I46&lt;&gt;"")))</f>
        <v>67.5</v>
      </c>
      <c r="K46" s="22">
        <v>150</v>
      </c>
      <c r="L46" s="22">
        <v>0</v>
      </c>
      <c r="M46" s="22">
        <v>0</v>
      </c>
      <c r="N46" s="129" t="s">
        <v>161</v>
      </c>
      <c r="O46" s="129">
        <v>2</v>
      </c>
      <c r="P46" s="129">
        <v>100</v>
      </c>
      <c r="Q46" s="54">
        <f t="shared" si="5"/>
        <v>78.8461538461538</v>
      </c>
      <c r="R46" s="61"/>
    </row>
    <row r="47" ht="21" spans="1:18">
      <c r="A47" s="121">
        <v>44421</v>
      </c>
      <c r="B47" s="21" t="s">
        <v>128</v>
      </c>
      <c r="C47" s="22">
        <v>0</v>
      </c>
      <c r="D47" s="23">
        <v>70</v>
      </c>
      <c r="E47" s="24">
        <v>0</v>
      </c>
      <c r="F47" s="22">
        <v>70</v>
      </c>
      <c r="G47" s="23">
        <v>80</v>
      </c>
      <c r="H47" s="22">
        <v>50</v>
      </c>
      <c r="I47" s="22">
        <v>100</v>
      </c>
      <c r="J47" s="39" cm="1">
        <f t="array" ref="J47">IF(COUNTA(F47:I47)=0,"",SUM(F47:I47)/SUMPRODUCT(--(F47:I47&lt;&gt;"")))</f>
        <v>75</v>
      </c>
      <c r="K47" s="22">
        <v>90</v>
      </c>
      <c r="L47" s="22">
        <v>0</v>
      </c>
      <c r="M47" s="22">
        <v>100</v>
      </c>
      <c r="N47" s="129" t="s">
        <v>162</v>
      </c>
      <c r="O47" s="129">
        <v>3</v>
      </c>
      <c r="P47" s="129">
        <v>100</v>
      </c>
      <c r="Q47" s="54">
        <f t="shared" si="5"/>
        <v>87.3076923076923</v>
      </c>
      <c r="R47" s="61"/>
    </row>
    <row r="48" ht="21" spans="1:18">
      <c r="A48" s="121">
        <v>44422</v>
      </c>
      <c r="B48" s="21" t="s">
        <v>130</v>
      </c>
      <c r="C48" s="22">
        <v>100</v>
      </c>
      <c r="D48" s="23">
        <v>200</v>
      </c>
      <c r="E48" s="24">
        <v>0</v>
      </c>
      <c r="F48" s="22">
        <v>100</v>
      </c>
      <c r="G48" s="23">
        <v>80</v>
      </c>
      <c r="H48" s="22">
        <v>0</v>
      </c>
      <c r="I48" s="22">
        <v>0</v>
      </c>
      <c r="J48" s="39" cm="1">
        <f t="array" ref="J48">IF(COUNTA(F48:I48)=0,"",SUM(F48:I48)/SUMPRODUCT(--(F48:I48&lt;&gt;"")))</f>
        <v>45</v>
      </c>
      <c r="K48" s="22">
        <v>80</v>
      </c>
      <c r="L48" s="22">
        <v>0</v>
      </c>
      <c r="M48" s="22">
        <v>0</v>
      </c>
      <c r="N48" s="46" t="str">
        <f>REPT("-",12)</f>
        <v>------------</v>
      </c>
      <c r="O48" s="129"/>
      <c r="P48" s="129"/>
      <c r="Q48" s="54">
        <f t="shared" si="5"/>
        <v>65.3846153846154</v>
      </c>
      <c r="R48" s="61"/>
    </row>
    <row r="49" ht="21" spans="1:18">
      <c r="A49" s="121">
        <v>44423</v>
      </c>
      <c r="B49" s="21" t="s">
        <v>132</v>
      </c>
      <c r="C49" s="22">
        <v>0</v>
      </c>
      <c r="D49" s="23">
        <v>0</v>
      </c>
      <c r="E49" s="24">
        <v>35</v>
      </c>
      <c r="F49" s="22">
        <v>100</v>
      </c>
      <c r="G49" s="22">
        <v>100</v>
      </c>
      <c r="H49" s="22">
        <v>25</v>
      </c>
      <c r="I49" s="22">
        <v>0</v>
      </c>
      <c r="J49" s="39" cm="1">
        <f t="array" ref="J49">IF(COUNTA(F49:I49)=0,"",SUM(F49:I49)/SUMPRODUCT(--(F49:I49&lt;&gt;"")))</f>
        <v>56.25</v>
      </c>
      <c r="K49" s="22">
        <v>0</v>
      </c>
      <c r="L49" s="22">
        <v>0</v>
      </c>
      <c r="M49" s="22">
        <v>10</v>
      </c>
      <c r="N49" s="46" t="str">
        <f>REPT("-",12)</f>
        <v>------------</v>
      </c>
      <c r="O49" s="129"/>
      <c r="P49" s="129"/>
      <c r="Q49" s="54">
        <f t="shared" si="5"/>
        <v>52.5</v>
      </c>
      <c r="R49" s="61"/>
    </row>
    <row r="50" ht="21" spans="1:18">
      <c r="A50" s="121">
        <v>44424</v>
      </c>
      <c r="B50" s="21" t="s">
        <v>133</v>
      </c>
      <c r="C50" s="22">
        <v>0</v>
      </c>
      <c r="D50" s="23">
        <v>0</v>
      </c>
      <c r="E50" s="24">
        <v>0</v>
      </c>
      <c r="F50" s="22">
        <v>0</v>
      </c>
      <c r="G50" s="23">
        <v>0</v>
      </c>
      <c r="H50" s="22">
        <v>0</v>
      </c>
      <c r="I50" s="22">
        <v>0</v>
      </c>
      <c r="J50" s="39" cm="1">
        <f t="array" ref="J50">IF(COUNTA(F50:I50)=0,"",SUM(F50:I50)/SUMPRODUCT(--(F50:I50&lt;&gt;"")))</f>
        <v>0</v>
      </c>
      <c r="K50" s="130">
        <v>0</v>
      </c>
      <c r="L50" s="22">
        <v>0</v>
      </c>
      <c r="M50" s="22">
        <v>0</v>
      </c>
      <c r="N50" s="47" t="s">
        <v>163</v>
      </c>
      <c r="O50" s="129">
        <v>4.5</v>
      </c>
      <c r="P50" s="129">
        <v>100</v>
      </c>
      <c r="Q50" s="54">
        <f t="shared" si="5"/>
        <v>45</v>
      </c>
      <c r="R50" s="61"/>
    </row>
    <row r="51" ht="21.75" spans="1:18">
      <c r="A51" s="122" t="s">
        <v>164</v>
      </c>
      <c r="B51" s="123"/>
      <c r="C51" s="124" cm="1">
        <f t="array" ref="C51">IF(COUNTA(C44:C50)=0,"",SUM(C44:C50)/SUMPRODUCT(--(C44:C50&lt;&gt;"")))</f>
        <v>22.8571428571429</v>
      </c>
      <c r="D51" s="124" cm="1">
        <f t="array" ref="D51">IF(COUNTA(D44:D50)=0,"",SUM(D44:D50)/SUMPRODUCT(--(D44:D50&lt;&gt;"")))</f>
        <v>70</v>
      </c>
      <c r="E51" s="124" cm="1">
        <f t="array" ref="E51">IF(COUNTA(E44:E50)=0,"",SUM(E44:E50)/SUMPRODUCT(--(E44:E50&lt;&gt;"")))</f>
        <v>30.7142857142857</v>
      </c>
      <c r="F51" s="124" cm="1">
        <f t="array" ref="F51">IF(COUNTA(F44:F50)=0,"",SUM(F44:F50)/SUMPRODUCT(--(F44:F50&lt;&gt;"")))</f>
        <v>74.2857142857143</v>
      </c>
      <c r="G51" s="124" cm="1">
        <f t="array" ref="G51">IF(COUNTA(G44:G50)=0,"",SUM(G44:G50)/SUMPRODUCT(--(G44:G50&lt;&gt;"")))</f>
        <v>65.7142857142857</v>
      </c>
      <c r="H51" s="124" cm="1">
        <f t="array" ref="H51">IF(COUNTA(H44:H50)=0,"",SUM(H44:H50)/SUMPRODUCT(--(H44:H50&lt;&gt;"")))</f>
        <v>15.7142857142857</v>
      </c>
      <c r="I51" s="124" cm="1">
        <f t="array" ref="I51">IF(COUNTA(I44:I50)=0,"",SUM(I44:I50)/SUMPRODUCT(--(I44:I50&lt;&gt;"")))</f>
        <v>28.5714285714286</v>
      </c>
      <c r="J51" s="124" cm="1">
        <f t="array" ref="J51">IF(SUMPRODUCT(--(J44:J50&lt;&gt;""))=0,"",SUM(J44:J50)/SUMPRODUCT(--(J44:J50&lt;&gt;"")))</f>
        <v>46.0714285714286</v>
      </c>
      <c r="K51" s="124" cm="1">
        <f t="array" ref="K51">IF(COUNTA(K44:K50)=0,"",SUM(K44:K50)/SUMPRODUCT(--(K44:K50&lt;&gt;"")))</f>
        <v>74.2857142857143</v>
      </c>
      <c r="L51" s="124" cm="1">
        <f t="array" ref="L51">IF(COUNTA(L44:L50)=0,"",SUM(L44:L50)/SUMPRODUCT(--(L44:L50&lt;&gt;"")))</f>
        <v>0</v>
      </c>
      <c r="M51" s="124" cm="1">
        <f t="array" ref="M51">IF(COUNTA(M44:M50)=0,"",SUM(M44:M50)/SUMPRODUCT(--(M44:M50&lt;&gt;"")))</f>
        <v>15.7142857142857</v>
      </c>
      <c r="N51" s="126" cm="1">
        <f t="array" ref="N51">IF(COUNTA(P44:P50)=0,"",SUM(P44:P50)/SUMPRODUCT(--(P44:P50&lt;&gt;"")))</f>
        <v>100</v>
      </c>
      <c r="O51" s="124"/>
      <c r="P51" s="124"/>
      <c r="Q51" s="108" cm="1">
        <f t="array" ref="Q51">SUM(Q44:Q50)/IF(SUM(Q44:Q50)=0,1,SUM(IF(Q44:Q50&lt;&gt;0,1,0)))</f>
        <v>64.0384615384615</v>
      </c>
      <c r="R51" s="127" t="str">
        <f>REPT("-",12)</f>
        <v>------------</v>
      </c>
    </row>
    <row r="52" ht="21" spans="1:18">
      <c r="A52" s="121">
        <v>44425</v>
      </c>
      <c r="B52" s="21" t="s">
        <v>122</v>
      </c>
      <c r="C52" s="22">
        <v>0</v>
      </c>
      <c r="D52" s="23">
        <v>70</v>
      </c>
      <c r="E52" s="24">
        <v>0</v>
      </c>
      <c r="F52" s="22">
        <v>0</v>
      </c>
      <c r="G52" s="23">
        <v>0</v>
      </c>
      <c r="H52" s="22">
        <v>0</v>
      </c>
      <c r="I52" s="22">
        <v>0</v>
      </c>
      <c r="J52" s="39" cm="1">
        <f t="array" ref="J52">IF(COUNTA(F52:I52)=0,"",SUM(F52:I52)/SUMPRODUCT(--(F52:I52&lt;&gt;"")))</f>
        <v>0</v>
      </c>
      <c r="K52" s="22">
        <v>0</v>
      </c>
      <c r="L52" s="22">
        <v>0</v>
      </c>
      <c r="M52" s="22">
        <v>0</v>
      </c>
      <c r="N52" s="129" t="s">
        <v>163</v>
      </c>
      <c r="O52" s="129">
        <v>6</v>
      </c>
      <c r="P52" s="129">
        <v>100</v>
      </c>
      <c r="Q52" s="54">
        <f t="shared" ref="Q52:Q58" si="6">(0.5*C52+2*D52+2*E52+2*F52+2*G52+2*H52+2*I52+0.5*K52+0.5*L52+0.5*M52+O52*P52)/IF(OR(B52="SAT",B52="SUN"),10,13)</f>
        <v>56.9230769230769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ICN5</v>
      </c>
    </row>
    <row r="53" ht="21" spans="1:18">
      <c r="A53" s="121">
        <v>44426</v>
      </c>
      <c r="B53" s="21" t="s">
        <v>124</v>
      </c>
      <c r="C53" s="22">
        <v>0</v>
      </c>
      <c r="D53" s="23">
        <v>50</v>
      </c>
      <c r="E53" s="24">
        <v>0</v>
      </c>
      <c r="F53" s="22">
        <v>0</v>
      </c>
      <c r="G53" s="23">
        <v>0</v>
      </c>
      <c r="H53" s="22">
        <v>0</v>
      </c>
      <c r="I53" s="22">
        <v>20</v>
      </c>
      <c r="J53" s="39" cm="1">
        <f t="array" ref="J53">IF(COUNTA(F53:I53)=0,"",SUM(F53:I53)/SUMPRODUCT(--(F53:I53&lt;&gt;"")))</f>
        <v>5</v>
      </c>
      <c r="K53" s="22">
        <v>0</v>
      </c>
      <c r="L53" s="22">
        <v>0</v>
      </c>
      <c r="M53" s="22">
        <v>0</v>
      </c>
      <c r="N53" s="129" t="s">
        <v>163</v>
      </c>
      <c r="O53" s="129">
        <v>6</v>
      </c>
      <c r="P53" s="129">
        <v>50</v>
      </c>
      <c r="Q53" s="54">
        <f t="shared" si="6"/>
        <v>33.8461538461538</v>
      </c>
      <c r="R53" s="61"/>
    </row>
    <row r="54" ht="21" spans="1:18">
      <c r="A54" s="121">
        <v>44427</v>
      </c>
      <c r="B54" s="21" t="s">
        <v>126</v>
      </c>
      <c r="C54" s="22">
        <v>100</v>
      </c>
      <c r="D54" s="23">
        <v>100</v>
      </c>
      <c r="E54" s="24">
        <v>0</v>
      </c>
      <c r="F54" s="22">
        <v>45</v>
      </c>
      <c r="G54" s="23">
        <v>0</v>
      </c>
      <c r="H54" s="22">
        <v>0</v>
      </c>
      <c r="I54" s="22">
        <v>0</v>
      </c>
      <c r="J54" s="39" cm="1">
        <f t="array" ref="J54">IF(COUNTA(F54:I54)=0,"",SUM(F54:I54)/SUMPRODUCT(--(F54:I54&lt;&gt;"")))</f>
        <v>11.25</v>
      </c>
      <c r="K54" s="22">
        <v>100</v>
      </c>
      <c r="L54" s="22">
        <v>0</v>
      </c>
      <c r="M54" s="22">
        <v>0</v>
      </c>
      <c r="N54" s="129" t="s">
        <v>163</v>
      </c>
      <c r="O54" s="129">
        <v>6</v>
      </c>
      <c r="P54" s="129">
        <v>100</v>
      </c>
      <c r="Q54" s="54">
        <f t="shared" si="6"/>
        <v>76.1538461538462</v>
      </c>
      <c r="R54" s="61"/>
    </row>
    <row r="55" ht="21" spans="1:18">
      <c r="A55" s="121">
        <v>44428</v>
      </c>
      <c r="B55" s="21" t="s">
        <v>128</v>
      </c>
      <c r="C55" s="22">
        <v>0</v>
      </c>
      <c r="D55" s="23">
        <v>105</v>
      </c>
      <c r="E55" s="24">
        <v>0</v>
      </c>
      <c r="F55" s="22">
        <v>0</v>
      </c>
      <c r="G55" s="23">
        <v>50</v>
      </c>
      <c r="H55" s="22">
        <v>50</v>
      </c>
      <c r="I55" s="22">
        <v>50</v>
      </c>
      <c r="J55" s="39" cm="1">
        <f t="array" ref="J55">IF(COUNTA(F55:I55)=0,"",SUM(F55:I55)/SUMPRODUCT(--(F55:I55&lt;&gt;"")))</f>
        <v>37.5</v>
      </c>
      <c r="K55" s="22">
        <v>0</v>
      </c>
      <c r="L55" s="22">
        <v>10</v>
      </c>
      <c r="M55" s="22">
        <v>0</v>
      </c>
      <c r="N55" s="129" t="s">
        <v>165</v>
      </c>
      <c r="O55" s="129">
        <v>3</v>
      </c>
      <c r="P55" s="129">
        <v>100</v>
      </c>
      <c r="Q55" s="54">
        <f t="shared" si="6"/>
        <v>62.6923076923077</v>
      </c>
      <c r="R55" s="61"/>
    </row>
    <row r="56" ht="21" spans="1:18">
      <c r="A56" s="121">
        <v>44429</v>
      </c>
      <c r="B56" s="21" t="s">
        <v>130</v>
      </c>
      <c r="C56" s="22">
        <v>0</v>
      </c>
      <c r="D56" s="23">
        <v>150</v>
      </c>
      <c r="E56" s="24">
        <v>0</v>
      </c>
      <c r="F56" s="22">
        <v>80</v>
      </c>
      <c r="G56" s="23">
        <v>45</v>
      </c>
      <c r="H56" s="22">
        <v>0</v>
      </c>
      <c r="I56" s="22">
        <v>40</v>
      </c>
      <c r="J56" s="39" cm="1">
        <f t="array" ref="J56">IF(COUNTA(F56:I56)=0,"",SUM(F56:I56)/SUMPRODUCT(--(F56:I56&lt;&gt;"")))</f>
        <v>41.25</v>
      </c>
      <c r="K56" s="22">
        <v>0</v>
      </c>
      <c r="L56" s="22">
        <v>0</v>
      </c>
      <c r="M56" s="22">
        <v>0</v>
      </c>
      <c r="N56" s="131" t="s">
        <v>166</v>
      </c>
      <c r="O56" s="129">
        <v>3</v>
      </c>
      <c r="P56" s="129">
        <v>100</v>
      </c>
      <c r="Q56" s="54">
        <f t="shared" si="6"/>
        <v>71.5384615384615</v>
      </c>
      <c r="R56" s="61"/>
    </row>
    <row r="57" ht="21" spans="1:18">
      <c r="A57" s="121">
        <v>44430</v>
      </c>
      <c r="B57" s="21" t="s">
        <v>132</v>
      </c>
      <c r="C57" s="22">
        <v>0</v>
      </c>
      <c r="D57" s="23">
        <v>125</v>
      </c>
      <c r="E57" s="24">
        <v>0</v>
      </c>
      <c r="F57" s="22">
        <v>100</v>
      </c>
      <c r="G57" s="22">
        <v>50</v>
      </c>
      <c r="H57" s="22">
        <v>50</v>
      </c>
      <c r="I57" s="22">
        <v>0</v>
      </c>
      <c r="J57" s="39" cm="1">
        <f t="array" ref="J57">IF(COUNTA(F57:I57)=0,"",SUM(F57:I57)/SUMPRODUCT(--(F57:I57&lt;&gt;"")))</f>
        <v>50</v>
      </c>
      <c r="K57" s="22">
        <v>0</v>
      </c>
      <c r="L57" s="22">
        <v>0</v>
      </c>
      <c r="M57" s="22">
        <v>0</v>
      </c>
      <c r="N57" s="131" t="s">
        <v>158</v>
      </c>
      <c r="O57" s="129">
        <v>1.5</v>
      </c>
      <c r="P57" s="129">
        <v>100</v>
      </c>
      <c r="Q57" s="54">
        <f t="shared" si="6"/>
        <v>80</v>
      </c>
      <c r="R57" s="61"/>
    </row>
    <row r="58" ht="21" spans="1:18">
      <c r="A58" s="121">
        <v>44431</v>
      </c>
      <c r="B58" s="21" t="s">
        <v>133</v>
      </c>
      <c r="C58" s="22">
        <v>0</v>
      </c>
      <c r="D58" s="23">
        <v>0</v>
      </c>
      <c r="E58" s="24">
        <v>0</v>
      </c>
      <c r="F58" s="22">
        <v>70</v>
      </c>
      <c r="G58" s="23">
        <v>75</v>
      </c>
      <c r="H58" s="22">
        <v>30</v>
      </c>
      <c r="I58" s="22">
        <v>0</v>
      </c>
      <c r="J58" s="39" cm="1">
        <f t="array" ref="J58">IF(COUNTA(F58:I58)=0,"",SUM(F58:I58)/SUMPRODUCT(--(F58:I58&lt;&gt;"")))</f>
        <v>43.75</v>
      </c>
      <c r="K58" s="130">
        <v>0</v>
      </c>
      <c r="L58" s="22">
        <v>0</v>
      </c>
      <c r="M58" s="22">
        <v>0</v>
      </c>
      <c r="N58" s="46" t="str">
        <f>REPT("-",12)</f>
        <v>------------</v>
      </c>
      <c r="O58" s="129"/>
      <c r="P58" s="129"/>
      <c r="Q58" s="54">
        <f t="shared" si="6"/>
        <v>35</v>
      </c>
      <c r="R58" s="61"/>
    </row>
    <row r="59" ht="21.75" spans="1:18">
      <c r="A59" s="122" t="s">
        <v>167</v>
      </c>
      <c r="B59" s="123"/>
      <c r="C59" s="124" cm="1">
        <f t="array" ref="C59">IF(COUNTA(C52:C58)=0,"",SUM(C52:C58)/SUMPRODUCT(--(C52:C58&lt;&gt;"")))</f>
        <v>14.2857142857143</v>
      </c>
      <c r="D59" s="124" cm="1">
        <f t="array" ref="D59">IF(COUNTA(D52:D58)=0,"",SUM(D52:D58)/SUMPRODUCT(--(D52:D58&lt;&gt;"")))</f>
        <v>85.7142857142857</v>
      </c>
      <c r="E59" s="124" cm="1">
        <f t="array" ref="E59">IF(COUNTA(E52:E58)=0,"",SUM(E52:E58)/SUMPRODUCT(--(E52:E58&lt;&gt;"")))</f>
        <v>0</v>
      </c>
      <c r="F59" s="124" cm="1">
        <f t="array" ref="F59">IF(COUNTA(F52:F58)=0,"",SUM(F52:F58)/SUMPRODUCT(--(F52:F58&lt;&gt;"")))</f>
        <v>42.1428571428571</v>
      </c>
      <c r="G59" s="124" cm="1">
        <f t="array" ref="G59">IF(COUNTA(G52:G58)=0,"",SUM(G52:G58)/SUMPRODUCT(--(G52:G58&lt;&gt;"")))</f>
        <v>31.4285714285714</v>
      </c>
      <c r="H59" s="124" cm="1">
        <f t="array" ref="H59">IF(COUNTA(H52:H58)=0,"",SUM(H52:H58)/SUMPRODUCT(--(H52:H58&lt;&gt;"")))</f>
        <v>18.5714285714286</v>
      </c>
      <c r="I59" s="124" cm="1">
        <f t="array" ref="I59">IF(COUNTA(I52:I58)=0,"",SUM(I52:I58)/SUMPRODUCT(--(I52:I58&lt;&gt;"")))</f>
        <v>15.7142857142857</v>
      </c>
      <c r="J59" s="124" cm="1">
        <f t="array" ref="J59">IF(SUMPRODUCT(--(J52:J58&lt;&gt;""))=0,"",SUM(J52:J58)/SUMPRODUCT(--(J52:J58&lt;&gt;"")))</f>
        <v>26.9642857142857</v>
      </c>
      <c r="K59" s="124" cm="1">
        <f t="array" ref="K59">IF(COUNTA(K52:K58)=0,"",SUM(K52:K58)/SUMPRODUCT(--(K52:K58&lt;&gt;"")))</f>
        <v>14.2857142857143</v>
      </c>
      <c r="L59" s="124" cm="1">
        <f t="array" ref="L59">IF(COUNTA(L52:L58)=0,"",SUM(L52:L58)/SUMPRODUCT(--(L52:L58&lt;&gt;"")))</f>
        <v>1.42857142857143</v>
      </c>
      <c r="M59" s="124" cm="1">
        <f t="array" ref="M59">IF(COUNTA(M52:M58)=0,"",SUM(M52:M58)/SUMPRODUCT(--(M52:M58&lt;&gt;"")))</f>
        <v>0</v>
      </c>
      <c r="N59" s="126" cm="1">
        <f t="array" ref="N59">IF(COUNTA(P52:P58)=0,"",SUM(P52:P58)/SUMPRODUCT(--(P52:P58&lt;&gt;"")))</f>
        <v>91.6666666666667</v>
      </c>
      <c r="O59" s="124"/>
      <c r="P59" s="124"/>
      <c r="Q59" s="108" cm="1">
        <f t="array" ref="Q59">SUM(Q52:Q58)/IF(SUM(Q52:Q58)=0,1,SUM(IF(Q52:Q58&lt;&gt;0,1,0)))</f>
        <v>59.4505494505495</v>
      </c>
      <c r="R59" s="127" t="str">
        <f>REPT("-",12)</f>
        <v>------------</v>
      </c>
    </row>
    <row r="60" ht="21" spans="1:18">
      <c r="A60" s="121">
        <v>44432</v>
      </c>
      <c r="B60" s="21" t="s">
        <v>122</v>
      </c>
      <c r="C60" s="22">
        <v>0</v>
      </c>
      <c r="D60" s="23">
        <v>0</v>
      </c>
      <c r="E60" s="24">
        <v>0</v>
      </c>
      <c r="F60" s="22">
        <v>15</v>
      </c>
      <c r="G60" s="23">
        <v>0</v>
      </c>
      <c r="H60" s="22">
        <v>30</v>
      </c>
      <c r="I60" s="22">
        <v>15</v>
      </c>
      <c r="J60" s="39" cm="1">
        <f t="array" ref="J60">IF(COUNTA(F60:I60)=0,"",SUM(F60:I60)/SUMPRODUCT(--(F60:I60&lt;&gt;"")))</f>
        <v>15</v>
      </c>
      <c r="K60" s="22">
        <v>0</v>
      </c>
      <c r="L60" s="22">
        <v>0</v>
      </c>
      <c r="M60" s="22">
        <v>0</v>
      </c>
      <c r="N60" s="129" t="s">
        <v>168</v>
      </c>
      <c r="O60" s="129">
        <v>8</v>
      </c>
      <c r="P60" s="129">
        <v>100</v>
      </c>
      <c r="Q60" s="54">
        <f t="shared" ref="Q60:Q66" si="7">(0.5*C60+2*D60+2*E60+2*F60+2*G60+2*H60+2*I60+0.5*K60+0.5*L60+0.5*M60+O60*P60)/IF(OR(B60="SAT",B60="SUN"),10,13)</f>
        <v>70.7692307692308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ICN3</v>
      </c>
    </row>
    <row r="61" ht="21" spans="1:18">
      <c r="A61" s="121">
        <v>44433</v>
      </c>
      <c r="B61" s="21" t="s">
        <v>124</v>
      </c>
      <c r="C61" s="22">
        <v>100</v>
      </c>
      <c r="D61" s="23">
        <v>100</v>
      </c>
      <c r="E61" s="24">
        <v>0</v>
      </c>
      <c r="F61" s="22">
        <v>50</v>
      </c>
      <c r="G61" s="23">
        <v>50</v>
      </c>
      <c r="H61" s="22">
        <v>65</v>
      </c>
      <c r="I61" s="22">
        <v>100</v>
      </c>
      <c r="J61" s="39" cm="1">
        <f t="array" ref="J61">IF(COUNTA(F61:I61)=0,"",SUM(F61:I61)/SUMPRODUCT(--(F61:I61&lt;&gt;"")))</f>
        <v>66.25</v>
      </c>
      <c r="K61" s="22">
        <v>0</v>
      </c>
      <c r="L61" s="22">
        <v>0</v>
      </c>
      <c r="M61" s="22">
        <v>0</v>
      </c>
      <c r="N61" s="129" t="s">
        <v>158</v>
      </c>
      <c r="O61" s="129">
        <v>3</v>
      </c>
      <c r="P61" s="129">
        <v>100</v>
      </c>
      <c r="Q61" s="54">
        <f t="shared" si="7"/>
        <v>83.0769230769231</v>
      </c>
      <c r="R61" s="61"/>
    </row>
    <row r="62" ht="21" spans="1:18">
      <c r="A62" s="121">
        <v>44434</v>
      </c>
      <c r="B62" s="21" t="s">
        <v>126</v>
      </c>
      <c r="C62" s="22">
        <v>0</v>
      </c>
      <c r="D62" s="23">
        <v>10</v>
      </c>
      <c r="E62" s="24">
        <v>0</v>
      </c>
      <c r="F62" s="22">
        <v>70</v>
      </c>
      <c r="G62" s="23">
        <v>40</v>
      </c>
      <c r="H62" s="22">
        <v>0</v>
      </c>
      <c r="I62" s="22">
        <v>0</v>
      </c>
      <c r="J62" s="39" cm="1">
        <f t="array" ref="J62">IF(COUNTA(F62:I62)=0,"",SUM(F62:I62)/SUMPRODUCT(--(F62:I62&lt;&gt;"")))</f>
        <v>27.5</v>
      </c>
      <c r="K62" s="22">
        <v>0</v>
      </c>
      <c r="L62" s="22">
        <v>0</v>
      </c>
      <c r="M62" s="22">
        <v>0</v>
      </c>
      <c r="N62" s="129" t="s">
        <v>169</v>
      </c>
      <c r="O62" s="129">
        <v>4.5</v>
      </c>
      <c r="P62" s="129">
        <v>100</v>
      </c>
      <c r="Q62" s="54">
        <f t="shared" si="7"/>
        <v>53.0769230769231</v>
      </c>
      <c r="R62" s="61"/>
    </row>
    <row r="63" ht="21" spans="1:18">
      <c r="A63" s="121">
        <v>44435</v>
      </c>
      <c r="B63" s="21" t="s">
        <v>128</v>
      </c>
      <c r="C63" s="22">
        <v>0</v>
      </c>
      <c r="D63" s="23">
        <v>0</v>
      </c>
      <c r="E63" s="24">
        <v>0</v>
      </c>
      <c r="F63" s="22">
        <v>35</v>
      </c>
      <c r="G63" s="23">
        <v>0</v>
      </c>
      <c r="H63" s="22">
        <v>30</v>
      </c>
      <c r="I63" s="22">
        <v>36</v>
      </c>
      <c r="J63" s="39" cm="1">
        <f t="array" ref="J63">IF(COUNTA(F63:I63)=0,"",SUM(F63:I63)/SUMPRODUCT(--(F63:I63&lt;&gt;"")))</f>
        <v>25.25</v>
      </c>
      <c r="K63" s="22">
        <v>0</v>
      </c>
      <c r="L63" s="22">
        <v>0</v>
      </c>
      <c r="M63" s="22">
        <v>0</v>
      </c>
      <c r="N63" s="129" t="s">
        <v>169</v>
      </c>
      <c r="O63" s="129">
        <v>8</v>
      </c>
      <c r="P63" s="129">
        <v>100</v>
      </c>
      <c r="Q63" s="54">
        <f t="shared" si="7"/>
        <v>77.0769230769231</v>
      </c>
      <c r="R63" s="61"/>
    </row>
    <row r="64" ht="21" spans="1:18">
      <c r="A64" s="121">
        <v>44436</v>
      </c>
      <c r="B64" s="21" t="s">
        <v>130</v>
      </c>
      <c r="C64" s="22">
        <v>0</v>
      </c>
      <c r="D64" s="23">
        <v>50</v>
      </c>
      <c r="E64" s="24">
        <v>0</v>
      </c>
      <c r="F64" s="22">
        <v>126</v>
      </c>
      <c r="G64" s="23">
        <v>0</v>
      </c>
      <c r="H64" s="22">
        <v>50</v>
      </c>
      <c r="I64" s="22">
        <v>50</v>
      </c>
      <c r="J64" s="39" cm="1">
        <f t="array" ref="J64">IF(COUNTA(F64:I64)=0,"",SUM(F64:I64)/SUMPRODUCT(--(F64:I64&lt;&gt;"")))</f>
        <v>56.5</v>
      </c>
      <c r="K64" s="22">
        <v>0</v>
      </c>
      <c r="L64" s="22">
        <v>0</v>
      </c>
      <c r="M64" s="22">
        <v>0</v>
      </c>
      <c r="N64" s="131" t="s">
        <v>170</v>
      </c>
      <c r="O64" s="129">
        <v>5</v>
      </c>
      <c r="P64" s="129">
        <v>100</v>
      </c>
      <c r="Q64" s="54">
        <f t="shared" si="7"/>
        <v>80.9230769230769</v>
      </c>
      <c r="R64" s="61"/>
    </row>
    <row r="65" ht="21" spans="1:18">
      <c r="A65" s="121">
        <v>44437</v>
      </c>
      <c r="B65" s="21" t="s">
        <v>132</v>
      </c>
      <c r="C65" s="22">
        <v>0</v>
      </c>
      <c r="D65" s="23">
        <v>50</v>
      </c>
      <c r="E65" s="24">
        <v>0</v>
      </c>
      <c r="F65" s="22">
        <v>100</v>
      </c>
      <c r="G65" s="22">
        <v>95</v>
      </c>
      <c r="H65" s="22">
        <v>100</v>
      </c>
      <c r="I65" s="22">
        <v>60</v>
      </c>
      <c r="J65" s="39" cm="1">
        <f t="array" ref="J65">IF(COUNTA(F65:I65)=0,"",SUM(F65:I65)/SUMPRODUCT(--(F65:I65&lt;&gt;"")))</f>
        <v>88.75</v>
      </c>
      <c r="K65" s="22">
        <v>0</v>
      </c>
      <c r="L65" s="22">
        <v>0</v>
      </c>
      <c r="M65" s="22">
        <v>0</v>
      </c>
      <c r="N65" s="131" t="s">
        <v>158</v>
      </c>
      <c r="O65" s="129">
        <v>0.5</v>
      </c>
      <c r="P65" s="129">
        <v>100</v>
      </c>
      <c r="Q65" s="54">
        <f t="shared" si="7"/>
        <v>86</v>
      </c>
      <c r="R65" s="61"/>
    </row>
    <row r="66" ht="21.75" spans="1:18">
      <c r="A66" s="121">
        <v>44438</v>
      </c>
      <c r="B66" s="21" t="s">
        <v>133</v>
      </c>
      <c r="C66" s="22">
        <v>100</v>
      </c>
      <c r="D66" s="23">
        <v>100</v>
      </c>
      <c r="E66" s="24">
        <v>0</v>
      </c>
      <c r="F66" s="22">
        <v>100</v>
      </c>
      <c r="G66" s="23">
        <v>0</v>
      </c>
      <c r="H66" s="22">
        <v>0</v>
      </c>
      <c r="I66" s="22">
        <v>0</v>
      </c>
      <c r="J66" s="39" cm="1">
        <f t="array" ref="J66">IF(COUNTA(F66:I66)=0,"",SUM(F66:I66)/SUMPRODUCT(--(F66:I66&lt;&gt;"")))</f>
        <v>25</v>
      </c>
      <c r="K66" s="130">
        <v>0</v>
      </c>
      <c r="L66" s="22">
        <v>0</v>
      </c>
      <c r="M66" s="22">
        <v>0</v>
      </c>
      <c r="N66" s="127" t="str">
        <f>REPT("-",12)</f>
        <v>------------</v>
      </c>
      <c r="O66" s="129"/>
      <c r="P66" s="129"/>
      <c r="Q66" s="54">
        <f t="shared" si="7"/>
        <v>45</v>
      </c>
      <c r="R66" s="61"/>
    </row>
    <row r="67" ht="21.75" spans="1:18">
      <c r="A67" s="122" t="s">
        <v>171</v>
      </c>
      <c r="B67" s="123"/>
      <c r="C67" s="124" cm="1">
        <f t="array" ref="C67">IF(COUNTA(C60:C66)=0,"",SUM(C60:C66)/SUMPRODUCT(--(C60:C66&lt;&gt;"")))</f>
        <v>28.5714285714286</v>
      </c>
      <c r="D67" s="124" cm="1">
        <f t="array" ref="D67">IF(COUNTA(D60:D66)=0,"",SUM(D60:D66)/SUMPRODUCT(--(D60:D66&lt;&gt;"")))</f>
        <v>44.2857142857143</v>
      </c>
      <c r="E67" s="124" cm="1">
        <f t="array" ref="E67">IF(COUNTA(E60:E66)=0,"",SUM(E60:E66)/SUMPRODUCT(--(E60:E66&lt;&gt;"")))</f>
        <v>0</v>
      </c>
      <c r="F67" s="124" cm="1">
        <f t="array" ref="F67">IF(COUNTA(F60:F66)=0,"",SUM(F60:F66)/SUMPRODUCT(--(F60:F66&lt;&gt;"")))</f>
        <v>70.8571428571429</v>
      </c>
      <c r="G67" s="124" cm="1">
        <f t="array" ref="G67">IF(COUNTA(G60:G66)=0,"",SUM(G60:G66)/SUMPRODUCT(--(G60:G66&lt;&gt;"")))</f>
        <v>26.4285714285714</v>
      </c>
      <c r="H67" s="124" cm="1">
        <f t="array" ref="H67">IF(COUNTA(H60:H66)=0,"",SUM(H60:H66)/SUMPRODUCT(--(H60:H66&lt;&gt;"")))</f>
        <v>39.2857142857143</v>
      </c>
      <c r="I67" s="124" cm="1">
        <f t="array" ref="I67">IF(COUNTA(I60:I66)=0,"",SUM(I60:I66)/SUMPRODUCT(--(I60:I66&lt;&gt;"")))</f>
        <v>37.2857142857143</v>
      </c>
      <c r="J67" s="124" cm="1">
        <f t="array" ref="J67">IF(SUMPRODUCT(--(J60:J66&lt;&gt;""))=0,"",SUM(J60:J66)/SUMPRODUCT(--(J60:J66&lt;&gt;"")))</f>
        <v>43.4642857142857</v>
      </c>
      <c r="K67" s="124" cm="1">
        <f t="array" ref="K67">IF(COUNTA(K60:K66)=0,"",SUM(K60:K66)/SUMPRODUCT(--(K60:K66&lt;&gt;"")))</f>
        <v>0</v>
      </c>
      <c r="L67" s="124" cm="1">
        <f t="array" ref="L67">IF(COUNTA(L60:L66)=0,"",SUM(L60:L66)/SUMPRODUCT(--(L60:L66&lt;&gt;"")))</f>
        <v>0</v>
      </c>
      <c r="M67" s="124" cm="1">
        <f t="array" ref="M67">IF(COUNTA(M60:M66)=0,"",SUM(M60:M66)/SUMPRODUCT(--(M60:M66&lt;&gt;"")))</f>
        <v>0</v>
      </c>
      <c r="N67" s="126" cm="1">
        <f t="array" ref="N67">IF(COUNTA(P60:P66)=0,"",SUM(P60:P66)/SUMPRODUCT(--(P60:P66&lt;&gt;"")))</f>
        <v>100</v>
      </c>
      <c r="O67" s="124"/>
      <c r="P67" s="124"/>
      <c r="Q67" s="108" cm="1">
        <f t="array" ref="Q67">SUM(Q60:Q66)/IF(SUM(Q60:Q66)=0,1,SUM(IF(Q60:Q66&lt;&gt;0,1,0)))</f>
        <v>70.8461538461539</v>
      </c>
      <c r="R67" s="127" t="str">
        <f>REPT("-",12)</f>
        <v>------------</v>
      </c>
    </row>
    <row r="68" ht="21" spans="1:18">
      <c r="A68" s="121">
        <v>44439</v>
      </c>
      <c r="B68" s="21" t="s">
        <v>122</v>
      </c>
      <c r="C68" s="22">
        <v>0</v>
      </c>
      <c r="D68" s="23">
        <v>25</v>
      </c>
      <c r="E68" s="24">
        <v>0</v>
      </c>
      <c r="F68" s="22">
        <v>0</v>
      </c>
      <c r="G68" s="23">
        <v>0</v>
      </c>
      <c r="H68" s="22">
        <v>0</v>
      </c>
      <c r="I68" s="22">
        <v>30</v>
      </c>
      <c r="J68" s="39" cm="1">
        <f t="array" ref="J68">IF(COUNTA(F68:I68)=0,"",SUM(F68:I68)/SUMPRODUCT(--(F68:I68&lt;&gt;"")))</f>
        <v>7.5</v>
      </c>
      <c r="K68" s="22">
        <v>0</v>
      </c>
      <c r="L68" s="22">
        <v>0</v>
      </c>
      <c r="M68" s="22">
        <v>0</v>
      </c>
      <c r="N68" s="129" t="s">
        <v>172</v>
      </c>
      <c r="O68" s="129">
        <v>8</v>
      </c>
      <c r="P68" s="129">
        <v>100</v>
      </c>
      <c r="Q68" s="54">
        <f t="shared" ref="Q68:Q74" si="8">(0.5*C68+2*D68+2*E68+2*F68+2*G68+2*H68+2*I68+0.5*K68+0.5*L68+0.5*M68+O68*P68)/IF(OR(B68="SAT",B68="SUN"),10,13)</f>
        <v>70</v>
      </c>
      <c r="R68" s="55" t="str">
        <f>IF(Q75&gt;=100,"NPL",IF(AND(Q75&lt;=99.99,Q75&gt;=95),"N*",IF(AND(Q75&lt;=94.99,Q75&gt;=88),"ICN1",IF(AND(Q75&lt;=87.99,Q75&gt;=80),"ICN2",IF(AND(Q75&lt;=79.99,Q75&gt;=70),"ICN3",IF(AND(Q75&lt;=69.99,Q75&gt;=60),"ICN4",IF(Q75=0,"-","ICN5")))))))</f>
        <v>ICN4</v>
      </c>
    </row>
    <row r="69" ht="21" spans="1:18">
      <c r="A69" s="121">
        <v>44440</v>
      </c>
      <c r="B69" s="21" t="s">
        <v>124</v>
      </c>
      <c r="C69" s="22">
        <v>100</v>
      </c>
      <c r="D69" s="23">
        <v>90</v>
      </c>
      <c r="E69" s="24">
        <v>0</v>
      </c>
      <c r="F69" s="22">
        <v>50</v>
      </c>
      <c r="G69" s="23">
        <v>65</v>
      </c>
      <c r="H69" s="22">
        <v>50</v>
      </c>
      <c r="I69" s="22">
        <v>75</v>
      </c>
      <c r="J69" s="39" cm="1">
        <f t="array" ref="J69">IF(COUNTA(F69:I69)=0,"",SUM(F69:I69)/SUMPRODUCT(--(F69:I69&lt;&gt;"")))</f>
        <v>60</v>
      </c>
      <c r="K69" s="22">
        <v>0</v>
      </c>
      <c r="L69" s="22">
        <v>0</v>
      </c>
      <c r="M69" s="22">
        <v>0</v>
      </c>
      <c r="N69" s="129" t="s">
        <v>172</v>
      </c>
      <c r="O69" s="129">
        <v>4</v>
      </c>
      <c r="P69" s="129">
        <v>100</v>
      </c>
      <c r="Q69" s="54">
        <f t="shared" si="8"/>
        <v>85.3846153846154</v>
      </c>
      <c r="R69" s="61"/>
    </row>
    <row r="70" ht="21" spans="1:18">
      <c r="A70" s="121">
        <v>44441</v>
      </c>
      <c r="B70" s="21" t="s">
        <v>126</v>
      </c>
      <c r="C70" s="22">
        <v>90</v>
      </c>
      <c r="D70" s="23">
        <v>90</v>
      </c>
      <c r="E70" s="24">
        <v>0</v>
      </c>
      <c r="F70" s="22">
        <v>50</v>
      </c>
      <c r="G70" s="23">
        <v>30</v>
      </c>
      <c r="H70" s="22">
        <v>75</v>
      </c>
      <c r="I70" s="22">
        <v>50</v>
      </c>
      <c r="J70" s="39" cm="1">
        <f t="array" ref="J70">IF(COUNTA(F70:I70)=0,"",SUM(F70:I70)/SUMPRODUCT(--(F70:I70&lt;&gt;"")))</f>
        <v>51.25</v>
      </c>
      <c r="K70" s="22">
        <v>0</v>
      </c>
      <c r="L70" s="22">
        <v>0</v>
      </c>
      <c r="M70" s="22">
        <v>0</v>
      </c>
      <c r="N70" s="129" t="s">
        <v>172</v>
      </c>
      <c r="O70" s="129">
        <v>7</v>
      </c>
      <c r="P70" s="129">
        <v>100</v>
      </c>
      <c r="Q70" s="54">
        <f t="shared" si="8"/>
        <v>102.692307692308</v>
      </c>
      <c r="R70" s="61"/>
    </row>
    <row r="71" ht="21" spans="1:18">
      <c r="A71" s="121">
        <v>44442</v>
      </c>
      <c r="B71" s="21" t="s">
        <v>128</v>
      </c>
      <c r="C71" s="22">
        <v>50</v>
      </c>
      <c r="D71" s="23">
        <v>75</v>
      </c>
      <c r="E71" s="24">
        <v>0</v>
      </c>
      <c r="F71" s="22">
        <v>100</v>
      </c>
      <c r="G71" s="23">
        <v>100</v>
      </c>
      <c r="H71" s="22">
        <v>100</v>
      </c>
      <c r="I71" s="22">
        <v>150</v>
      </c>
      <c r="J71" s="39" cm="1">
        <f t="array" ref="J71">IF(COUNTA(F71:I71)=0,"",SUM(F71:I71)/SUMPRODUCT(--(F71:I71&lt;&gt;"")))</f>
        <v>112.5</v>
      </c>
      <c r="K71" s="22">
        <v>0</v>
      </c>
      <c r="L71" s="22">
        <v>0</v>
      </c>
      <c r="M71" s="22">
        <v>0</v>
      </c>
      <c r="N71" s="129" t="s">
        <v>172</v>
      </c>
      <c r="O71" s="129">
        <v>2</v>
      </c>
      <c r="P71" s="129">
        <v>100</v>
      </c>
      <c r="Q71" s="54">
        <f t="shared" si="8"/>
        <v>98.0769230769231</v>
      </c>
      <c r="R71" s="61"/>
    </row>
    <row r="72" ht="21" spans="1:18">
      <c r="A72" s="121">
        <v>44443</v>
      </c>
      <c r="B72" s="21" t="s">
        <v>130</v>
      </c>
      <c r="C72" s="22">
        <v>100</v>
      </c>
      <c r="D72" s="23">
        <v>0</v>
      </c>
      <c r="E72" s="24">
        <v>0</v>
      </c>
      <c r="F72" s="22">
        <v>50</v>
      </c>
      <c r="G72" s="23">
        <v>0</v>
      </c>
      <c r="H72" s="22">
        <v>10</v>
      </c>
      <c r="I72" s="22">
        <v>25</v>
      </c>
      <c r="J72" s="39" cm="1">
        <f t="array" ref="J72">IF(COUNTA(F72:I72)=0,"",SUM(F72:I72)/SUMPRODUCT(--(F72:I72&lt;&gt;"")))</f>
        <v>21.25</v>
      </c>
      <c r="K72" s="22">
        <v>250</v>
      </c>
      <c r="L72" s="22">
        <v>0</v>
      </c>
      <c r="M72" s="22">
        <v>0</v>
      </c>
      <c r="N72" s="131" t="s">
        <v>172</v>
      </c>
      <c r="O72" s="129">
        <v>5</v>
      </c>
      <c r="P72" s="129">
        <v>100</v>
      </c>
      <c r="Q72" s="54">
        <f t="shared" si="8"/>
        <v>65</v>
      </c>
      <c r="R72" s="61"/>
    </row>
    <row r="73" ht="21" spans="1:18">
      <c r="A73" s="121">
        <v>44444</v>
      </c>
      <c r="B73" s="21" t="s">
        <v>132</v>
      </c>
      <c r="C73" s="22">
        <v>0</v>
      </c>
      <c r="D73" s="23">
        <v>50</v>
      </c>
      <c r="E73" s="24">
        <v>0</v>
      </c>
      <c r="F73" s="22">
        <v>100</v>
      </c>
      <c r="G73" s="22">
        <v>0</v>
      </c>
      <c r="H73" s="22">
        <v>0</v>
      </c>
      <c r="I73" s="22">
        <v>0</v>
      </c>
      <c r="J73" s="39" cm="1">
        <f t="array" ref="J73">IF(COUNTA(F73:I73)=0,"",SUM(F73:I73)/SUMPRODUCT(--(F73:I73&lt;&gt;"")))</f>
        <v>25</v>
      </c>
      <c r="K73" s="22">
        <v>0</v>
      </c>
      <c r="L73" s="22">
        <v>0</v>
      </c>
      <c r="M73" s="22">
        <v>0</v>
      </c>
      <c r="N73" s="134" t="str">
        <f>REPT("-",12)</f>
        <v>------------</v>
      </c>
      <c r="O73" s="129"/>
      <c r="P73" s="129"/>
      <c r="Q73" s="54">
        <f t="shared" si="8"/>
        <v>30</v>
      </c>
      <c r="R73" s="61"/>
    </row>
    <row r="74" ht="21" spans="1:18">
      <c r="A74" s="121">
        <v>44445</v>
      </c>
      <c r="B74" s="21" t="s">
        <v>133</v>
      </c>
      <c r="C74" s="22">
        <v>0</v>
      </c>
      <c r="D74" s="23">
        <v>50</v>
      </c>
      <c r="E74" s="24">
        <v>0</v>
      </c>
      <c r="F74" s="22">
        <v>0</v>
      </c>
      <c r="G74" s="23">
        <v>0</v>
      </c>
      <c r="H74" s="22">
        <v>0</v>
      </c>
      <c r="I74" s="22">
        <v>0</v>
      </c>
      <c r="J74" s="39" cm="1">
        <f t="array" ref="J74">IF(COUNTA(F74:I74)=0,"",SUM(F74:I74)/SUMPRODUCT(--(F74:I74&lt;&gt;"")))</f>
        <v>0</v>
      </c>
      <c r="K74" s="130">
        <v>0</v>
      </c>
      <c r="L74" s="22">
        <v>0</v>
      </c>
      <c r="M74" s="22">
        <v>0</v>
      </c>
      <c r="N74" s="46" t="str">
        <f>REPT("-",12)</f>
        <v>------------</v>
      </c>
      <c r="O74" s="129"/>
      <c r="P74" s="129"/>
      <c r="Q74" s="54">
        <f t="shared" si="8"/>
        <v>10</v>
      </c>
      <c r="R74" s="61"/>
    </row>
    <row r="75" ht="21.75" spans="1:18">
      <c r="A75" s="122" t="s">
        <v>173</v>
      </c>
      <c r="B75" s="123"/>
      <c r="C75" s="124" cm="1">
        <f t="array" ref="C75">IF(COUNTA(C68:C74)=0,"",SUM(C68:C74)/SUMPRODUCT(--(C68:C74&lt;&gt;"")))</f>
        <v>48.5714285714286</v>
      </c>
      <c r="D75" s="124" cm="1">
        <f t="array" ref="D75">IF(COUNTA(D68:D74)=0,"",SUM(D68:D74)/SUMPRODUCT(--(D68:D74&lt;&gt;"")))</f>
        <v>54.2857142857143</v>
      </c>
      <c r="E75" s="124" cm="1">
        <f t="array" ref="E75">IF(COUNTA(E68:E74)=0,"",SUM(E68:E74)/SUMPRODUCT(--(E68:E74&lt;&gt;"")))</f>
        <v>0</v>
      </c>
      <c r="F75" s="124" cm="1">
        <f t="array" ref="F75">IF(COUNTA(F68:F74)=0,"",SUM(F68:F74)/SUMPRODUCT(--(F68:F74&lt;&gt;"")))</f>
        <v>50</v>
      </c>
      <c r="G75" s="124" cm="1">
        <f t="array" ref="G75">IF(COUNTA(G68:G74)=0,"",SUM(G68:G74)/SUMPRODUCT(--(G68:G74&lt;&gt;"")))</f>
        <v>27.8571428571429</v>
      </c>
      <c r="H75" s="124" cm="1">
        <f t="array" ref="H75">IF(COUNTA(H68:H74)=0,"",SUM(H68:H74)/SUMPRODUCT(--(H68:H74&lt;&gt;"")))</f>
        <v>33.5714285714286</v>
      </c>
      <c r="I75" s="124" cm="1">
        <f t="array" ref="I75">IF(COUNTA(I68:I74)=0,"",SUM(I68:I74)/SUMPRODUCT(--(I68:I74&lt;&gt;"")))</f>
        <v>47.1428571428571</v>
      </c>
      <c r="J75" s="124" cm="1">
        <f t="array" ref="J75">IF(SUMPRODUCT(--(J68:J74&lt;&gt;""))=0,"",SUM(J68:J74)/SUMPRODUCT(--(J68:J74&lt;&gt;"")))</f>
        <v>39.6428571428571</v>
      </c>
      <c r="K75" s="124" cm="1">
        <f t="array" ref="K75">IF(COUNTA(K68:K74)=0,"",SUM(K68:K74)/SUMPRODUCT(--(K68:K74&lt;&gt;"")))</f>
        <v>35.7142857142857</v>
      </c>
      <c r="L75" s="124" cm="1">
        <f t="array" ref="L75">IF(COUNTA(L68:L74)=0,"",SUM(L68:L74)/SUMPRODUCT(--(L68:L74&lt;&gt;"")))</f>
        <v>0</v>
      </c>
      <c r="M75" s="124" cm="1">
        <f t="array" ref="M75">IF(COUNTA(M68:M74)=0,"",SUM(M68:M74)/SUMPRODUCT(--(M68:M74&lt;&gt;"")))</f>
        <v>0</v>
      </c>
      <c r="N75" s="126" cm="1">
        <f t="array" ref="N75">IF(COUNTA(P68:P74)=0,"",SUM(P68:P74)/SUMPRODUCT(--(P68:P74&lt;&gt;"")))</f>
        <v>100</v>
      </c>
      <c r="O75" s="124"/>
      <c r="P75" s="124"/>
      <c r="Q75" s="108" cm="1">
        <f t="array" ref="Q75">SUM(Q68:Q74)/IF(SUM(Q68:Q74)=0,1,SUM(IF(Q68:Q74&lt;&gt;0,1,0)))</f>
        <v>65.8791208791209</v>
      </c>
      <c r="R75" s="127" t="str">
        <f>REPT("-",12)</f>
        <v>------------</v>
      </c>
    </row>
    <row r="76" ht="21" spans="1:18">
      <c r="A76" s="121">
        <v>44446</v>
      </c>
      <c r="B76" s="21" t="s">
        <v>122</v>
      </c>
      <c r="C76" s="22">
        <v>0</v>
      </c>
      <c r="D76" s="23">
        <v>0</v>
      </c>
      <c r="E76" s="24">
        <v>0</v>
      </c>
      <c r="F76" s="22">
        <v>25</v>
      </c>
      <c r="G76" s="23">
        <v>0</v>
      </c>
      <c r="H76" s="22">
        <v>0</v>
      </c>
      <c r="I76" s="22">
        <v>0</v>
      </c>
      <c r="J76" s="39" cm="1">
        <f t="array" ref="J76">IF(COUNTA(F76:I76)=0,"",SUM(F76:I76)/SUMPRODUCT(--(F76:I76&lt;&gt;"")))</f>
        <v>6.25</v>
      </c>
      <c r="K76" s="22">
        <v>0</v>
      </c>
      <c r="L76" s="22">
        <v>0</v>
      </c>
      <c r="M76" s="22">
        <v>0</v>
      </c>
      <c r="N76" s="129" t="s">
        <v>174</v>
      </c>
      <c r="O76" s="129">
        <v>2</v>
      </c>
      <c r="P76" s="129">
        <v>100</v>
      </c>
      <c r="Q76" s="54">
        <f t="shared" ref="Q76:Q82" si="9">(0.5*C76+2*D76+2*E76+2*F76+2*G76+2*H76+2*I76+0.5*K76+0.5*L76+0.5*M76+O76*P76)/IF(OR(B76="SAT",B76="SUN"),10,13)</f>
        <v>19.2307692307692</v>
      </c>
      <c r="R76" s="55" t="str">
        <f>IF(Q83&gt;=100,"NPL",IF(AND(Q83&lt;=99.99,Q83&gt;=95),"N*",IF(AND(Q83&lt;=94.99,Q83&gt;=88),"ICN1",IF(AND(Q83&lt;=87.99,Q83&gt;=80),"ICN2",IF(AND(Q83&lt;=79.99,Q83&gt;=70),"ICN3",IF(AND(Q83&lt;=69.99,Q83&gt;=60),"ICN4",IF(Q83=0,"-","ICN5")))))))</f>
        <v>ICN3</v>
      </c>
    </row>
    <row r="77" ht="21" spans="1:18">
      <c r="A77" s="121">
        <v>44447</v>
      </c>
      <c r="B77" s="21" t="s">
        <v>124</v>
      </c>
      <c r="C77" s="22">
        <v>85</v>
      </c>
      <c r="D77" s="23">
        <v>85</v>
      </c>
      <c r="E77" s="24">
        <v>0</v>
      </c>
      <c r="F77" s="22">
        <v>60</v>
      </c>
      <c r="G77" s="23">
        <v>0</v>
      </c>
      <c r="H77" s="22">
        <v>60</v>
      </c>
      <c r="I77" s="22">
        <v>30</v>
      </c>
      <c r="J77" s="39" cm="1">
        <f t="array" ref="J77">IF(COUNTA(F77:I77)=0,"",SUM(F77:I77)/SUMPRODUCT(--(F77:I77&lt;&gt;"")))</f>
        <v>37.5</v>
      </c>
      <c r="K77" s="22">
        <v>0</v>
      </c>
      <c r="L77" s="22">
        <v>0</v>
      </c>
      <c r="M77" s="22">
        <v>0</v>
      </c>
      <c r="N77" s="129" t="s">
        <v>175</v>
      </c>
      <c r="O77" s="129">
        <v>5</v>
      </c>
      <c r="P77" s="129">
        <v>100</v>
      </c>
      <c r="Q77" s="54">
        <f t="shared" si="9"/>
        <v>77.8846153846154</v>
      </c>
      <c r="R77" s="61"/>
    </row>
    <row r="78" ht="21" spans="1:18">
      <c r="A78" s="121">
        <v>44448</v>
      </c>
      <c r="B78" s="21" t="s">
        <v>126</v>
      </c>
      <c r="C78" s="22">
        <v>0</v>
      </c>
      <c r="D78" s="23">
        <v>50</v>
      </c>
      <c r="E78" s="24">
        <v>0</v>
      </c>
      <c r="F78" s="22">
        <v>0</v>
      </c>
      <c r="G78" s="23">
        <v>0</v>
      </c>
      <c r="H78" s="22">
        <v>70</v>
      </c>
      <c r="I78" s="22">
        <v>100</v>
      </c>
      <c r="J78" s="39" cm="1">
        <f t="array" ref="J78">IF(COUNTA(F78:I78)=0,"",SUM(F78:I78)/SUMPRODUCT(--(F78:I78&lt;&gt;"")))</f>
        <v>42.5</v>
      </c>
      <c r="K78" s="22">
        <v>0</v>
      </c>
      <c r="L78" s="22">
        <v>0</v>
      </c>
      <c r="M78" s="22">
        <v>0</v>
      </c>
      <c r="N78" s="129" t="s">
        <v>176</v>
      </c>
      <c r="O78" s="129">
        <v>6</v>
      </c>
      <c r="P78" s="129">
        <v>100</v>
      </c>
      <c r="Q78" s="54">
        <f t="shared" si="9"/>
        <v>80</v>
      </c>
      <c r="R78" s="61"/>
    </row>
    <row r="79" ht="21" spans="1:18">
      <c r="A79" s="121">
        <v>44449</v>
      </c>
      <c r="B79" s="21" t="s">
        <v>128</v>
      </c>
      <c r="C79" s="22">
        <v>0</v>
      </c>
      <c r="D79" s="23">
        <v>75</v>
      </c>
      <c r="E79" s="24">
        <v>0</v>
      </c>
      <c r="F79" s="22">
        <v>100</v>
      </c>
      <c r="G79" s="23">
        <v>50</v>
      </c>
      <c r="H79" s="22">
        <v>60</v>
      </c>
      <c r="I79" s="22">
        <v>100</v>
      </c>
      <c r="J79" s="39" cm="1">
        <f t="array" ref="J79">IF(COUNTA(F79:I79)=0,"",SUM(F79:I79)/SUMPRODUCT(--(F79:I79&lt;&gt;"")))</f>
        <v>77.5</v>
      </c>
      <c r="K79" s="22">
        <v>70</v>
      </c>
      <c r="L79" s="22">
        <v>0</v>
      </c>
      <c r="M79" s="22">
        <v>0</v>
      </c>
      <c r="N79" s="129" t="s">
        <v>177</v>
      </c>
      <c r="O79" s="129">
        <v>3</v>
      </c>
      <c r="P79" s="129">
        <v>100</v>
      </c>
      <c r="Q79" s="54">
        <f t="shared" si="9"/>
        <v>85</v>
      </c>
      <c r="R79" s="61"/>
    </row>
    <row r="80" ht="21" spans="1:18">
      <c r="A80" s="121">
        <v>44450</v>
      </c>
      <c r="B80" s="21" t="s">
        <v>130</v>
      </c>
      <c r="C80" s="22">
        <v>0</v>
      </c>
      <c r="D80" s="23">
        <v>75</v>
      </c>
      <c r="E80" s="24">
        <v>0</v>
      </c>
      <c r="F80" s="22">
        <v>15</v>
      </c>
      <c r="G80" s="23">
        <v>0</v>
      </c>
      <c r="H80" s="22">
        <v>100</v>
      </c>
      <c r="I80" s="22">
        <v>170</v>
      </c>
      <c r="J80" s="39" cm="1">
        <f t="array" ref="J80">IF(COUNTA(F80:I80)=0,"",SUM(F80:I80)/SUMPRODUCT(--(F80:I80&lt;&gt;"")))</f>
        <v>71.25</v>
      </c>
      <c r="K80" s="22">
        <v>100</v>
      </c>
      <c r="L80" s="22">
        <v>0</v>
      </c>
      <c r="M80" s="22">
        <v>0</v>
      </c>
      <c r="N80" s="129" t="s">
        <v>177</v>
      </c>
      <c r="O80" s="129">
        <v>4.5</v>
      </c>
      <c r="P80" s="129">
        <v>100</v>
      </c>
      <c r="Q80" s="54">
        <f t="shared" si="9"/>
        <v>93.8461538461538</v>
      </c>
      <c r="R80" s="61"/>
    </row>
    <row r="81" ht="21" spans="1:18">
      <c r="A81" s="121">
        <v>44451</v>
      </c>
      <c r="B81" s="21" t="s">
        <v>132</v>
      </c>
      <c r="C81" s="22">
        <v>0</v>
      </c>
      <c r="D81" s="23">
        <v>210</v>
      </c>
      <c r="E81" s="24">
        <v>0</v>
      </c>
      <c r="F81" s="22">
        <v>100</v>
      </c>
      <c r="G81" s="22">
        <v>100</v>
      </c>
      <c r="H81" s="22">
        <v>30</v>
      </c>
      <c r="I81" s="22">
        <v>85</v>
      </c>
      <c r="J81" s="39" cm="1">
        <f t="array" ref="J81">IF(COUNTA(F81:I81)=0,"",SUM(F81:I81)/SUMPRODUCT(--(F81:I81&lt;&gt;"")))</f>
        <v>78.75</v>
      </c>
      <c r="K81" s="22">
        <v>100</v>
      </c>
      <c r="L81" s="22">
        <v>0</v>
      </c>
      <c r="M81" s="22">
        <v>0</v>
      </c>
      <c r="N81" s="46" t="str">
        <f>REPT("-",12)</f>
        <v>------------</v>
      </c>
      <c r="O81" s="129"/>
      <c r="P81" s="129"/>
      <c r="Q81" s="54">
        <f t="shared" si="9"/>
        <v>110</v>
      </c>
      <c r="R81" s="61"/>
    </row>
    <row r="82" ht="21" spans="1:18">
      <c r="A82" s="121">
        <v>44452</v>
      </c>
      <c r="B82" s="21" t="s">
        <v>133</v>
      </c>
      <c r="C82" s="22"/>
      <c r="D82" s="23"/>
      <c r="E82" s="24"/>
      <c r="F82" s="22"/>
      <c r="G82" s="23"/>
      <c r="H82" s="22"/>
      <c r="I82" s="22"/>
      <c r="J82" s="39" t="str" cm="1">
        <f t="array" ref="J82">IF(COUNTA(F82:I82)=0,"",SUM(F82:I82)/SUMPRODUCT(--(F82:I82&lt;&gt;"")))</f>
        <v/>
      </c>
      <c r="K82" s="130"/>
      <c r="L82" s="22"/>
      <c r="M82" s="22"/>
      <c r="N82" s="46" t="str">
        <f>REPT("-",12)</f>
        <v>------------</v>
      </c>
      <c r="O82" s="129"/>
      <c r="P82" s="129"/>
      <c r="Q82" s="54">
        <f t="shared" si="9"/>
        <v>0</v>
      </c>
      <c r="R82" s="61"/>
    </row>
    <row r="83" ht="21.75" spans="1:18">
      <c r="A83" s="122" t="s">
        <v>178</v>
      </c>
      <c r="B83" s="123"/>
      <c r="C83" s="124" cm="1">
        <f t="array" ref="C83">IF(COUNTA(C76:C82)=0,"",SUM(C76:C82)/SUMPRODUCT(--(C76:C82&lt;&gt;"")))</f>
        <v>14.1666666666667</v>
      </c>
      <c r="D83" s="124" cm="1">
        <f t="array" ref="D83">IF(COUNTA(D76:D82)=0,"",SUM(D76:D82)/SUMPRODUCT(--(D76:D82&lt;&gt;"")))</f>
        <v>82.5</v>
      </c>
      <c r="E83" s="124" cm="1">
        <f t="array" ref="E83">IF(COUNTA(E76:E82)=0,"",SUM(E76:E82)/SUMPRODUCT(--(E76:E82&lt;&gt;"")))</f>
        <v>0</v>
      </c>
      <c r="F83" s="124" cm="1">
        <f t="array" ref="F83">IF(COUNTA(F76:F82)=0,"",SUM(F76:F82)/SUMPRODUCT(--(F76:F82&lt;&gt;"")))</f>
        <v>50</v>
      </c>
      <c r="G83" s="124" cm="1">
        <f t="array" ref="G83">IF(COUNTA(G76:G82)=0,"",SUM(G76:G82)/SUMPRODUCT(--(G76:G82&lt;&gt;"")))</f>
        <v>25</v>
      </c>
      <c r="H83" s="124" cm="1">
        <f t="array" ref="H83">IF(COUNTA(H76:H82)=0,"",SUM(H76:H82)/SUMPRODUCT(--(H76:H82&lt;&gt;"")))</f>
        <v>53.3333333333333</v>
      </c>
      <c r="I83" s="124" cm="1">
        <f t="array" ref="I83">IF(COUNTA(I76:I82)=0,"",SUM(I76:I82)/SUMPRODUCT(--(I76:I82&lt;&gt;"")))</f>
        <v>80.8333333333333</v>
      </c>
      <c r="J83" s="124" cm="1">
        <f t="array" ref="J83">IF(SUMPRODUCT(--(J76:J82&lt;&gt;""))=0,"",SUM(J76:J82)/SUMPRODUCT(--(J76:J82&lt;&gt;"")))</f>
        <v>52.2916666666667</v>
      </c>
      <c r="K83" s="124" cm="1">
        <f t="array" ref="K83">IF(COUNTA(K76:K82)=0,"",SUM(K76:K82)/SUMPRODUCT(--(K76:K82&lt;&gt;"")))</f>
        <v>45</v>
      </c>
      <c r="L83" s="124" cm="1">
        <f t="array" ref="L83">IF(COUNTA(L76:L82)=0,"",SUM(L76:L82)/SUMPRODUCT(--(L76:L82&lt;&gt;"")))</f>
        <v>0</v>
      </c>
      <c r="M83" s="124" cm="1">
        <f t="array" ref="M83">IF(COUNTA(M76:M82)=0,"",SUM(M76:M82)/SUMPRODUCT(--(M76:M82&lt;&gt;"")))</f>
        <v>0</v>
      </c>
      <c r="N83" s="126" cm="1">
        <f t="array" ref="N83">IF(COUNTA(P76:P82)=0,"",SUM(P76:P82)/SUMPRODUCT(--(P76:P82&lt;&gt;"")))</f>
        <v>100</v>
      </c>
      <c r="O83" s="124"/>
      <c r="P83" s="124"/>
      <c r="Q83" s="108" cm="1">
        <f t="array" ref="Q83">SUM(Q76:Q82)/IF(SUM(Q76:Q82)=0,1,SUM(IF(Q76:Q82&lt;&gt;0,1,0)))</f>
        <v>77.6602564102564</v>
      </c>
      <c r="R83" s="127" t="str">
        <f>REPT("-",12)</f>
        <v>------------</v>
      </c>
    </row>
  </sheetData>
  <mergeCells count="45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75:B75"/>
    <mergeCell ref="N75:P75"/>
    <mergeCell ref="A83:B83"/>
    <mergeCell ref="N83:P83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R68:R74"/>
    <mergeCell ref="R76:R82"/>
    <mergeCell ref="N1:P2"/>
  </mergeCells>
  <conditionalFormatting sqref="A1:B1">
    <cfRule type="containsText" dxfId="0" priority="201" operator="between" text="SUN">
      <formula>NOT(ISERROR(SEARCH("SUN",A1)))</formula>
    </cfRule>
    <cfRule type="containsText" dxfId="0" priority="200" operator="between" text="SAT">
      <formula>NOT(ISERROR(SEARCH("SAT",A1)))</formula>
    </cfRule>
  </conditionalFormatting>
  <conditionalFormatting sqref="L2">
    <cfRule type="containsText" dxfId="0" priority="79" operator="between" text="SAT">
      <formula>NOT(ISERROR(SEARCH("SAT",L2)))</formula>
    </cfRule>
    <cfRule type="containsText" dxfId="0" priority="80" operator="between" text="SUN">
      <formula>NOT(ISERROR(SEARCH("SUN",L2)))</formula>
    </cfRule>
  </conditionalFormatting>
  <conditionalFormatting sqref="F3">
    <cfRule type="containsText" dxfId="0" priority="196" operator="between" text="SAT">
      <formula>NOT(ISERROR(SEARCH("SAT",F3)))</formula>
    </cfRule>
    <cfRule type="containsText" dxfId="0" priority="197" operator="between" text="SUN">
      <formula>NOT(ISERROR(SEARCH("SUN",F3)))</formula>
    </cfRule>
  </conditionalFormatting>
  <conditionalFormatting sqref="D77">
    <cfRule type="containsText" dxfId="0" priority="3" operator="between" text="SUN">
      <formula>NOT(ISERROR(SEARCH("SUN",D77)))</formula>
    </cfRule>
    <cfRule type="containsText" dxfId="0" priority="2" operator="between" text="SAT">
      <formula>NOT(ISERROR(SEARCH("SAT",D77)))</formula>
    </cfRule>
    <cfRule type="containsText" dxfId="0" priority="1" operator="between" text="NEGATIVE">
      <formula>NOT(ISERROR(SEARCH("NEGATIVE",D77)))</formula>
    </cfRule>
  </conditionalFormatting>
  <conditionalFormatting sqref="D2:F2 K2 M2">
    <cfRule type="containsText" dxfId="0" priority="198" operator="between" text="SAT">
      <formula>NOT(ISERROR(SEARCH("SAT",D2)))</formula>
    </cfRule>
    <cfRule type="containsText" dxfId="0" priority="199" operator="between" text="SUN">
      <formula>NOT(ISERROR(SEARCH("SUN",D2)))</formula>
    </cfRule>
  </conditionalFormatting>
  <conditionalFormatting sqref="A4:B10 A11:A83 B12:B18 B20:B26 B28:B34 B36:B42 B44:B50 B52:B58 B60:B66 B68:B74 B76:B82">
    <cfRule type="containsText" dxfId="0" priority="175" operator="between" text="NEGATIVE">
      <formula>NOT(ISERROR(SEARCH("NEGATIVE",A4)))</formula>
    </cfRule>
    <cfRule type="containsText" dxfId="0" priority="176" operator="between" text="SAT">
      <formula>NOT(ISERROR(SEARCH("SAT",A4)))</formula>
    </cfRule>
    <cfRule type="containsText" dxfId="0" priority="177" operator="between" text="SUN">
      <formula>NOT(ISERROR(SEARCH("SUN",A4)))</formula>
    </cfRule>
  </conditionalFormatting>
  <conditionalFormatting sqref="D4:D10 D12:D18 D20:D26 D28:D34 D36:D42 D44:D50 D52:D58 D60:D66 D68:D74 D76 D78:D82">
    <cfRule type="containsText" dxfId="0" priority="134" operator="between" text="SUN">
      <formula>NOT(ISERROR(SEARCH("SUN",D4)))</formula>
    </cfRule>
    <cfRule type="containsText" dxfId="0" priority="133" operator="between" text="SAT">
      <formula>NOT(ISERROR(SEARCH("SAT",D4)))</formula>
    </cfRule>
    <cfRule type="containsText" dxfId="0" priority="132" operator="between" text="NEGATIVE">
      <formula>NOT(ISERROR(SEARCH("NEGATIVE",D4)))</formula>
    </cfRule>
  </conditionalFormatting>
  <conditionalFormatting sqref="G4:G10 G12:G18 G20:G26 G28:G32 G34 G36:G40 G42 G44:G48 G50 G52:G56 G58 G60:G64 G66 G68:G72 G74 G76:G80 G82">
    <cfRule type="containsText" dxfId="0" priority="129" operator="between" text="NEGATIVE">
      <formula>NOT(ISERROR(SEARCH("NEGATIVE",G4)))</formula>
    </cfRule>
    <cfRule type="containsText" dxfId="0" priority="130" operator="between" text="SAT">
      <formula>NOT(ISERROR(SEARCH("SAT",G4)))</formula>
    </cfRule>
    <cfRule type="containsText" dxfId="0" priority="131" operator="between" text="SUN">
      <formula>NOT(ISERROR(SEARCH("SUN",G4)))</formula>
    </cfRule>
  </conditionalFormatting>
  <conditionalFormatting sqref="Q4:Q10 Q12:Q18 Q20:Q26 Q28:Q34 Q36:Q42 Q44:Q50 Q52:Q58 Q60:Q66 Q68:Q74 Q76:Q82">
    <cfRule type="cellIs" dxfId="1" priority="167" operator="equal">
      <formula>0</formula>
    </cfRule>
    <cfRule type="cellIs" dxfId="2" priority="168" operator="lessThan">
      <formula>60</formula>
    </cfRule>
    <cfRule type="cellIs" dxfId="3" priority="169" operator="between">
      <formula>60</formula>
      <formula>69.99</formula>
    </cfRule>
    <cfRule type="cellIs" dxfId="4" priority="170" operator="between">
      <formula>70</formula>
      <formula>79.99</formula>
    </cfRule>
    <cfRule type="cellIs" dxfId="5" priority="171" operator="between">
      <formula>80</formula>
      <formula>87.99</formula>
    </cfRule>
    <cfRule type="cellIs" dxfId="6" priority="172" operator="between">
      <formula>88</formula>
      <formula>94.99</formula>
    </cfRule>
    <cfRule type="cellIs" dxfId="7" priority="173" operator="greaterThan">
      <formula>99.99</formula>
    </cfRule>
    <cfRule type="cellIs" dxfId="8" priority="174" operator="between">
      <formula>95</formula>
      <formula>99.99</formula>
    </cfRule>
  </conditionalFormatting>
  <conditionalFormatting sqref="R4 R12 R20 R28 R36 R44 R52 R60 R68 R76">
    <cfRule type="containsText" dxfId="9" priority="157" operator="between" text="ICN4">
      <formula>NOT(ISERROR(SEARCH("ICN4",R4)))</formula>
    </cfRule>
    <cfRule type="containsText" dxfId="10" priority="158" operator="between" text="NPL">
      <formula>NOT(ISERROR(SEARCH("NPL",R4)))</formula>
    </cfRule>
    <cfRule type="containsText" dxfId="11" priority="159" operator="between" text="ICN5">
      <formula>NOT(ISERROR(SEARCH("ICN5",R4)))</formula>
    </cfRule>
    <cfRule type="containsText" dxfId="12" priority="160" operator="between" text="ICN4">
      <formula>NOT(ISERROR(SEARCH("ICN4",R4)))</formula>
    </cfRule>
    <cfRule type="containsText" dxfId="0" priority="161" operator="between" text="ICN4">
      <formula>NOT(ISERROR(SEARCH("ICN4",R4)))</formula>
    </cfRule>
    <cfRule type="containsText" dxfId="13" priority="162" operator="between" text="ICN3">
      <formula>NOT(ISERROR(SEARCH("ICN3",R4)))</formula>
    </cfRule>
    <cfRule type="containsText" dxfId="14" priority="163" operator="between" text="ICN2">
      <formula>NOT(ISERROR(SEARCH("ICN2",R4)))</formula>
    </cfRule>
    <cfRule type="containsText" dxfId="15" priority="164" operator="between" text="ICN1">
      <formula>NOT(ISERROR(SEARCH("ICN1",R4)))</formula>
    </cfRule>
    <cfRule type="containsText" dxfId="16" priority="165" operator="between" text="N*">
      <formula>NOT(ISERROR(SEARCH("N*",R4)))</formula>
    </cfRule>
    <cfRule type="containsText" dxfId="17" priority="166" operator="between" text="NPL">
      <formula>NOT(ISERROR(SEARCH("NPL",R4)))</formula>
    </cfRule>
  </conditionalFormatting>
  <conditionalFormatting sqref="G11 G19 G27 G35 G43 G51 G59 G67 G75 G83">
    <cfRule type="containsText" dxfId="0" priority="154" operator="between" text="NEGATIVE">
      <formula>NOT(ISERROR(SEARCH("NEGATIVE",G11)))</formula>
    </cfRule>
    <cfRule type="containsText" dxfId="0" priority="155" operator="between" text="SAT">
      <formula>NOT(ISERROR(SEARCH("SAT",G11)))</formula>
    </cfRule>
    <cfRule type="containsText" dxfId="0" priority="156" operator="between" text="SUN">
      <formula>NOT(ISERROR(SEARCH("SUN",G11)))</formula>
    </cfRule>
  </conditionalFormatting>
  <conditionalFormatting sqref="Q11 Q19 Q27 Q35 Q43 Q51 Q59 Q67 Q75 Q83">
    <cfRule type="containsText" dxfId="9" priority="144" operator="between" text="ICN4">
      <formula>NOT(ISERROR(SEARCH("ICN4",Q11)))</formula>
    </cfRule>
    <cfRule type="containsText" dxfId="10" priority="145" operator="between" text="NPL">
      <formula>NOT(ISERROR(SEARCH("NPL",Q11)))</formula>
    </cfRule>
    <cfRule type="containsText" dxfId="11" priority="146" operator="between" text="ICN5">
      <formula>NOT(ISERROR(SEARCH("ICN5",Q11)))</formula>
    </cfRule>
    <cfRule type="containsText" dxfId="12" priority="147" operator="between" text="ICN4">
      <formula>NOT(ISERROR(SEARCH("ICN4",Q11)))</formula>
    </cfRule>
    <cfRule type="containsText" dxfId="0" priority="148" operator="between" text="ICN4">
      <formula>NOT(ISERROR(SEARCH("ICN4",Q11)))</formula>
    </cfRule>
    <cfRule type="containsText" dxfId="13" priority="149" operator="between" text="ICN3">
      <formula>NOT(ISERROR(SEARCH("ICN3",Q11)))</formula>
    </cfRule>
    <cfRule type="containsText" dxfId="14" priority="150" operator="between" text="ICN2">
      <formula>NOT(ISERROR(SEARCH("ICN2",Q11)))</formula>
    </cfRule>
    <cfRule type="containsText" dxfId="15" priority="151" operator="between" text="ICN1">
      <formula>NOT(ISERROR(SEARCH("ICN1",Q11)))</formula>
    </cfRule>
    <cfRule type="containsText" dxfId="16" priority="152" operator="between" text="N*">
      <formula>NOT(ISERROR(SEARCH("N*",Q11)))</formula>
    </cfRule>
    <cfRule type="containsText" dxfId="17" priority="153" operator="between" text="NPL">
      <formula>NOT(ISERROR(SEARCH("NPL",Q11)))</formula>
    </cfRule>
  </conditionalFormatting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B14" sqref="B14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179</v>
      </c>
      <c r="C1" s="59" t="s">
        <v>180</v>
      </c>
      <c r="D1" s="60" t="s">
        <v>181</v>
      </c>
    </row>
    <row r="2" ht="25" customHeight="1" spans="2:4">
      <c r="B2" s="62" t="s">
        <v>182</v>
      </c>
      <c r="C2" s="63" t="s">
        <v>183</v>
      </c>
      <c r="D2" s="63" t="s">
        <v>184</v>
      </c>
    </row>
    <row r="3" ht="25" customHeight="1" spans="2:4">
      <c r="B3" s="64" t="s">
        <v>185</v>
      </c>
      <c r="C3" s="65" t="s">
        <v>186</v>
      </c>
      <c r="D3" s="65" t="s">
        <v>187</v>
      </c>
    </row>
    <row r="4" ht="25" customHeight="1" spans="2:4">
      <c r="B4" s="66" t="s">
        <v>188</v>
      </c>
      <c r="C4" s="67" t="s">
        <v>189</v>
      </c>
      <c r="D4" s="67" t="s">
        <v>190</v>
      </c>
    </row>
    <row r="5" ht="25" customHeight="1" spans="2:7">
      <c r="B5" s="68" t="s">
        <v>191</v>
      </c>
      <c r="C5" s="59" t="s">
        <v>192</v>
      </c>
      <c r="D5" s="60" t="s">
        <v>193</v>
      </c>
      <c r="F5" s="3"/>
      <c r="G5" s="3"/>
    </row>
    <row r="6" ht="25" customHeight="1" spans="2:7">
      <c r="B6" s="69" t="s">
        <v>194</v>
      </c>
      <c r="C6" s="59" t="s">
        <v>195</v>
      </c>
      <c r="D6" s="60" t="s">
        <v>196</v>
      </c>
      <c r="F6" s="3"/>
      <c r="G6" s="3"/>
    </row>
    <row r="7" ht="25" customHeight="1" spans="2:7">
      <c r="B7" s="70" t="s">
        <v>197</v>
      </c>
      <c r="C7" s="59" t="s">
        <v>198</v>
      </c>
      <c r="D7" s="60" t="s">
        <v>199</v>
      </c>
      <c r="F7" s="3"/>
      <c r="G7" s="3"/>
    </row>
    <row r="8" ht="25" customHeight="1" spans="2:7">
      <c r="B8"/>
      <c r="C8" s="110"/>
      <c r="D8" s="38" t="s">
        <v>200</v>
      </c>
      <c r="F8"/>
      <c r="G8"/>
    </row>
    <row r="9" ht="15.75" spans="6:7">
      <c r="F9"/>
      <c r="G9"/>
    </row>
    <row r="10" spans="2:7">
      <c r="B10" s="76" t="s">
        <v>201</v>
      </c>
      <c r="C10" s="40" t="s">
        <v>202</v>
      </c>
      <c r="D10" s="77" t="s">
        <v>203</v>
      </c>
      <c r="E10" s="40" t="s">
        <v>204</v>
      </c>
      <c r="F10"/>
      <c r="G10"/>
    </row>
    <row r="11" ht="15.75" spans="2:7">
      <c r="B11" s="78" t="s">
        <v>205</v>
      </c>
      <c r="C11" s="40" t="s">
        <v>206</v>
      </c>
      <c r="D11" s="77" t="s">
        <v>207</v>
      </c>
      <c r="E11" s="40" t="s">
        <v>208</v>
      </c>
      <c r="F11"/>
      <c r="G11"/>
    </row>
    <row r="12" ht="15.75" spans="2:7">
      <c r="B12"/>
      <c r="C12"/>
      <c r="D12" s="77" t="s">
        <v>209</v>
      </c>
      <c r="F12"/>
      <c r="G12"/>
    </row>
    <row r="13" ht="15.75" spans="2:7">
      <c r="B13" s="79">
        <f>(((25)/(60*0.5))*100)</f>
        <v>83.3333333333333</v>
      </c>
      <c r="C13"/>
      <c r="D13" s="111" t="s">
        <v>210</v>
      </c>
      <c r="E13" s="79">
        <f>1.5*(95/100)+1.5*(87/100)</f>
        <v>2.73</v>
      </c>
      <c r="F13"/>
      <c r="G13"/>
    </row>
    <row r="14" ht="15.75" spans="1:5">
      <c r="A14"/>
      <c r="B14"/>
      <c r="C14"/>
      <c r="D14"/>
      <c r="E14" s="112">
        <f>(E13/3)*100</f>
        <v>91</v>
      </c>
    </row>
    <row r="15" ht="15.75"/>
    <row r="16" ht="15.75" spans="2:4">
      <c r="B16" s="85" t="s">
        <v>211</v>
      </c>
      <c r="C16" s="86"/>
      <c r="D16" s="87"/>
    </row>
    <row r="17" spans="2:4">
      <c r="B17" s="88" t="s">
        <v>212</v>
      </c>
      <c r="C17" s="89" t="s">
        <v>213</v>
      </c>
      <c r="D17" s="90" t="s">
        <v>214</v>
      </c>
    </row>
    <row r="18" spans="2:4">
      <c r="B18" s="91" t="s">
        <v>27</v>
      </c>
      <c r="C18" s="77" t="s">
        <v>215</v>
      </c>
      <c r="D18" s="92" t="s">
        <v>216</v>
      </c>
    </row>
    <row r="19" spans="2:4">
      <c r="B19" s="91" t="s">
        <v>21</v>
      </c>
      <c r="C19" s="77" t="s">
        <v>217</v>
      </c>
      <c r="D19" s="92" t="s">
        <v>218</v>
      </c>
    </row>
    <row r="20" spans="2:4">
      <c r="B20" s="91" t="s">
        <v>219</v>
      </c>
      <c r="C20" s="77" t="s">
        <v>220</v>
      </c>
      <c r="D20" s="92" t="s">
        <v>215</v>
      </c>
    </row>
    <row r="21" ht="15.75" spans="1:4">
      <c r="A21"/>
      <c r="B21" s="93" t="s">
        <v>221</v>
      </c>
      <c r="C21" s="94" t="s">
        <v>219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119</v>
      </c>
      <c r="C24" s="97" t="s">
        <v>3</v>
      </c>
      <c r="D24" s="96" t="s">
        <v>4</v>
      </c>
      <c r="E24" s="97" t="s">
        <v>222</v>
      </c>
      <c r="F24" s="97" t="s">
        <v>121</v>
      </c>
    </row>
    <row r="25" spans="2:6">
      <c r="B25" s="98" t="s">
        <v>223</v>
      </c>
      <c r="C25" s="98"/>
      <c r="D25" s="98"/>
      <c r="E25" s="105"/>
      <c r="F25" s="113"/>
    </row>
    <row r="26" spans="2:6">
      <c r="B26" s="98"/>
      <c r="C26" s="98"/>
      <c r="D26" s="98"/>
      <c r="E26" s="105"/>
      <c r="F26" s="77"/>
    </row>
    <row r="27" spans="2:6">
      <c r="B27" s="98"/>
      <c r="C27" s="98"/>
      <c r="D27" s="98"/>
      <c r="E27" s="105"/>
      <c r="F27" s="77"/>
    </row>
    <row r="28" spans="2:6">
      <c r="B28" s="77"/>
      <c r="C28" s="77"/>
      <c r="D28" s="77"/>
      <c r="E28" s="105"/>
      <c r="F28" s="77"/>
    </row>
    <row r="29" spans="2:6">
      <c r="B29" s="77"/>
      <c r="C29" s="77"/>
      <c r="D29" s="77"/>
      <c r="E29" s="105"/>
      <c r="F29" s="77"/>
    </row>
    <row r="31" ht="15.75"/>
    <row r="32" ht="15.75" spans="2:4">
      <c r="B32" s="85" t="s">
        <v>211</v>
      </c>
      <c r="C32" s="86"/>
      <c r="D32" s="87"/>
    </row>
    <row r="33" spans="2:4">
      <c r="B33" s="88" t="s">
        <v>212</v>
      </c>
      <c r="C33" s="89" t="s">
        <v>213</v>
      </c>
      <c r="D33" s="90" t="s">
        <v>214</v>
      </c>
    </row>
    <row r="34" spans="2:4">
      <c r="B34" s="91" t="s">
        <v>27</v>
      </c>
      <c r="C34" s="77" t="s">
        <v>215</v>
      </c>
      <c r="D34" s="92" t="s">
        <v>216</v>
      </c>
    </row>
    <row r="35" spans="2:4">
      <c r="B35" s="91" t="s">
        <v>21</v>
      </c>
      <c r="C35" s="77" t="s">
        <v>217</v>
      </c>
      <c r="D35" s="92" t="s">
        <v>218</v>
      </c>
    </row>
    <row r="36" spans="2:4">
      <c r="B36" s="91" t="s">
        <v>219</v>
      </c>
      <c r="C36" s="77" t="s">
        <v>220</v>
      </c>
      <c r="D36" s="92" t="s">
        <v>215</v>
      </c>
    </row>
    <row r="37" ht="15.75" spans="2:4">
      <c r="B37" s="93" t="s">
        <v>221</v>
      </c>
      <c r="C37" s="94" t="s">
        <v>219</v>
      </c>
      <c r="D37" s="95" t="s">
        <v>27</v>
      </c>
    </row>
    <row r="40" ht="24" customHeight="1" spans="4:5">
      <c r="D40" s="40" t="s">
        <v>224</v>
      </c>
      <c r="E40" s="114" t="s">
        <v>225</v>
      </c>
    </row>
  </sheetData>
  <mergeCells count="2">
    <mergeCell ref="B16:D16"/>
    <mergeCell ref="B32:D32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A36" workbookViewId="0">
      <selection activeCell="D52" sqref="D52:D58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101</v>
      </c>
      <c r="D1" s="11"/>
      <c r="E1" s="10" t="s">
        <v>226</v>
      </c>
      <c r="F1" s="11"/>
      <c r="G1" s="10" t="s">
        <v>227</v>
      </c>
      <c r="H1" s="12"/>
      <c r="I1" s="12"/>
      <c r="J1" s="12"/>
      <c r="K1" s="12"/>
      <c r="L1" s="10" t="s">
        <v>228</v>
      </c>
      <c r="M1" s="11"/>
      <c r="N1" s="36" t="s">
        <v>104</v>
      </c>
      <c r="O1" s="36"/>
      <c r="P1" s="36"/>
      <c r="Q1" s="15" t="s">
        <v>105</v>
      </c>
      <c r="R1" s="14" t="s">
        <v>106</v>
      </c>
      <c r="S1" s="14" t="s">
        <v>229</v>
      </c>
      <c r="T1" s="48" t="s">
        <v>230</v>
      </c>
      <c r="V1" s="49" t="s">
        <v>231</v>
      </c>
      <c r="W1" s="50"/>
      <c r="X1" s="50"/>
      <c r="Y1" s="103"/>
    </row>
    <row r="2" s="3" customFormat="1" ht="42" customHeight="1" spans="1:25">
      <c r="A2" s="13"/>
      <c r="B2" s="14"/>
      <c r="C2" s="15" t="s">
        <v>107</v>
      </c>
      <c r="D2" s="15" t="s">
        <v>108</v>
      </c>
      <c r="E2" s="15" t="s">
        <v>232</v>
      </c>
      <c r="F2" s="15" t="s">
        <v>233</v>
      </c>
      <c r="G2" s="15" t="s">
        <v>234</v>
      </c>
      <c r="H2" s="16" t="s">
        <v>235</v>
      </c>
      <c r="I2" s="16"/>
      <c r="J2" s="16"/>
      <c r="K2" s="16"/>
      <c r="L2" s="15" t="s">
        <v>236</v>
      </c>
      <c r="M2" s="15" t="s">
        <v>112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114</v>
      </c>
      <c r="I3" s="19" t="s">
        <v>115</v>
      </c>
      <c r="J3" s="19" t="s">
        <v>116</v>
      </c>
      <c r="K3" s="37" t="s">
        <v>237</v>
      </c>
      <c r="L3" s="18"/>
      <c r="M3" s="18"/>
      <c r="N3" s="38" t="s">
        <v>119</v>
      </c>
      <c r="O3" s="38" t="s">
        <v>120</v>
      </c>
      <c r="P3" s="38" t="s">
        <v>121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122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238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239</v>
      </c>
      <c r="T4" s="57">
        <f t="shared" ref="T4:T10" si="1">28*Q4-2800</f>
        <v>-710.769230769231</v>
      </c>
      <c r="V4" s="58" t="s">
        <v>179</v>
      </c>
      <c r="W4" s="59" t="s">
        <v>180</v>
      </c>
      <c r="X4" s="60" t="s">
        <v>181</v>
      </c>
    </row>
    <row r="5" ht="15.95" customHeight="1" spans="1:24">
      <c r="A5" s="20">
        <v>44328</v>
      </c>
      <c r="B5" s="21" t="s">
        <v>124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240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241</v>
      </c>
      <c r="T5" s="57">
        <f t="shared" si="1"/>
        <v>-1367.69230769231</v>
      </c>
      <c r="V5" s="62" t="s">
        <v>182</v>
      </c>
      <c r="W5" s="63" t="s">
        <v>183</v>
      </c>
      <c r="X5" s="63" t="s">
        <v>184</v>
      </c>
    </row>
    <row r="6" ht="15.95" customHeight="1" spans="1:24">
      <c r="A6" s="20">
        <v>44329</v>
      </c>
      <c r="B6" s="21" t="s">
        <v>126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242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243</v>
      </c>
      <c r="T6" s="57">
        <f t="shared" si="1"/>
        <v>-1701.53846153846</v>
      </c>
      <c r="V6" s="64" t="s">
        <v>185</v>
      </c>
      <c r="W6" s="65" t="s">
        <v>186</v>
      </c>
      <c r="X6" s="65" t="s">
        <v>187</v>
      </c>
    </row>
    <row r="7" ht="15.95" customHeight="1" spans="1:24">
      <c r="A7" s="20">
        <v>44330</v>
      </c>
      <c r="B7" s="21" t="s">
        <v>128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244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245</v>
      </c>
      <c r="T7" s="57">
        <f t="shared" si="1"/>
        <v>-2196.92307692308</v>
      </c>
      <c r="V7" s="66" t="s">
        <v>188</v>
      </c>
      <c r="W7" s="67" t="s">
        <v>189</v>
      </c>
      <c r="X7" s="67" t="s">
        <v>190</v>
      </c>
    </row>
    <row r="8" ht="15.95" customHeight="1" spans="1:24">
      <c r="A8" s="20">
        <v>44331</v>
      </c>
      <c r="B8" s="21" t="s">
        <v>130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246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239</v>
      </c>
      <c r="T8" s="57">
        <f t="shared" si="1"/>
        <v>-2143.07692307692</v>
      </c>
      <c r="V8" s="68" t="s">
        <v>191</v>
      </c>
      <c r="W8" s="59" t="s">
        <v>192</v>
      </c>
      <c r="X8" s="60" t="s">
        <v>193</v>
      </c>
    </row>
    <row r="9" ht="15.95" customHeight="1" spans="1:24">
      <c r="A9" s="20">
        <v>44332</v>
      </c>
      <c r="B9" s="21" t="s">
        <v>132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247</v>
      </c>
      <c r="O9" s="40">
        <v>3</v>
      </c>
      <c r="P9" s="40">
        <v>80</v>
      </c>
      <c r="Q9" s="54">
        <f t="shared" si="0"/>
        <v>24</v>
      </c>
      <c r="R9" s="61"/>
      <c r="S9" s="56" t="s">
        <v>248</v>
      </c>
      <c r="T9" s="57">
        <f t="shared" si="1"/>
        <v>-2128</v>
      </c>
      <c r="V9" s="69" t="s">
        <v>194</v>
      </c>
      <c r="W9" s="59" t="s">
        <v>195</v>
      </c>
      <c r="X9" s="60" t="s">
        <v>196</v>
      </c>
    </row>
    <row r="10" ht="15.95" customHeight="1" spans="1:24">
      <c r="A10" s="20">
        <v>44333</v>
      </c>
      <c r="B10" s="21" t="s">
        <v>133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249</v>
      </c>
      <c r="O10" s="40">
        <v>1</v>
      </c>
      <c r="P10" s="40">
        <v>80</v>
      </c>
      <c r="Q10" s="54">
        <f t="shared" si="0"/>
        <v>13</v>
      </c>
      <c r="R10" s="61"/>
      <c r="S10" s="56" t="s">
        <v>250</v>
      </c>
      <c r="T10" s="57">
        <f t="shared" si="1"/>
        <v>-2436</v>
      </c>
      <c r="V10" s="70" t="s">
        <v>197</v>
      </c>
      <c r="W10" s="59" t="s">
        <v>198</v>
      </c>
      <c r="X10" s="60" t="s">
        <v>199</v>
      </c>
    </row>
    <row r="11" s="4" customFormat="1" ht="15.95" customHeight="1" spans="1:20">
      <c r="A11" s="25" t="s">
        <v>134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122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246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251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124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244</v>
      </c>
      <c r="O13" s="40">
        <v>4</v>
      </c>
      <c r="P13" s="40">
        <v>80</v>
      </c>
      <c r="Q13" s="54">
        <f t="shared" si="2"/>
        <v>72.5</v>
      </c>
      <c r="R13" s="61"/>
      <c r="S13" s="40" t="s">
        <v>252</v>
      </c>
      <c r="T13" s="57">
        <f t="shared" si="3"/>
        <v>-770</v>
      </c>
      <c r="V13" s="76" t="s">
        <v>201</v>
      </c>
      <c r="W13" s="40" t="s">
        <v>202</v>
      </c>
      <c r="X13" s="77" t="s">
        <v>203</v>
      </c>
    </row>
    <row r="14" customFormat="1" ht="15.95" customHeight="1" spans="1:24">
      <c r="A14" s="20">
        <v>44336</v>
      </c>
      <c r="B14" s="21" t="s">
        <v>126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246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251</v>
      </c>
      <c r="T14" s="57">
        <f t="shared" si="3"/>
        <v>-818.461538461538</v>
      </c>
      <c r="V14" s="78" t="s">
        <v>205</v>
      </c>
      <c r="W14" s="40" t="s">
        <v>206</v>
      </c>
      <c r="X14" s="77" t="s">
        <v>207</v>
      </c>
    </row>
    <row r="15" customFormat="1" ht="34" customHeight="1" spans="1:24">
      <c r="A15" s="20">
        <v>44337</v>
      </c>
      <c r="B15" s="21" t="s">
        <v>128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253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239</v>
      </c>
      <c r="T15" s="57">
        <f t="shared" si="3"/>
        <v>-904.615384615385</v>
      </c>
      <c r="X15" s="77" t="s">
        <v>209</v>
      </c>
    </row>
    <row r="16" customFormat="1" ht="15.95" customHeight="1" spans="1:24">
      <c r="A16" s="20">
        <v>44338</v>
      </c>
      <c r="B16" s="21" t="s">
        <v>130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244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254</v>
      </c>
      <c r="T16" s="57">
        <f t="shared" si="3"/>
        <v>-673.076923076923</v>
      </c>
      <c r="V16" s="79">
        <f>(((60*10.5)/(60*13))*100)</f>
        <v>80.7692307692308</v>
      </c>
      <c r="X16" s="77" t="s">
        <v>210</v>
      </c>
    </row>
    <row r="17" customFormat="1" ht="15.95" customHeight="1" spans="1:20">
      <c r="A17" s="20">
        <v>44339</v>
      </c>
      <c r="B17" s="21" t="s">
        <v>132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255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251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133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256</v>
      </c>
      <c r="O18" s="40">
        <v>1</v>
      </c>
      <c r="P18" s="40">
        <v>100</v>
      </c>
      <c r="Q18" s="54">
        <f t="shared" si="2"/>
        <v>10</v>
      </c>
      <c r="R18" s="80"/>
      <c r="S18" s="40" t="s">
        <v>257</v>
      </c>
      <c r="T18" s="57">
        <f t="shared" si="3"/>
        <v>-2520</v>
      </c>
      <c r="V18" s="81"/>
    </row>
    <row r="19" s="4" customFormat="1" ht="32" customHeight="1" spans="1:20">
      <c r="A19" s="33" t="s">
        <v>142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122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258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259</v>
      </c>
      <c r="T20" s="57">
        <f t="shared" ref="T20:T26" si="5">28*Q20-2800</f>
        <v>-710.769230769231</v>
      </c>
      <c r="V20" s="85" t="s">
        <v>211</v>
      </c>
      <c r="W20" s="86"/>
      <c r="X20" s="87"/>
    </row>
    <row r="21" customFormat="1" ht="15.95" customHeight="1" spans="1:24">
      <c r="A21" s="20">
        <v>44342</v>
      </c>
      <c r="B21" s="21" t="s">
        <v>124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260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241</v>
      </c>
      <c r="T21" s="57">
        <f t="shared" si="5"/>
        <v>-1125.38461538462</v>
      </c>
      <c r="V21" s="88" t="s">
        <v>212</v>
      </c>
      <c r="W21" s="89" t="s">
        <v>213</v>
      </c>
      <c r="X21" s="90" t="s">
        <v>214</v>
      </c>
    </row>
    <row r="22" customFormat="1" ht="15.95" customHeight="1" spans="1:24">
      <c r="A22" s="20">
        <v>44343</v>
      </c>
      <c r="B22" s="21" t="s">
        <v>126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261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262</v>
      </c>
      <c r="T22" s="57">
        <f t="shared" si="5"/>
        <v>-1507.69230769231</v>
      </c>
      <c r="V22" s="91" t="s">
        <v>27</v>
      </c>
      <c r="W22" s="77" t="s">
        <v>215</v>
      </c>
      <c r="X22" s="92" t="s">
        <v>216</v>
      </c>
    </row>
    <row r="23" customFormat="1" ht="15.95" customHeight="1" spans="1:24">
      <c r="A23" s="20">
        <v>44344</v>
      </c>
      <c r="B23" s="21" t="s">
        <v>128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263</v>
      </c>
      <c r="O23" s="40">
        <v>5</v>
      </c>
      <c r="P23" s="40">
        <v>80</v>
      </c>
      <c r="Q23" s="54">
        <f t="shared" si="4"/>
        <v>35</v>
      </c>
      <c r="R23" s="61"/>
      <c r="S23" s="40" t="s">
        <v>257</v>
      </c>
      <c r="T23" s="57">
        <f t="shared" si="5"/>
        <v>-1820</v>
      </c>
      <c r="V23" s="91" t="s">
        <v>21</v>
      </c>
      <c r="W23" s="77" t="s">
        <v>217</v>
      </c>
      <c r="X23" s="92" t="s">
        <v>218</v>
      </c>
    </row>
    <row r="24" customFormat="1" ht="15.95" customHeight="1" spans="1:24">
      <c r="A24" s="20">
        <v>44345</v>
      </c>
      <c r="B24" s="21" t="s">
        <v>130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264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241</v>
      </c>
      <c r="T24" s="57">
        <f t="shared" si="5"/>
        <v>-904.615384615385</v>
      </c>
      <c r="V24" s="91" t="s">
        <v>219</v>
      </c>
      <c r="W24" s="77" t="s">
        <v>220</v>
      </c>
      <c r="X24" s="92" t="s">
        <v>215</v>
      </c>
    </row>
    <row r="25" customFormat="1" ht="15.95" customHeight="1" spans="1:28">
      <c r="A25" s="20">
        <v>44346</v>
      </c>
      <c r="B25" s="21" t="s">
        <v>132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265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266</v>
      </c>
      <c r="T25" s="57">
        <f t="shared" si="5"/>
        <v>-1568</v>
      </c>
      <c r="V25" s="93" t="s">
        <v>221</v>
      </c>
      <c r="W25" s="94" t="s">
        <v>219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133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267</v>
      </c>
      <c r="O26" s="40">
        <v>1</v>
      </c>
      <c r="P26" s="40">
        <v>1</v>
      </c>
      <c r="Q26" s="54">
        <f t="shared" si="4"/>
        <v>0.1</v>
      </c>
      <c r="R26" s="80"/>
      <c r="S26" s="40" t="s">
        <v>268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147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122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269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270</v>
      </c>
      <c r="T28" s="57">
        <f t="shared" ref="T28:T34" si="7">28*Q28-2800</f>
        <v>-516.923076923077</v>
      </c>
      <c r="V28" s="96" t="s">
        <v>119</v>
      </c>
      <c r="W28" s="97" t="s">
        <v>3</v>
      </c>
      <c r="X28" s="96" t="s">
        <v>4</v>
      </c>
      <c r="Y28" s="97" t="s">
        <v>222</v>
      </c>
      <c r="Z28" s="97" t="s">
        <v>121</v>
      </c>
      <c r="AA28" s="3"/>
      <c r="AB28" s="3"/>
    </row>
    <row r="29" customFormat="1" ht="15.95" customHeight="1" spans="1:26">
      <c r="A29" s="20">
        <v>44349</v>
      </c>
      <c r="B29" s="21" t="s">
        <v>124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271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272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126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273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274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128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146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275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130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276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277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132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278</v>
      </c>
      <c r="O33" s="40">
        <v>5</v>
      </c>
      <c r="P33" s="40">
        <v>100</v>
      </c>
      <c r="Q33" s="54">
        <f t="shared" si="6"/>
        <v>76</v>
      </c>
      <c r="R33" s="61"/>
      <c r="S33" s="45" t="s">
        <v>279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133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280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281</v>
      </c>
      <c r="T34" s="57">
        <f t="shared" si="7"/>
        <v>0</v>
      </c>
    </row>
    <row r="35" s="4" customFormat="1" ht="32" customHeight="1" spans="1:21">
      <c r="A35" s="33" t="s">
        <v>154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122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282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283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124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284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285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126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146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241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128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286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287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130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288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289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132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290</v>
      </c>
      <c r="T41" s="57">
        <f t="shared" si="10"/>
        <v>322</v>
      </c>
    </row>
    <row r="42" ht="15.95" customHeight="1" spans="1:20">
      <c r="A42" s="20">
        <v>44361</v>
      </c>
      <c r="B42" s="21" t="s">
        <v>133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291</v>
      </c>
      <c r="T42" s="57">
        <f t="shared" si="10"/>
        <v>-2212</v>
      </c>
    </row>
    <row r="43" s="4" customFormat="1" ht="51" customHeight="1" spans="1:20">
      <c r="A43" s="33" t="s">
        <v>159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292</v>
      </c>
      <c r="T43" s="84">
        <f>SUM(T36:T41)</f>
        <v>-3436.46153846154</v>
      </c>
    </row>
    <row r="44" ht="42" customHeight="1" spans="1:20">
      <c r="A44" s="20">
        <v>44362</v>
      </c>
      <c r="B44" s="21" t="s">
        <v>122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293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294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124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295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296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126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297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296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128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284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298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130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299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298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132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300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133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301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302</v>
      </c>
      <c r="T50" s="57">
        <f t="shared" si="11"/>
        <v>-1890</v>
      </c>
    </row>
    <row r="51" s="4" customFormat="1" ht="24" customHeight="1" spans="1:20">
      <c r="A51" s="33" t="s">
        <v>164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303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122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304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124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305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126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305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128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146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241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130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241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132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306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307</v>
      </c>
      <c r="T57" s="57">
        <f t="shared" si="15"/>
        <v>294</v>
      </c>
    </row>
    <row r="58" ht="15.95" customHeight="1" spans="1:20">
      <c r="A58" s="20">
        <v>44375</v>
      </c>
      <c r="B58" s="21" t="s">
        <v>133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308</v>
      </c>
      <c r="O58" s="40">
        <v>2</v>
      </c>
      <c r="P58" s="40">
        <v>100</v>
      </c>
      <c r="Q58" s="54">
        <f t="shared" si="14"/>
        <v>90</v>
      </c>
      <c r="R58" s="80"/>
      <c r="S58" s="56" t="s">
        <v>309</v>
      </c>
      <c r="T58" s="57">
        <f t="shared" si="15"/>
        <v>-280</v>
      </c>
    </row>
    <row r="59" s="4" customFormat="1" ht="47" customHeight="1" spans="1:20">
      <c r="A59" s="33" t="s">
        <v>167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310</v>
      </c>
      <c r="T59" s="84">
        <f>SUM(T52:T57)</f>
        <v>-1935.23076923077</v>
      </c>
    </row>
    <row r="60" customHeight="1" spans="1:20">
      <c r="A60" s="20">
        <v>44376</v>
      </c>
      <c r="B60" s="21" t="s">
        <v>122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311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266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124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312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126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128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130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132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133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171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313</v>
      </c>
      <c r="B1" s="1" t="s">
        <v>314</v>
      </c>
    </row>
    <row r="2" ht="18" customHeight="1" spans="1:2">
      <c r="A2" s="2" t="s">
        <v>122</v>
      </c>
      <c r="B2" s="2" t="s">
        <v>315</v>
      </c>
    </row>
    <row r="3" ht="18" customHeight="1" spans="1:2">
      <c r="A3" s="2" t="s">
        <v>124</v>
      </c>
      <c r="B3" s="2" t="s">
        <v>316</v>
      </c>
    </row>
    <row r="4" ht="19" customHeight="1" spans="1:2">
      <c r="A4" s="2" t="s">
        <v>126</v>
      </c>
      <c r="B4" s="2" t="s">
        <v>317</v>
      </c>
    </row>
    <row r="5" ht="20" customHeight="1" spans="1:2">
      <c r="A5" s="2" t="s">
        <v>128</v>
      </c>
      <c r="B5" s="2" t="s">
        <v>318</v>
      </c>
    </row>
    <row r="6" ht="20" customHeight="1" spans="1:2">
      <c r="A6" s="2" t="s">
        <v>130</v>
      </c>
      <c r="B6" s="2" t="s">
        <v>319</v>
      </c>
    </row>
    <row r="7" ht="20" customHeight="1" spans="1:2">
      <c r="A7" s="2" t="s">
        <v>132</v>
      </c>
      <c r="B7" s="2" t="s">
        <v>320</v>
      </c>
    </row>
    <row r="8" ht="18" customHeight="1" spans="1:2">
      <c r="A8" s="2" t="s">
        <v>133</v>
      </c>
      <c r="B8" s="2" t="s">
        <v>321</v>
      </c>
    </row>
  </sheetData>
  <pageMargins left="0.75" right="0.75" top="1" bottom="1" header="0.5" footer="0.5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  <vt:lpstr>ADC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2025-09-14T06:17:01Z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1033-12.2.0.22549</vt:lpwstr>
  </property>
</Properties>
</file>