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<sst xmlns="http://schemas.openxmlformats.org/spreadsheetml/2006/main" count="804" uniqueCount="301">
  <si>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</si>
  <si>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</si>
  <si>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</si>
  <si>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</si>
  <si>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</si>
  <si>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</si>
  <si>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</si>
  <si>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</si>
  <si>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</si>
  <si>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</si>
  <si>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</si>
  <si>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</si>
  <si>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</si>
  <si>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</si>
  <si>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</si>
  <si>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</si>
  <si>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</si>
  <si>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</si>
  <si>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</si>
  <si>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</si>
  <si>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</si>
  <si>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</si>
  <si>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</si>
  <si>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</si>
  <si>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</si>
  <si>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</si>
  <si>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</si>
  <si>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</si>
  <si>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</si>
  <si>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</si>
  <si>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</si>
  <si>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</si>
  <si>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</si>
  <si>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</si>
  <si>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</si>
  <si>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</si>
  <si>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</si>
  <si>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</si>
  <si>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</si>
  <si>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</si>
  <si>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</si>
  <si>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</si>
  <si>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</si>
  <si>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</si>
  <si>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</si>
  <si>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</si>
  <si>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</si>
  <si>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</si>
  <si>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</si>
  <si>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</si>
  <si>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</si>
  <si>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</si>
  <si>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</si>
  <si>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</si>
  <si>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</si>
  <si>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</si>
  <si>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</si>
  <si>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</si>
  <si>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</si>
  <si>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</si>
  <si>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</si>
  <si>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</si>
  <si>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</si>
  <si>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</si>
  <si>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</si>
  <si>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</si>
  <si>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</si>
  <si>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</si>
  <si>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</si>
  <si>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</si>
  <si>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</si>
  <si>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</si>
  <si>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</si>
  <si>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</si>
  <si>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</si>
  <si>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</si>
  <si>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</si>
  <si>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</si>
  <si>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</si>
  <si>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</si>
  <si>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</si>
  <si>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</si>
  <si>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</si>
  <si>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</si>
  <si>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</si>
  <si>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</si>
  <si>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</si>
  <si>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</si>
  <si>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</si>
  <si>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</si>
  <si>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</si>
  <si>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</si>
  <si>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</si>
  <si>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</si>
  <si>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</si>
  <si>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</si>
  <si>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</si>
  <si>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</si>
  <si>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</si>
  <si>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</si>
  <si>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</si>
  <si>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</si>
  <si>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</si>
  <si>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</si>
  <si>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</si>
  <si>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</si>
  <si>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</si>
  <si>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</si>
  <si>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</si>
  <si>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</si>
  <si>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</si>
  <si>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</si>
  <si>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</si>
  <si>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</si>
  <si>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</si>
  <si>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</si>
  <si>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</si>
  <si>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</si>
  <si>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</si>
  <si>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</si>
  <si>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</si>
  <si>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</si>
  <si>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</si>
  <si>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</si>
  <si>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</si>
  <si>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</si>
  <si>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</si>
  <si>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</si>
  <si>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</si>
  <si>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</si>
  <si>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</si>
  <si>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</si>
  <si>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</si>
  <si>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</si>
  <si>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</si>
  <si>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</si>
  <si>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</si>
  <si>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</si>
  <si>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</si>
  <si>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</si>
  <si>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</si>
  <si>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</si>
  <si>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</si>
  <si>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</si>
  <si>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</si>
  <si>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</si>
  <si>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</si>
  <si>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</si>
  <si>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</si>
  <si>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</si>
  <si>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Whole day Movies</t>
  </si>
  <si>
    <t>Week-4</t>
  </si>
  <si>
    <t>candidate interview, KT, meeting</t>
  </si>
  <si>
    <t>meeting video,cache,meeting</t>
  </si>
  <si>
    <t>Week-5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</si>
  <si>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</si>
  <si>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</si>
  <si>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</si>
  <si>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</si>
  <si>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</si>
  <si>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</si>
  <si>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</si>
  <si>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</si>
  <si>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</si>
  <si>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</si>
  <si>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</si>
  <si>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</si>
  <si>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</si>
  <si>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</si>
  <si>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</si>
  <si>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</si>
  <si>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</si>
  <si>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</si>
  <si>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</si>
  <si>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</si>
  <si>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</si>
  <si>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</si>
  <si>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</si>
  <si>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</si>
  <si>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</si>
  <si>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</si>
  <si>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</si>
  <si>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</si>
  <si>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</si>
  <si>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</si>
  <si>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</si>
  <si>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</si>
  <si>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</si>
  <si>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</si>
  <si>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</si>
  <si>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</si>
  <si>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</si>
  <si>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</si>
  <si>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</si>
  <si>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</si>
  <si>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</si>
  <si>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</si>
  <si>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</si>
  <si>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</si>
  <si>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</si>
  <si>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</si>
  <si>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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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</si>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</sst>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C0576D"/>
      <color rgb="00A8C0B3"/>
      <color rgb="00F6FC14"/>
      <color rgb="0022C50C"/>
      <color rgb="00A2F2E2"/>
      <color rgb="00E7C8F9"/>
      <color rgb="00F7F086"/>
      <color rgb="00FF6363"/>
      <color rgb="00FF3B3B"/>
      <color rgb="0017C9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C70" sqref="C70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zoomScale="85" zoomScaleNormal="85" topLeftCell="A30" workbookViewId="0">
      <selection activeCell="H40" sqref="H40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193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6 months 25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46" t="str">
        <f>REPT("-",12)</f>
        <v>------------</v>
      </c>
      <c r="O9" s="40"/>
      <c r="P9" s="40"/>
      <c r="Q9" s="54">
        <f t="shared" si="0"/>
        <v>80</v>
      </c>
      <c r="R9" s="61"/>
    </row>
    <row r="10" ht="21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4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6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7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6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7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7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7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7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0</v>
      </c>
      <c r="G33" s="22">
        <v>100</v>
      </c>
      <c r="H33" s="22">
        <v>0</v>
      </c>
      <c r="I33" s="22">
        <v>0</v>
      </c>
      <c r="J33" s="39" cm="1">
        <f t="array" ref="J33">IF(COUNTA(F33:I33)=0,"",SUM(F33:I33)/SUMPRODUCT(--(F33:I33&lt;&gt;"")))</f>
        <v>25</v>
      </c>
      <c r="K33" s="22">
        <v>0</v>
      </c>
      <c r="L33" s="22">
        <v>0</v>
      </c>
      <c r="M33" s="22">
        <v>0</v>
      </c>
      <c r="N33" s="46" t="str">
        <f>REPT("-",12)</f>
        <v>------------</v>
      </c>
      <c r="O33" s="129"/>
      <c r="P33" s="129"/>
      <c r="Q33" s="54">
        <f t="shared" si="3"/>
        <v>20</v>
      </c>
      <c r="R33" s="61"/>
    </row>
    <row r="34" ht="21" spans="1:18">
      <c r="A34" s="121">
        <v>44410</v>
      </c>
      <c r="B34" s="21" t="s">
        <v>130</v>
      </c>
      <c r="C34" s="22">
        <v>0</v>
      </c>
      <c r="D34" s="23">
        <v>0</v>
      </c>
      <c r="E34" s="24">
        <v>0</v>
      </c>
      <c r="F34" s="22">
        <v>0</v>
      </c>
      <c r="G34" s="23">
        <v>0</v>
      </c>
      <c r="H34" s="22">
        <v>0</v>
      </c>
      <c r="I34" s="22">
        <v>0</v>
      </c>
      <c r="J34" s="39" cm="1">
        <f t="array" ref="J34">IF(COUNTA(F34:I34)=0,"",SUM(F34:I34)/SUMPRODUCT(--(F34:I34&lt;&gt;"")))</f>
        <v>0</v>
      </c>
      <c r="K34" s="22">
        <v>0</v>
      </c>
      <c r="L34" s="22">
        <v>0</v>
      </c>
      <c r="M34" s="22">
        <v>0</v>
      </c>
      <c r="N34" s="47" t="s">
        <v>150</v>
      </c>
      <c r="O34" s="129">
        <v>1</v>
      </c>
      <c r="P34" s="129">
        <v>1</v>
      </c>
      <c r="Q34" s="54">
        <f t="shared" si="3"/>
        <v>0.1</v>
      </c>
      <c r="R34" s="61"/>
    </row>
    <row r="35" ht="21.75" spans="1:18">
      <c r="A35" s="122" t="s">
        <v>151</v>
      </c>
      <c r="B35" s="123"/>
      <c r="C35" s="124" cm="1">
        <f t="array" ref="C35">IF(COUNTA(C28:C34)=0,"",SUM(C28:C34)/SUMPRODUCT(--(C28:C34&lt;&gt;"")))</f>
        <v>42.8571428571429</v>
      </c>
      <c r="D35" s="124" cm="1">
        <f t="array" ref="D35">IF(COUNTA(D28:D34)=0,"",SUM(D28:D34)/SUMPRODUCT(--(D28:D34&lt;&gt;"")))</f>
        <v>73.5714285714286</v>
      </c>
      <c r="E35" s="124" cm="1">
        <f t="array" ref="E35">IF(COUNTA(E28:E34)=0,"",SUM(E28:E34)/SUMPRODUCT(--(E28:E34&lt;&gt;"")))</f>
        <v>7.14285714285714</v>
      </c>
      <c r="F35" s="124" cm="1">
        <f t="array" ref="F35">IF(COUNTA(F28:F34)=0,"",SUM(F28:F34)/SUMPRODUCT(--(F28:F34&lt;&gt;"")))</f>
        <v>43.5714285714286</v>
      </c>
      <c r="G35" s="124" cm="1">
        <f t="array" ref="G35">IF(COUNTA(G28:G34)=0,"",SUM(G28:G34)/SUMPRODUCT(--(G28:G34&lt;&gt;"")))</f>
        <v>40.7142857142857</v>
      </c>
      <c r="H35" s="124" cm="1">
        <f t="array" ref="H35">IF(COUNTA(H28:H34)=0,"",SUM(H28:H34)/SUMPRODUCT(--(H28:H34&lt;&gt;"")))</f>
        <v>40</v>
      </c>
      <c r="I35" s="124" cm="1">
        <f t="array" ref="I35">IF(COUNTA(I28:I34)=0,"",SUM(I28:I34)/SUMPRODUCT(--(I28:I34&lt;&gt;"")))</f>
        <v>22.1428571428571</v>
      </c>
      <c r="J35" s="124" cm="1">
        <f t="array" ref="J35">IF(SUMPRODUCT(--(J28:J34&lt;&gt;""))=0,"",SUM(J28:J34)/SUMPRODUCT(--(J28:J34&lt;&gt;"")))</f>
        <v>36.6071428571429</v>
      </c>
      <c r="K35" s="124" cm="1">
        <f t="array" ref="K35">IF(COUNTA(K28:K34)=0,"",SUM(K28:K34)/SUMPRODUCT(--(K28:K34&lt;&gt;"")))</f>
        <v>124.285714285714</v>
      </c>
      <c r="L35" s="124" cm="1">
        <f t="array" ref="L35">IF(COUNTA(L28:L34)=0,"",SUM(L28:L34)/SUMPRODUCT(--(L28:L34&lt;&gt;"")))</f>
        <v>71.4285714285714</v>
      </c>
      <c r="M35" s="124" cm="1">
        <f t="array" ref="M35">IF(COUNTA(M28:M34)=0,"",SUM(M28:M34)/SUMPRODUCT(--(M28:M34&lt;&gt;"")))</f>
        <v>42.8571428571429</v>
      </c>
      <c r="N35" s="126" cm="1">
        <f t="array" ref="N35">IF(COUNTA(P28:P34)=0,"",SUM(P28:P34)/SUMPRODUCT(--(P28:P34&lt;&gt;"")))</f>
        <v>83.5</v>
      </c>
      <c r="O35" s="124"/>
      <c r="P35" s="124"/>
      <c r="Q35" s="108" cm="1">
        <f t="array" ref="Q35">SUM(Q28:Q34)/IF(SUM(Q28:Q34)=0,1,SUM(IF(Q28:Q34&lt;&gt;0,1,0)))</f>
        <v>61.278021978022</v>
      </c>
      <c r="R35" s="127" t="str">
        <f>REPT("-",12)</f>
        <v>------------</v>
      </c>
    </row>
    <row r="36" ht="21" spans="1:18">
      <c r="A36" s="121">
        <v>44411</v>
      </c>
      <c r="B36" s="21" t="s">
        <v>119</v>
      </c>
      <c r="C36" s="22">
        <v>100</v>
      </c>
      <c r="D36" s="23">
        <v>85</v>
      </c>
      <c r="E36" s="24">
        <v>0</v>
      </c>
      <c r="F36" s="22">
        <v>100</v>
      </c>
      <c r="G36" s="23">
        <v>100</v>
      </c>
      <c r="H36" s="22">
        <v>100</v>
      </c>
      <c r="I36" s="22">
        <v>100</v>
      </c>
      <c r="J36" s="39" cm="1">
        <f t="array" ref="J36">IF(COUNTA(F36:I36)=0,"",SUM(F36:I36)/SUMPRODUCT(--(F36:I36&lt;&gt;"")))</f>
        <v>100</v>
      </c>
      <c r="K36" s="22">
        <v>0</v>
      </c>
      <c r="L36" s="22">
        <v>0</v>
      </c>
      <c r="M36" s="22">
        <v>100</v>
      </c>
      <c r="N36" s="129" t="s">
        <v>152</v>
      </c>
      <c r="O36" s="129">
        <v>2.5</v>
      </c>
      <c r="P36" s="129">
        <v>95</v>
      </c>
      <c r="Q36" s="54">
        <f t="shared" ref="Q36:Q42" si="4">(0.5*C36+2*D36+2*E36+2*F36+2*G36+2*H36+2*I36+0.5*K36+0.5*L36+0.5*M36+O36*P36)/IF(OR(B36="SAT",B36="SUN"),10,13)</f>
        <v>100.576923076923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ICN2</v>
      </c>
    </row>
    <row r="37" ht="21" spans="1:18">
      <c r="A37" s="121">
        <v>44412</v>
      </c>
      <c r="B37" s="21" t="s">
        <v>121</v>
      </c>
      <c r="C37" s="22">
        <v>0</v>
      </c>
      <c r="D37" s="23">
        <v>135</v>
      </c>
      <c r="E37" s="24">
        <v>0</v>
      </c>
      <c r="F37" s="22">
        <v>50</v>
      </c>
      <c r="G37" s="23">
        <v>50</v>
      </c>
      <c r="H37" s="22">
        <v>100</v>
      </c>
      <c r="I37" s="22">
        <v>75</v>
      </c>
      <c r="J37" s="39" cm="1">
        <f t="array" ref="J37">IF(COUNTA(F37:I37)=0,"",SUM(F37:I37)/SUMPRODUCT(--(F37:I37&lt;&gt;"")))</f>
        <v>68.75</v>
      </c>
      <c r="K37" s="22">
        <v>200</v>
      </c>
      <c r="L37" s="22">
        <v>0</v>
      </c>
      <c r="M37" s="22">
        <v>0</v>
      </c>
      <c r="N37" s="129" t="s">
        <v>153</v>
      </c>
      <c r="O37" s="129">
        <v>4</v>
      </c>
      <c r="P37" s="129">
        <v>100</v>
      </c>
      <c r="Q37" s="54">
        <f t="shared" si="4"/>
        <v>101.538461538462</v>
      </c>
      <c r="R37" s="61"/>
    </row>
    <row r="38" ht="21" spans="1:18">
      <c r="A38" s="121">
        <v>44413</v>
      </c>
      <c r="B38" s="21" t="s">
        <v>123</v>
      </c>
      <c r="C38" s="22">
        <v>60</v>
      </c>
      <c r="D38" s="23">
        <v>75</v>
      </c>
      <c r="E38" s="24">
        <v>0</v>
      </c>
      <c r="F38" s="22">
        <v>100</v>
      </c>
      <c r="G38" s="23">
        <v>100</v>
      </c>
      <c r="H38" s="22"/>
      <c r="I38" s="22"/>
      <c r="J38" s="39" cm="1">
        <f t="array" ref="J38">IF(COUNTA(F38:I38)=0,"",SUM(F38:I38)/SUMPRODUCT(--(F38:I38&lt;&gt;"")))</f>
        <v>100</v>
      </c>
      <c r="K38" s="22"/>
      <c r="L38" s="22"/>
      <c r="M38" s="22"/>
      <c r="N38" s="129"/>
      <c r="O38" s="129"/>
      <c r="P38" s="129"/>
      <c r="Q38" s="54">
        <f t="shared" si="4"/>
        <v>44.6153846153846</v>
      </c>
      <c r="R38" s="61"/>
    </row>
    <row r="39" ht="21" spans="1:18">
      <c r="A39" s="121">
        <v>44414</v>
      </c>
      <c r="B39" s="21" t="s">
        <v>125</v>
      </c>
      <c r="C39" s="22"/>
      <c r="D39" s="23"/>
      <c r="E39" s="24"/>
      <c r="F39" s="22"/>
      <c r="G39" s="23"/>
      <c r="H39" s="22"/>
      <c r="I39" s="22"/>
      <c r="J39" s="39" t="str" cm="1">
        <f t="array" ref="J39">IF(COUNTA(F39:I39)=0,"",SUM(F39:I39)/SUMPRODUCT(--(F39:I39&lt;&gt;"")))</f>
        <v/>
      </c>
      <c r="K39" s="22"/>
      <c r="L39" s="22"/>
      <c r="M39" s="22"/>
      <c r="N39" s="129"/>
      <c r="O39" s="129"/>
      <c r="P39" s="129"/>
      <c r="Q39" s="54">
        <f t="shared" si="4"/>
        <v>0</v>
      </c>
      <c r="R39" s="61"/>
    </row>
    <row r="40" ht="21" spans="1:18">
      <c r="A40" s="121">
        <v>44415</v>
      </c>
      <c r="B40" s="21" t="s">
        <v>127</v>
      </c>
      <c r="C40" s="22"/>
      <c r="D40" s="23"/>
      <c r="E40" s="24"/>
      <c r="F40" s="22"/>
      <c r="G40" s="23"/>
      <c r="H40" s="22"/>
      <c r="I40" s="22"/>
      <c r="J40" s="39" t="str" cm="1">
        <f t="array" ref="J40">IF(COUNTA(F40:I40)=0,"",SUM(F40:I40)/SUMPRODUCT(--(F40:I40&lt;&gt;"")))</f>
        <v/>
      </c>
      <c r="K40" s="22"/>
      <c r="L40" s="22"/>
      <c r="M40" s="22"/>
      <c r="N40" s="129"/>
      <c r="O40" s="129"/>
      <c r="P40" s="129"/>
      <c r="Q40" s="54">
        <f t="shared" si="4"/>
        <v>0</v>
      </c>
      <c r="R40" s="61"/>
    </row>
    <row r="41" ht="21" spans="1:18">
      <c r="A41" s="121">
        <v>44416</v>
      </c>
      <c r="B41" s="21" t="s">
        <v>129</v>
      </c>
      <c r="C41" s="22"/>
      <c r="D41" s="23"/>
      <c r="E41" s="24"/>
      <c r="F41" s="22"/>
      <c r="G41" s="22"/>
      <c r="H41" s="22"/>
      <c r="I41" s="22"/>
      <c r="J41" s="39" t="str" cm="1">
        <f t="array" ref="J41">IF(COUNTA(F41:I41)=0,"",SUM(F41:I41)/SUMPRODUCT(--(F41:I41&lt;&gt;"")))</f>
        <v/>
      </c>
      <c r="K41" s="22"/>
      <c r="L41" s="22"/>
      <c r="M41" s="22"/>
      <c r="N41" s="47"/>
      <c r="O41" s="129"/>
      <c r="P41" s="129"/>
      <c r="Q41" s="54">
        <f t="shared" si="4"/>
        <v>0</v>
      </c>
      <c r="R41" s="61"/>
    </row>
    <row r="42" ht="21" spans="1:18">
      <c r="A42" s="121">
        <v>44417</v>
      </c>
      <c r="B42" s="21" t="s">
        <v>130</v>
      </c>
      <c r="C42" s="22"/>
      <c r="D42" s="23"/>
      <c r="E42" s="24"/>
      <c r="F42" s="22"/>
      <c r="G42" s="23"/>
      <c r="H42" s="22"/>
      <c r="I42" s="22"/>
      <c r="J42" s="39" t="str" cm="1">
        <f t="array" ref="J42">IF(COUNTA(F42:I42)=0,"",SUM(F42:I42)/SUMPRODUCT(--(F42:I42&lt;&gt;"")))</f>
        <v/>
      </c>
      <c r="K42" s="22"/>
      <c r="L42" s="22"/>
      <c r="M42" s="22"/>
      <c r="N42" s="47"/>
      <c r="O42" s="129"/>
      <c r="P42" s="129"/>
      <c r="Q42" s="54">
        <f t="shared" si="4"/>
        <v>0</v>
      </c>
      <c r="R42" s="61"/>
    </row>
    <row r="43" ht="21.75" spans="1:18">
      <c r="A43" s="122" t="s">
        <v>154</v>
      </c>
      <c r="B43" s="123"/>
      <c r="C43" s="124" cm="1">
        <f t="array" ref="C43">IF(COUNTA(C36:C42)=0,"",SUM(C36:C42)/SUMPRODUCT(--(C36:C42&lt;&gt;"")))</f>
        <v>53.3333333333333</v>
      </c>
      <c r="D43" s="124" cm="1">
        <f t="array" ref="D43">IF(COUNTA(D36:D42)=0,"",SUM(D36:D42)/SUMPRODUCT(--(D36:D42&lt;&gt;"")))</f>
        <v>98.3333333333333</v>
      </c>
      <c r="E43" s="124" cm="1">
        <f t="array" ref="E43">IF(COUNTA(E36:E42)=0,"",SUM(E36:E42)/SUMPRODUCT(--(E36:E42&lt;&gt;"")))</f>
        <v>0</v>
      </c>
      <c r="F43" s="124" cm="1">
        <f t="array" ref="F43">IF(COUNTA(F36:F42)=0,"",SUM(F36:F42)/SUMPRODUCT(--(F36:F42&lt;&gt;"")))</f>
        <v>83.3333333333333</v>
      </c>
      <c r="G43" s="124" cm="1">
        <f t="array" ref="G43">IF(COUNTA(G36:G42)=0,"",SUM(G36:G42)/SUMPRODUCT(--(G36:G42&lt;&gt;"")))</f>
        <v>83.3333333333333</v>
      </c>
      <c r="H43" s="124" cm="1">
        <f t="array" ref="H43">IF(COUNTA(H36:H42)=0,"",SUM(H36:H42)/SUMPRODUCT(--(H36:H42&lt;&gt;"")))</f>
        <v>100</v>
      </c>
      <c r="I43" s="124" cm="1">
        <f t="array" ref="I43">IF(COUNTA(I36:I42)=0,"",SUM(I36:I42)/SUMPRODUCT(--(I36:I42&lt;&gt;"")))</f>
        <v>87.5</v>
      </c>
      <c r="J43" s="124" cm="1">
        <f t="array" ref="J43">IF(SUMPRODUCT(--(J36:J42&lt;&gt;""))=0,"",SUM(J36:J42)/SUMPRODUCT(--(J36:J42&lt;&gt;"")))</f>
        <v>89.5833333333333</v>
      </c>
      <c r="K43" s="124" cm="1">
        <f t="array" ref="K43">IF(COUNTA(K36:K42)=0,"",SUM(K36:K42)/SUMPRODUCT(--(K36:K42&lt;&gt;"")))</f>
        <v>100</v>
      </c>
      <c r="L43" s="124"/>
      <c r="M43" s="124"/>
      <c r="N43" s="126"/>
      <c r="O43" s="124"/>
      <c r="P43" s="124"/>
      <c r="Q43" s="108" cm="1">
        <f t="array" ref="Q43">SUM(Q36:Q42)/IF(SUM(Q36:Q42)=0,1,SUM(IF(Q36:Q42&lt;&gt;0,1,0)))</f>
        <v>82.2435897435897</v>
      </c>
      <c r="R43" s="127" t="str">
        <f>REPT("-",12)</f>
        <v>------------</v>
      </c>
    </row>
  </sheetData>
  <mergeCells count="30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43:B43"/>
    <mergeCell ref="N43:P43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43 B12:B18 B20:B26 B28:B34 B36:B42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 D36:D42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2 G34 G36:G40 G42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 Q36:Q42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 R36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 G43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 Q43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" workbookViewId="0">
      <selection activeCell="B13" sqref="B13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155</v>
      </c>
      <c r="C1" s="59" t="s">
        <v>156</v>
      </c>
      <c r="D1" s="60" t="s">
        <v>157</v>
      </c>
    </row>
    <row r="2" ht="25" customHeight="1" spans="2:4">
      <c r="B2" s="62" t="s">
        <v>158</v>
      </c>
      <c r="C2" s="63" t="s">
        <v>159</v>
      </c>
      <c r="D2" s="63" t="s">
        <v>160</v>
      </c>
    </row>
    <row r="3" ht="25" customHeight="1" spans="2:4">
      <c r="B3" s="64" t="s">
        <v>161</v>
      </c>
      <c r="C3" s="65" t="s">
        <v>162</v>
      </c>
      <c r="D3" s="65" t="s">
        <v>163</v>
      </c>
    </row>
    <row r="4" ht="25" customHeight="1" spans="2:4">
      <c r="B4" s="66" t="s">
        <v>164</v>
      </c>
      <c r="C4" s="67" t="s">
        <v>165</v>
      </c>
      <c r="D4" s="67" t="s">
        <v>166</v>
      </c>
    </row>
    <row r="5" ht="25" customHeight="1" spans="2:7">
      <c r="B5" s="68" t="s">
        <v>167</v>
      </c>
      <c r="C5" s="59" t="s">
        <v>168</v>
      </c>
      <c r="D5" s="60" t="s">
        <v>169</v>
      </c>
      <c r="F5" s="3"/>
      <c r="G5" s="3"/>
    </row>
    <row r="6" ht="25" customHeight="1" spans="2:7">
      <c r="B6" s="69" t="s">
        <v>170</v>
      </c>
      <c r="C6" s="59" t="s">
        <v>171</v>
      </c>
      <c r="D6" s="60" t="s">
        <v>172</v>
      </c>
      <c r="F6" s="3"/>
      <c r="G6" s="3"/>
    </row>
    <row r="7" ht="25" customHeight="1" spans="2:7">
      <c r="B7" s="70" t="s">
        <v>173</v>
      </c>
      <c r="C7" s="59" t="s">
        <v>174</v>
      </c>
      <c r="D7" s="60" t="s">
        <v>175</v>
      </c>
      <c r="F7" s="3"/>
      <c r="G7" s="3"/>
    </row>
    <row r="8" ht="25" customHeight="1" spans="2:7">
      <c r="B8"/>
      <c r="C8" s="110"/>
      <c r="D8" s="38" t="s">
        <v>176</v>
      </c>
      <c r="F8"/>
      <c r="G8"/>
    </row>
    <row r="9" ht="15.75" spans="6:7">
      <c r="F9"/>
      <c r="G9"/>
    </row>
    <row r="10" spans="2:7">
      <c r="B10" s="76" t="s">
        <v>177</v>
      </c>
      <c r="C10" s="40" t="s">
        <v>178</v>
      </c>
      <c r="D10" s="77" t="s">
        <v>179</v>
      </c>
      <c r="E10" s="40" t="s">
        <v>180</v>
      </c>
      <c r="F10"/>
      <c r="G10"/>
    </row>
    <row r="11" spans="2:7">
      <c r="B11" s="78" t="s">
        <v>181</v>
      </c>
      <c r="C11" s="40" t="s">
        <v>182</v>
      </c>
      <c r="D11" s="77" t="s">
        <v>183</v>
      </c>
      <c r="E11" s="40" t="s">
        <v>184</v>
      </c>
      <c r="F11"/>
      <c r="G11"/>
    </row>
    <row r="12" ht="15.75" spans="2:7">
      <c r="B12"/>
      <c r="C12"/>
      <c r="D12" s="77" t="s">
        <v>185</v>
      </c>
      <c r="F12"/>
      <c r="G12"/>
    </row>
    <row r="13" ht="15.75" spans="2:7">
      <c r="B13" s="79">
        <f>(((60+30)/(60*2))*100)</f>
        <v>75</v>
      </c>
      <c r="C13"/>
      <c r="D13" s="111" t="s">
        <v>186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187</v>
      </c>
      <c r="C16" s="86"/>
      <c r="D16" s="87"/>
    </row>
    <row r="17" spans="2:4">
      <c r="B17" s="88" t="s">
        <v>188</v>
      </c>
      <c r="C17" s="89" t="s">
        <v>189</v>
      </c>
      <c r="D17" s="90" t="s">
        <v>190</v>
      </c>
    </row>
    <row r="18" spans="2:4">
      <c r="B18" s="91" t="s">
        <v>27</v>
      </c>
      <c r="C18" s="77" t="s">
        <v>191</v>
      </c>
      <c r="D18" s="92" t="s">
        <v>192</v>
      </c>
    </row>
    <row r="19" spans="2:4">
      <c r="B19" s="91" t="s">
        <v>21</v>
      </c>
      <c r="C19" s="77" t="s">
        <v>193</v>
      </c>
      <c r="D19" s="92" t="s">
        <v>194</v>
      </c>
    </row>
    <row r="20" spans="2:4">
      <c r="B20" s="91" t="s">
        <v>195</v>
      </c>
      <c r="C20" s="77" t="s">
        <v>196</v>
      </c>
      <c r="D20" s="92" t="s">
        <v>191</v>
      </c>
    </row>
    <row r="21" ht="15.75" spans="1:4">
      <c r="A21"/>
      <c r="B21" s="93" t="s">
        <v>197</v>
      </c>
      <c r="C21" s="94" t="s">
        <v>195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198</v>
      </c>
      <c r="F24" s="97" t="s">
        <v>118</v>
      </c>
    </row>
    <row r="25" spans="2:6">
      <c r="B25" s="98" t="s">
        <v>199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187</v>
      </c>
      <c r="C32" s="86"/>
      <c r="D32" s="87"/>
    </row>
    <row r="33" spans="2:4">
      <c r="B33" s="88" t="s">
        <v>188</v>
      </c>
      <c r="C33" s="89" t="s">
        <v>189</v>
      </c>
      <c r="D33" s="90" t="s">
        <v>190</v>
      </c>
    </row>
    <row r="34" spans="2:4">
      <c r="B34" s="91" t="s">
        <v>27</v>
      </c>
      <c r="C34" s="77" t="s">
        <v>191</v>
      </c>
      <c r="D34" s="92" t="s">
        <v>192</v>
      </c>
    </row>
    <row r="35" spans="2:4">
      <c r="B35" s="91" t="s">
        <v>21</v>
      </c>
      <c r="C35" s="77" t="s">
        <v>193</v>
      </c>
      <c r="D35" s="92" t="s">
        <v>194</v>
      </c>
    </row>
    <row r="36" spans="2:4">
      <c r="B36" s="91" t="s">
        <v>195</v>
      </c>
      <c r="C36" s="77" t="s">
        <v>196</v>
      </c>
      <c r="D36" s="92" t="s">
        <v>191</v>
      </c>
    </row>
    <row r="37" ht="15.75" spans="2:4">
      <c r="B37" s="93" t="s">
        <v>197</v>
      </c>
      <c r="C37" s="94" t="s">
        <v>195</v>
      </c>
      <c r="D37" s="95" t="s">
        <v>27</v>
      </c>
    </row>
    <row r="40" ht="24" customHeight="1" spans="4:5">
      <c r="D40" s="40" t="s">
        <v>200</v>
      </c>
      <c r="E40" s="114" t="s">
        <v>201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202</v>
      </c>
      <c r="F1" s="11"/>
      <c r="G1" s="10" t="s">
        <v>203</v>
      </c>
      <c r="H1" s="12"/>
      <c r="I1" s="12"/>
      <c r="J1" s="12"/>
      <c r="K1" s="12"/>
      <c r="L1" s="10" t="s">
        <v>204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205</v>
      </c>
      <c r="T1" s="48" t="s">
        <v>206</v>
      </c>
      <c r="V1" s="49" t="s">
        <v>207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208</v>
      </c>
      <c r="F2" s="15" t="s">
        <v>209</v>
      </c>
      <c r="G2" s="15" t="s">
        <v>210</v>
      </c>
      <c r="H2" s="16" t="s">
        <v>211</v>
      </c>
      <c r="I2" s="16"/>
      <c r="J2" s="16"/>
      <c r="K2" s="16"/>
      <c r="L2" s="15" t="s">
        <v>212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213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214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215</v>
      </c>
      <c r="T4" s="57">
        <f t="shared" ref="T4:T10" si="1">28*Q4-2800</f>
        <v>-710.769230769231</v>
      </c>
      <c r="V4" s="58" t="s">
        <v>155</v>
      </c>
      <c r="W4" s="59" t="s">
        <v>156</v>
      </c>
      <c r="X4" s="60" t="s">
        <v>157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216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217</v>
      </c>
      <c r="T5" s="57">
        <f t="shared" si="1"/>
        <v>-1367.69230769231</v>
      </c>
      <c r="V5" s="62" t="s">
        <v>158</v>
      </c>
      <c r="W5" s="63" t="s">
        <v>159</v>
      </c>
      <c r="X5" s="63" t="s">
        <v>160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218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219</v>
      </c>
      <c r="T6" s="57">
        <f t="shared" si="1"/>
        <v>-1701.53846153846</v>
      </c>
      <c r="V6" s="64" t="s">
        <v>161</v>
      </c>
      <c r="W6" s="65" t="s">
        <v>162</v>
      </c>
      <c r="X6" s="65" t="s">
        <v>163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220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221</v>
      </c>
      <c r="T7" s="57">
        <f t="shared" si="1"/>
        <v>-2196.92307692308</v>
      </c>
      <c r="V7" s="66" t="s">
        <v>164</v>
      </c>
      <c r="W7" s="67" t="s">
        <v>165</v>
      </c>
      <c r="X7" s="67" t="s">
        <v>166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222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215</v>
      </c>
      <c r="T8" s="57">
        <f t="shared" si="1"/>
        <v>-2143.07692307692</v>
      </c>
      <c r="V8" s="68" t="s">
        <v>167</v>
      </c>
      <c r="W8" s="59" t="s">
        <v>168</v>
      </c>
      <c r="X8" s="60" t="s">
        <v>169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223</v>
      </c>
      <c r="O9" s="40">
        <v>3</v>
      </c>
      <c r="P9" s="40">
        <v>80</v>
      </c>
      <c r="Q9" s="54">
        <f t="shared" si="0"/>
        <v>24</v>
      </c>
      <c r="R9" s="61"/>
      <c r="S9" s="56" t="s">
        <v>224</v>
      </c>
      <c r="T9" s="57">
        <f t="shared" si="1"/>
        <v>-2128</v>
      </c>
      <c r="V9" s="69" t="s">
        <v>170</v>
      </c>
      <c r="W9" s="59" t="s">
        <v>171</v>
      </c>
      <c r="X9" s="60" t="s">
        <v>172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225</v>
      </c>
      <c r="O10" s="40">
        <v>1</v>
      </c>
      <c r="P10" s="40">
        <v>80</v>
      </c>
      <c r="Q10" s="54">
        <f t="shared" si="0"/>
        <v>13</v>
      </c>
      <c r="R10" s="61"/>
      <c r="S10" s="56" t="s">
        <v>226</v>
      </c>
      <c r="T10" s="57">
        <f t="shared" si="1"/>
        <v>-2436</v>
      </c>
      <c r="V10" s="70" t="s">
        <v>173</v>
      </c>
      <c r="W10" s="59" t="s">
        <v>174</v>
      </c>
      <c r="X10" s="60" t="s">
        <v>175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222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227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220</v>
      </c>
      <c r="O13" s="40">
        <v>4</v>
      </c>
      <c r="P13" s="40">
        <v>80</v>
      </c>
      <c r="Q13" s="54">
        <f t="shared" si="2"/>
        <v>72.5</v>
      </c>
      <c r="R13" s="61"/>
      <c r="S13" s="40" t="s">
        <v>228</v>
      </c>
      <c r="T13" s="57">
        <f t="shared" si="3"/>
        <v>-770</v>
      </c>
      <c r="V13" s="76" t="s">
        <v>177</v>
      </c>
      <c r="W13" s="40" t="s">
        <v>178</v>
      </c>
      <c r="X13" s="77" t="s">
        <v>179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222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227</v>
      </c>
      <c r="T14" s="57">
        <f t="shared" si="3"/>
        <v>-818.461538461538</v>
      </c>
      <c r="V14" s="78" t="s">
        <v>181</v>
      </c>
      <c r="W14" s="40" t="s">
        <v>182</v>
      </c>
      <c r="X14" s="77" t="s">
        <v>183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229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215</v>
      </c>
      <c r="T15" s="57">
        <f t="shared" si="3"/>
        <v>-904.615384615385</v>
      </c>
      <c r="X15" s="77" t="s">
        <v>185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220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230</v>
      </c>
      <c r="T16" s="57">
        <f t="shared" si="3"/>
        <v>-673.076923076923</v>
      </c>
      <c r="V16" s="79">
        <f>(((60*10.5)/(60*13))*100)</f>
        <v>80.7692307692308</v>
      </c>
      <c r="X16" s="77" t="s">
        <v>186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231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227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232</v>
      </c>
      <c r="O18" s="40">
        <v>1</v>
      </c>
      <c r="P18" s="40">
        <v>100</v>
      </c>
      <c r="Q18" s="54">
        <f t="shared" si="2"/>
        <v>10</v>
      </c>
      <c r="R18" s="80"/>
      <c r="S18" s="40" t="s">
        <v>233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234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235</v>
      </c>
      <c r="T20" s="57">
        <f t="shared" ref="T20:T26" si="5">28*Q20-2800</f>
        <v>-710.769230769231</v>
      </c>
      <c r="V20" s="85" t="s">
        <v>187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236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217</v>
      </c>
      <c r="T21" s="57">
        <f t="shared" si="5"/>
        <v>-1125.38461538462</v>
      </c>
      <c r="V21" s="88" t="s">
        <v>188</v>
      </c>
      <c r="W21" s="89" t="s">
        <v>189</v>
      </c>
      <c r="X21" s="90" t="s">
        <v>190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237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238</v>
      </c>
      <c r="T22" s="57">
        <f t="shared" si="5"/>
        <v>-1507.69230769231</v>
      </c>
      <c r="V22" s="91" t="s">
        <v>27</v>
      </c>
      <c r="W22" s="77" t="s">
        <v>191</v>
      </c>
      <c r="X22" s="92" t="s">
        <v>192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239</v>
      </c>
      <c r="O23" s="40">
        <v>5</v>
      </c>
      <c r="P23" s="40">
        <v>80</v>
      </c>
      <c r="Q23" s="54">
        <f t="shared" si="4"/>
        <v>35</v>
      </c>
      <c r="R23" s="61"/>
      <c r="S23" s="40" t="s">
        <v>233</v>
      </c>
      <c r="T23" s="57">
        <f t="shared" si="5"/>
        <v>-1820</v>
      </c>
      <c r="V23" s="91" t="s">
        <v>21</v>
      </c>
      <c r="W23" s="77" t="s">
        <v>193</v>
      </c>
      <c r="X23" s="92" t="s">
        <v>194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240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217</v>
      </c>
      <c r="T24" s="57">
        <f t="shared" si="5"/>
        <v>-904.615384615385</v>
      </c>
      <c r="V24" s="91" t="s">
        <v>195</v>
      </c>
      <c r="W24" s="77" t="s">
        <v>196</v>
      </c>
      <c r="X24" s="92" t="s">
        <v>191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241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242</v>
      </c>
      <c r="T25" s="57">
        <f t="shared" si="5"/>
        <v>-1568</v>
      </c>
      <c r="V25" s="93" t="s">
        <v>197</v>
      </c>
      <c r="W25" s="94" t="s">
        <v>195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243</v>
      </c>
      <c r="O26" s="40">
        <v>1</v>
      </c>
      <c r="P26" s="40">
        <v>1</v>
      </c>
      <c r="Q26" s="54">
        <f t="shared" si="4"/>
        <v>0.1</v>
      </c>
      <c r="R26" s="80"/>
      <c r="S26" s="40" t="s">
        <v>244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245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246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198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247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248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249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250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251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252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253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254</v>
      </c>
      <c r="O33" s="40">
        <v>5</v>
      </c>
      <c r="P33" s="40">
        <v>100</v>
      </c>
      <c r="Q33" s="54">
        <f t="shared" si="6"/>
        <v>76</v>
      </c>
      <c r="R33" s="61"/>
      <c r="S33" s="45" t="s">
        <v>255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256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257</v>
      </c>
      <c r="T34" s="57">
        <f t="shared" si="7"/>
        <v>0</v>
      </c>
    </row>
    <row r="35" s="4" customFormat="1" ht="32" customHeight="1" spans="1:21">
      <c r="A35" s="33" t="s">
        <v>151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258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259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260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261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217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262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263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264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265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266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267</v>
      </c>
      <c r="T42" s="57">
        <f t="shared" si="10"/>
        <v>-2212</v>
      </c>
    </row>
    <row r="43" s="4" customFormat="1" ht="51" customHeight="1" spans="1:20">
      <c r="A43" s="33" t="s">
        <v>154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268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269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270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271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272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273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272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260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274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275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274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276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277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278</v>
      </c>
      <c r="T50" s="57">
        <f t="shared" si="11"/>
        <v>-1890</v>
      </c>
    </row>
    <row r="51" s="4" customFormat="1" ht="24" customHeight="1" spans="1:20">
      <c r="A51" s="33" t="s">
        <v>279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280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281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282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282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217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217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283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284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285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286</v>
      </c>
      <c r="T58" s="57">
        <f t="shared" si="15"/>
        <v>-280</v>
      </c>
    </row>
    <row r="59" s="4" customFormat="1" ht="47" customHeight="1" spans="1:20">
      <c r="A59" s="33" t="s">
        <v>287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288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289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242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290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291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292</v>
      </c>
      <c r="B1" s="1" t="s">
        <v>293</v>
      </c>
    </row>
    <row r="2" ht="18" customHeight="1" spans="1:2">
      <c r="A2" s="2" t="s">
        <v>119</v>
      </c>
      <c r="B2" s="2" t="s">
        <v>294</v>
      </c>
    </row>
    <row r="3" ht="18" customHeight="1" spans="1:2">
      <c r="A3" s="2" t="s">
        <v>121</v>
      </c>
      <c r="B3" s="2" t="s">
        <v>295</v>
      </c>
    </row>
    <row r="4" ht="19" customHeight="1" spans="1:2">
      <c r="A4" s="2" t="s">
        <v>123</v>
      </c>
      <c r="B4" s="2" t="s">
        <v>296</v>
      </c>
    </row>
    <row r="5" ht="20" customHeight="1" spans="1:2">
      <c r="A5" s="2" t="s">
        <v>125</v>
      </c>
      <c r="B5" s="2" t="s">
        <v>297</v>
      </c>
    </row>
    <row r="6" ht="20" customHeight="1" spans="1:2">
      <c r="A6" s="2" t="s">
        <v>127</v>
      </c>
      <c r="B6" s="2" t="s">
        <v>298</v>
      </c>
    </row>
    <row r="7" ht="20" customHeight="1" spans="1:2">
      <c r="A7" s="2" t="s">
        <v>129</v>
      </c>
      <c r="B7" s="2" t="s">
        <v>299</v>
      </c>
    </row>
    <row r="8" ht="18" customHeight="1" spans="1:2">
      <c r="A8" s="2" t="s">
        <v>130</v>
      </c>
      <c r="B8" s="2" t="s">
        <v>300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2025-08-06T13:38:18Z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