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date1904="1"/>
  <bookViews>
    <workbookView windowWidth="19605" windowHeight="7620" firstSheet="5" activeTab="5"/>
  </bookViews>
  <sheets>
    <sheet name="TIME TABLE" sheetId="13" state="hidden" r:id="rId1"/>
    <sheet name="TIME TABLE (2)" sheetId="15" state="hidden" r:id="rId2"/>
    <sheet name="TIME TABLE (3)" sheetId="16" state="hidden" r:id="rId3"/>
    <sheet name="TIME TABLE (4)" sheetId="18" state="hidden" r:id="rId4"/>
    <sheet name="Daily Time Table" sheetId="19" r:id="rId5"/>
    <sheet name="GOAL" sheetId="20" r:id="rId6"/>
    <sheet name="Session Calc%" sheetId="21" r:id="rId7"/>
  </sheets>
  <definedNames>
    <definedName name="AUGUST2024">#REF!</definedName>
    <definedName name="DEC2024.">#REF!</definedName>
    <definedName name="JAN2025.">#REF!</definedName>
    <definedName name="JULY2024">#REF!</definedName>
    <definedName name="NOV2024.">#REF!</definedName>
    <definedName name="OCT2024.">#REF!</definedName>
    <definedName name="SEP202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<sst xmlns="http://schemas.openxmlformats.org/spreadsheetml/2006/main" count="1121" uniqueCount="296">
  <si>
    <t>TIME</t>
  </si>
  <si>
    <t>MONDAY-FRIDAY
{10 HOURS}</t>
  </si>
  <si>
    <t>SATURDAY-SUNDAY 
&amp; HOLIDAYS {5 HOURS}</t>
  </si>
  <si>
    <t>START</t>
  </si>
  <si>
    <t>END</t>
  </si>
  <si>
    <t>WORK</t>
  </si>
  <si>
    <t>Hours/Minutes</t>
  </si>
  <si>
    <t>Music</t>
  </si>
  <si>
    <t>5M</t>
  </si>
  <si>
    <t>10M</t>
  </si>
  <si>
    <t>SITUPS</t>
  </si>
  <si>
    <t>15M</t>
  </si>
  <si>
    <t>BRESH</t>
  </si>
  <si>
    <t>MEDITATION  &amp; FACEPACK</t>
  </si>
  <si>
    <t>COOKING</t>
  </si>
  <si>
    <t>1H-15M</t>
  </si>
  <si>
    <t>CLOTH SOAK / FREE</t>
  </si>
  <si>
    <t>TIFFEN</t>
  </si>
  <si>
    <t>BATHING</t>
  </si>
  <si>
    <t>45M</t>
  </si>
  <si>
    <t>CLOTH WASH / ORDER THINGS</t>
  </si>
  <si>
    <t>1 HOUR</t>
  </si>
  <si>
    <t>HAIR  CLEAN</t>
  </si>
  <si>
    <t>BATHING AND HAIR CLEAN</t>
  </si>
  <si>
    <t>FREE TIME</t>
  </si>
  <si>
    <t>MACKUP</t>
  </si>
  <si>
    <t>LUNCH</t>
  </si>
  <si>
    <t>30M</t>
  </si>
  <si>
    <t>TEMPLE</t>
  </si>
  <si>
    <t>OFFICE</t>
  </si>
  <si>
    <t>10 HOURS</t>
  </si>
  <si>
    <t>TO DO LIST</t>
  </si>
  <si>
    <t>DINNER</t>
  </si>
  <si>
    <t>CLOTHS DRY / FREE</t>
  </si>
  <si>
    <t>ROOM CLEEN</t>
  </si>
  <si>
    <t>STUDY</t>
  </si>
  <si>
    <t>5 HOURS</t>
  </si>
  <si>
    <t>MOTIVATION / FRESH BATH</t>
  </si>
  <si>
    <t>20M</t>
  </si>
  <si>
    <t>ROOM CLEAN</t>
  </si>
  <si>
    <t>MEDITATION</t>
  </si>
  <si>
    <t>2 HOUR</t>
  </si>
  <si>
    <t>WATER &amp; HAPPY SLEEPING</t>
  </si>
  <si>
    <t>8.5 HOURS</t>
  </si>
  <si>
    <t>9 HOURS</t>
  </si>
  <si>
    <t>BATHING &amp; HAIR CLEAN</t>
  </si>
  <si>
    <t>MOTIVATION / FRESH BATH / FACE PACK</t>
  </si>
  <si>
    <t xml:space="preserve"> HAIR CLEAN</t>
  </si>
  <si>
    <t>CLOTH WASH / ORDER THINGS / FREE</t>
  </si>
  <si>
    <t>4 HOUR</t>
  </si>
  <si>
    <t xml:space="preserve">MOTIVATION / FRESH BATH / FACE PACK </t>
  </si>
  <si>
    <t>2.5 HOURS</t>
  </si>
  <si>
    <t xml:space="preserve"> TO DO LIST / FREE TIME </t>
  </si>
  <si>
    <t>FOOD COOKING</t>
  </si>
  <si>
    <t>1H-5M</t>
  </si>
  <si>
    <t>40M</t>
  </si>
  <si>
    <t>COOKING-SNACKS</t>
  </si>
  <si>
    <t>MARKET / CLOTH WASH / ORDER THINGS</t>
  </si>
  <si>
    <t>1.5 HOURS</t>
  </si>
  <si>
    <t>TEMPLE / MEDITATION</t>
  </si>
  <si>
    <t>2 HOURS</t>
  </si>
  <si>
    <t>MARKET / SNACKS / FREE</t>
  </si>
  <si>
    <t>ROOM CLEEN EXERCISE</t>
  </si>
  <si>
    <t>3 HOURS</t>
  </si>
  <si>
    <t>TO DO LIST &amp; FREE</t>
  </si>
  <si>
    <t>FACEWASH &amp; MEDITATION</t>
  </si>
  <si>
    <t>TO DO LIST &amp; FREE TIME</t>
  </si>
  <si>
    <t>POWERFULL KEY IN MY HEART 1</t>
  </si>
  <si>
    <t>GYM-WORKOUT</t>
  </si>
  <si>
    <t>TIFFEN &amp; GET READY &amp; MOTIVATION</t>
  </si>
  <si>
    <t>Aptitude &amp; Communication &amp; Book Reading</t>
  </si>
  <si>
    <t>(MySQL // HTML/CSS)</t>
  </si>
  <si>
    <t>Python // JavaScript</t>
  </si>
  <si>
    <t>6 HOURS</t>
  </si>
  <si>
    <t>FACEWASH &amp; COOKING</t>
  </si>
  <si>
    <t>DINNER &amp; MOTIVATION</t>
  </si>
  <si>
    <t>TO DO LIST &amp; JOURNALING  &amp; DAIRY READING</t>
  </si>
  <si>
    <t>HAPPY SLEEP</t>
  </si>
  <si>
    <t>8 HOURS</t>
  </si>
  <si>
    <t>POWERFULL KEY IN MY HEART 2</t>
  </si>
  <si>
    <t>Aptitude &amp; Communication &amp; REST</t>
  </si>
  <si>
    <t>Book Reading</t>
  </si>
  <si>
    <t>7.5 HOURS</t>
  </si>
  <si>
    <t>*POWERFULL KEY IN MY HEART-FIXED* 8 MONTHS</t>
  </si>
  <si>
    <t>TIFFEN &amp; GET READY</t>
  </si>
  <si>
    <t>Communication(1H) &amp; Aptitude(1H)</t>
  </si>
  <si>
    <t>(Python // JavaScript)</t>
  </si>
  <si>
    <t>COOKING &amp; WARM BATH &amp; DINNER</t>
  </si>
  <si>
    <t>TO DO LIST &amp; JOURNALING &amp; Motivation Reading</t>
  </si>
  <si>
    <t>BOOK READING</t>
  </si>
  <si>
    <r>
      <rPr>
        <b/>
        <sz val="18"/>
        <color theme="1"/>
        <rFont val="Calibri"/>
        <charset val="134"/>
        <scheme val="minor"/>
      </rPr>
      <t>Level-3 [2.5 HOURS]</t>
    </r>
    <r>
      <rPr>
        <b/>
        <sz val="20"/>
        <color theme="1"/>
        <rFont val="Calibri"/>
        <charset val="134"/>
        <scheme val="minor"/>
      </rPr>
      <t xml:space="preserve"> </t>
    </r>
    <r>
      <rPr>
        <b/>
        <sz val="20"/>
        <color rgb="FFFF0000"/>
        <rFont val="Calibri"/>
        <charset val="134"/>
        <scheme val="minor"/>
      </rPr>
      <t>20%</t>
    </r>
  </si>
  <si>
    <r>
      <rPr>
        <b/>
        <sz val="18"/>
        <color theme="1"/>
        <rFont val="Calibri"/>
        <charset val="134"/>
        <scheme val="minor"/>
      </rPr>
      <t xml:space="preserve">Level-2 [2 HOURS] </t>
    </r>
    <r>
      <rPr>
        <b/>
        <sz val="20"/>
        <color rgb="FFFF0000"/>
        <rFont val="Calibri"/>
        <charset val="134"/>
        <scheme val="minor"/>
      </rPr>
      <t>15%</t>
    </r>
  </si>
  <si>
    <r>
      <rPr>
        <b/>
        <sz val="18"/>
        <color theme="1"/>
        <rFont val="Calibri"/>
        <charset val="134"/>
        <scheme val="minor"/>
      </rPr>
      <t>Level-4 [8 HOURS]</t>
    </r>
    <r>
      <rPr>
        <b/>
        <sz val="20"/>
        <color theme="1"/>
        <rFont val="Calibri"/>
        <charset val="134"/>
        <scheme val="minor"/>
      </rPr>
      <t xml:space="preserve"> </t>
    </r>
    <r>
      <rPr>
        <b/>
        <sz val="20"/>
        <color rgb="FFFF0000"/>
        <rFont val="Calibri"/>
        <charset val="134"/>
        <scheme val="minor"/>
      </rPr>
      <t>60%</t>
    </r>
  </si>
  <si>
    <r>
      <rPr>
        <b/>
        <sz val="18"/>
        <color theme="1"/>
        <rFont val="Calibri"/>
        <charset val="134"/>
        <scheme val="minor"/>
      </rPr>
      <t xml:space="preserve">Level-1 [1 HOUR] </t>
    </r>
    <r>
      <rPr>
        <b/>
        <sz val="20"/>
        <color rgb="FFFF0000"/>
        <rFont val="Calibri"/>
        <charset val="134"/>
        <scheme val="minor"/>
      </rPr>
      <t>7%</t>
    </r>
  </si>
  <si>
    <t>OFFICE &amp; OTHER</t>
  </si>
  <si>
    <t>Overall %Percentage</t>
  </si>
  <si>
    <t>Weekly Session</t>
  </si>
  <si>
    <t>REMARKS</t>
  </si>
  <si>
    <t>SALARY
(2800)</t>
  </si>
  <si>
    <r>
      <rPr>
        <sz val="14"/>
        <color theme="1"/>
        <rFont val="Calibri"/>
        <charset val="134"/>
        <scheme val="minor"/>
      </rPr>
      <t xml:space="preserve">Yes, it's </t>
    </r>
    <r>
      <rPr>
        <i/>
        <sz val="14"/>
        <color theme="1"/>
        <rFont val="Calibri"/>
        <charset val="134"/>
        <scheme val="minor"/>
      </rPr>
      <t>possible</t>
    </r>
    <r>
      <rPr>
        <sz val="14"/>
        <color theme="1"/>
        <rFont val="Calibri"/>
        <charset val="134"/>
        <scheme val="minor"/>
      </rPr>
      <t xml:space="preserve"> to follow 100% — but it requires </t>
    </r>
    <r>
      <rPr>
        <b/>
        <sz val="14"/>
        <color theme="1"/>
        <rFont val="Calibri"/>
        <charset val="134"/>
        <scheme val="minor"/>
      </rPr>
      <t>extreme discipline, 
great health, and strong focus</t>
    </r>
    <r>
      <rPr>
        <sz val="14"/>
        <color theme="1"/>
        <rFont val="Calibri"/>
        <charset val="134"/>
        <scheme val="minor"/>
      </rPr>
      <t xml:space="preserve">. For </t>
    </r>
    <r>
      <rPr>
        <i/>
        <sz val="14"/>
        <color theme="1"/>
        <rFont val="Calibri"/>
        <charset val="134"/>
        <scheme val="minor"/>
      </rPr>
      <t>most people</t>
    </r>
    <r>
      <rPr>
        <sz val="14"/>
        <color theme="1"/>
        <rFont val="Calibri"/>
        <charset val="134"/>
        <scheme val="minor"/>
      </rPr>
      <t xml:space="preserve">, 
even 80–90% consistency will lead to </t>
    </r>
    <r>
      <rPr>
        <b/>
        <sz val="14"/>
        <color theme="1"/>
        <rFont val="Calibri"/>
        <charset val="134"/>
        <scheme val="minor"/>
      </rPr>
      <t>massive success</t>
    </r>
    <r>
      <rPr>
        <sz val="14"/>
        <color theme="1"/>
        <rFont val="Calibri"/>
        <charset val="134"/>
        <scheme val="minor"/>
      </rPr>
      <t>.</t>
    </r>
  </si>
  <si>
    <t>MEDITATION
{ 30 Min }</t>
  </si>
  <si>
    <t>GYM-WORKOUT
{ 2 Hours }</t>
  </si>
  <si>
    <t>COMMUNICATION
{ 1 Hour }</t>
  </si>
  <si>
    <t>APTITUDE
{ 1 Hour }</t>
  </si>
  <si>
    <t>MySQL // HTML/CSS
{ 2 Hours}</t>
  </si>
  <si>
    <t>Python // JavaScript { 6 Hours }</t>
  </si>
  <si>
    <t>TO DO LIST &amp; JOURNALING
&amp; Motivation Reading
{ 30 Min }</t>
  </si>
  <si>
    <t>BOOK READING 
{ 30 Min}</t>
  </si>
  <si>
    <t>BLOCK-1 {2 HOURS}</t>
  </si>
  <si>
    <t>BLOCK-2 {2 HOURS}</t>
  </si>
  <si>
    <t>BLOCK-3 {2 HOURS}</t>
  </si>
  <si>
    <t>Block Average
{6 HOURS}</t>
  </si>
  <si>
    <t>TASK</t>
  </si>
  <si>
    <t>Hours</t>
  </si>
  <si>
    <t>%</t>
  </si>
  <si>
    <t>MON</t>
  </si>
  <si>
    <t>USER - Generate Damage RA</t>
  </si>
  <si>
    <t>no time management</t>
  </si>
  <si>
    <t>NPL</t>
  </si>
  <si>
    <t>&gt;=100</t>
  </si>
  <si>
    <t>7.5 to 8.5 LPA</t>
  </si>
  <si>
    <t>TUE</t>
  </si>
  <si>
    <t>USER - Damages</t>
  </si>
  <si>
    <t>average</t>
  </si>
  <si>
    <t>N*</t>
  </si>
  <si>
    <t>95 to 99</t>
  </si>
  <si>
    <t>7.0 to 7.5 LPA</t>
  </si>
  <si>
    <t>WED</t>
  </si>
  <si>
    <t>ADC- BDIa0 &amp; BDIc0</t>
  </si>
  <si>
    <t>not bad</t>
  </si>
  <si>
    <t>ICN1</t>
  </si>
  <si>
    <t>88 to 94</t>
  </si>
  <si>
    <t>6.5 to 7.0 LPA</t>
  </si>
  <si>
    <t>THU</t>
  </si>
  <si>
    <t>ADC - KT</t>
  </si>
  <si>
    <t>waste</t>
  </si>
  <si>
    <t>ICN2 ✅</t>
  </si>
  <si>
    <t>80 to 87</t>
  </si>
  <si>
    <t>6.0 to 6.5 LPA</t>
  </si>
  <si>
    <t>FRI</t>
  </si>
  <si>
    <t>FTP &amp; EMAIL</t>
  </si>
  <si>
    <t>ICN3</t>
  </si>
  <si>
    <t>70 to 79</t>
  </si>
  <si>
    <t>5.5 to 6.0 LPA</t>
  </si>
  <si>
    <t>SAT</t>
  </si>
  <si>
    <t>kitchen clean</t>
  </si>
  <si>
    <t>No Motivation Day full Waste</t>
  </si>
  <si>
    <t>ICN4</t>
  </si>
  <si>
    <t>60 to 69</t>
  </si>
  <si>
    <t>5.0 to 5.5 LPA</t>
  </si>
  <si>
    <t>SUN</t>
  </si>
  <si>
    <t>cloth wash</t>
  </si>
  <si>
    <t>worst</t>
  </si>
  <si>
    <t>ICN5</t>
  </si>
  <si>
    <t>Below 60</t>
  </si>
  <si>
    <t>Below 5 LPA</t>
  </si>
  <si>
    <t>Week-1</t>
  </si>
  <si>
    <t>Level Average</t>
  </si>
  <si>
    <t>COMPLETED</t>
  </si>
  <si>
    <t>Week Review</t>
  </si>
  <si>
    <t>ZERO</t>
  </si>
  <si>
    <t>NEUTRAL</t>
  </si>
  <si>
    <t>DOWNFALL</t>
  </si>
  <si>
    <t>good</t>
  </si>
  <si>
    <t>improving</t>
  </si>
  <si>
    <t xml:space="preserve">% Calculator </t>
  </si>
  <si>
    <t>✅</t>
  </si>
  <si>
    <t>1 minute = 3.59</t>
  </si>
  <si>
    <t>(((15+30)/(60*2))*100)</t>
  </si>
  <si>
    <t>❌</t>
  </si>
  <si>
    <t>15 minute = 53.85</t>
  </si>
  <si>
    <t>Overall % in time sheet &amp;
personal guidance</t>
  </si>
  <si>
    <t>30 minute = 107.69</t>
  </si>
  <si>
    <t>Good Job</t>
  </si>
  <si>
    <t>1 hour = 215.38</t>
  </si>
  <si>
    <t>Time Sheet Update</t>
  </si>
  <si>
    <t>Review</t>
  </si>
  <si>
    <t>bad</t>
  </si>
  <si>
    <t>Week-2</t>
  </si>
  <si>
    <t>GROWTH</t>
  </si>
  <si>
    <t>JOB-Clone 150HW &amp; Temple
&amp; MOTIVATION</t>
  </si>
  <si>
    <t>very sleepy body and mind tired</t>
  </si>
  <si>
    <t>80% Work - 20% Break</t>
  </si>
  <si>
    <t>Motivation &amp; Inter bio</t>
  </si>
  <si>
    <t>Total Work</t>
  </si>
  <si>
    <t>Work</t>
  </si>
  <si>
    <t>Break</t>
  </si>
  <si>
    <t>Siva Conversation</t>
  </si>
  <si>
    <t>ok</t>
  </si>
  <si>
    <t>24M</t>
  </si>
  <si>
    <t>6M</t>
  </si>
  <si>
    <t>Sasi Conversation &amp; Fixed Mindset</t>
  </si>
  <si>
    <t>48M</t>
  </si>
  <si>
    <t>12M</t>
  </si>
  <si>
    <t>Motivation</t>
  </si>
  <si>
    <t>2 Hours</t>
  </si>
  <si>
    <t>1 Hour - 36M</t>
  </si>
  <si>
    <t>Hardwork motivation</t>
  </si>
  <si>
    <t>Good</t>
  </si>
  <si>
    <t>2.5 Hours</t>
  </si>
  <si>
    <t>NO-WORK</t>
  </si>
  <si>
    <t>worst zero</t>
  </si>
  <si>
    <t>Week-3</t>
  </si>
  <si>
    <t>temple &amp; metting</t>
  </si>
  <si>
    <t>Super</t>
  </si>
  <si>
    <t>HOURS / MINUTES</t>
  </si>
  <si>
    <t>Time Sheet Update last</t>
  </si>
  <si>
    <t>Few things wasted lot of time</t>
  </si>
  <si>
    <t>Chat-GPT, Nissan Credit</t>
  </si>
  <si>
    <t>Thinking about time table wasted lot of time,
i am not able to control the time flow, mind
 is fully distracted and overthinking</t>
  </si>
  <si>
    <t>meeting</t>
  </si>
  <si>
    <t>no focus no concentration in python</t>
  </si>
  <si>
    <t>meeting &amp; Time sheet 
python split  blocks</t>
  </si>
  <si>
    <t>no focus and distracted in 
meditation after listening songs</t>
  </si>
  <si>
    <t>room cleaning with guilt 
and ChatGpt Motivation</t>
  </si>
  <si>
    <t>Distructed in Room Cleaning feeling guilty</t>
  </si>
  <si>
    <t>Week and Month Time Sheet</t>
  </si>
  <si>
    <t>Hardworked in Time sheet</t>
  </si>
  <si>
    <t>Week-4</t>
  </si>
  <si>
    <t>Month-1</t>
  </si>
  <si>
    <t>M-Level Average</t>
  </si>
  <si>
    <t>Month Review</t>
  </si>
  <si>
    <t>meeting , temple,
Time Sheet Review</t>
  </si>
  <si>
    <t>Not Focusing on python and mysql</t>
  </si>
  <si>
    <t>CVENT</t>
  </si>
  <si>
    <t>No time management</t>
  </si>
  <si>
    <t>meeting video,Dealer deck</t>
  </si>
  <si>
    <t>Perfect in GYM-Workout,
No satisfaction remaining all</t>
  </si>
  <si>
    <t>METTING</t>
  </si>
  <si>
    <t>TOUCHED ALL PERFECT-SATISFIED</t>
  </si>
  <si>
    <t>GREAT</t>
  </si>
  <si>
    <t>DISCIPLINE BREAKS</t>
  </si>
  <si>
    <t>Week-5</t>
  </si>
  <si>
    <t>Got confidence but need 
to improve</t>
  </si>
  <si>
    <t>Growing</t>
  </si>
  <si>
    <t>Week Review,Rebuild useing ChatGPT,
Time Sheet update,motivation</t>
  </si>
  <si>
    <t>Great Work</t>
  </si>
  <si>
    <t>motivation &amp; Thoughts into paper &amp; CVENT</t>
  </si>
  <si>
    <t>Average</t>
  </si>
  <si>
    <t>Git &amp; CVENT &amp; PRIME</t>
  </si>
  <si>
    <t>below average</t>
  </si>
  <si>
    <t>meeting &amp; Telnet</t>
  </si>
  <si>
    <t>Worst</t>
  </si>
  <si>
    <t>REVIEW</t>
  </si>
  <si>
    <t>Waste</t>
  </si>
  <si>
    <t>Week-6</t>
  </si>
  <si>
    <t>NOT IMPROVED</t>
  </si>
  <si>
    <t>DRAINED-FALL DOWN</t>
  </si>
  <si>
    <t>Week-7</t>
  </si>
  <si>
    <t>Week-8</t>
  </si>
  <si>
    <t>Month-2</t>
  </si>
  <si>
    <t>Week-9</t>
  </si>
  <si>
    <t>Week-10</t>
  </si>
  <si>
    <t>Week-11</t>
  </si>
  <si>
    <t>Week-12</t>
  </si>
  <si>
    <t>Month-3</t>
  </si>
  <si>
    <t>Week-13</t>
  </si>
  <si>
    <t>Week-14</t>
  </si>
  <si>
    <t>Week-15</t>
  </si>
  <si>
    <t>Week-16</t>
  </si>
  <si>
    <t>Month-4</t>
  </si>
  <si>
    <t>Week-17</t>
  </si>
  <si>
    <t>Week-18</t>
  </si>
  <si>
    <t>Week-19</t>
  </si>
  <si>
    <t>Week-20</t>
  </si>
  <si>
    <t>Month-5</t>
  </si>
  <si>
    <t>Week-21</t>
  </si>
  <si>
    <t>Week-22</t>
  </si>
  <si>
    <t>Week-23</t>
  </si>
  <si>
    <t>Week-24</t>
  </si>
  <si>
    <t>Month-6</t>
  </si>
  <si>
    <t>Week-25</t>
  </si>
  <si>
    <t>Week-26</t>
  </si>
  <si>
    <t>Week-27</t>
  </si>
  <si>
    <t>Week-28</t>
  </si>
  <si>
    <t>Month-7</t>
  </si>
  <si>
    <t>Week-29</t>
  </si>
  <si>
    <t>Week-30</t>
  </si>
  <si>
    <t>Week-31</t>
  </si>
  <si>
    <t>Week-32</t>
  </si>
  <si>
    <t>Month-8</t>
  </si>
  <si>
    <t>Week-33</t>
  </si>
  <si>
    <t>Week-34</t>
  </si>
  <si>
    <t>Week-35</t>
  </si>
  <si>
    <t>Week-36</t>
  </si>
  <si>
    <t>Month-9</t>
  </si>
  <si>
    <t>Week-37</t>
  </si>
  <si>
    <t>Week-38</t>
  </si>
  <si>
    <t>Week-39</t>
  </si>
  <si>
    <t>Week-40</t>
  </si>
  <si>
    <t>Month-10</t>
  </si>
  <si>
    <t>FINAL</t>
  </si>
  <si>
    <t>Final-Level Avg</t>
  </si>
  <si>
    <t>Final Review</t>
  </si>
  <si>
    <t>NOW - 2.1 LPA</t>
  </si>
  <si>
    <t>mysql</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</si>
</sst>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176" formatCode="_ * #,##0.00_ ;_ * \-#,##0.00_ ;_ * &quot;-&quot;??_ ;_ @_ "/>
    <numFmt numFmtId="177" formatCode="_ &quot;₹&quot;\ * #,##0.00_ ;_ &quot;₹&quot;\ * \-#,##0.00_ ;_ &quot;₹&quot;\ * &quot;-&quot;??_ ;_ @_ "/>
    <numFmt numFmtId="178" formatCode="_ * #,##0_ ;_ * \-#,##0_ ;_ * &quot;-&quot;_ ;_ @_ "/>
    <numFmt numFmtId="179" formatCode="h:mm\ AM/PM"/>
    <numFmt numFmtId="180" formatCode="[$-409]d\-mmm;@"/>
    <numFmt numFmtId="181" formatCode="[$-409]h:mm\ AM/PM;@"/>
    <numFmt numFmtId="182" formatCode="h:mm;@"/>
  </numFmts>
  <fonts count="45">
    <font>
      <sz val="11"/>
      <color theme="1"/>
      <name val="Calibri"/>
      <charset val="134"/>
      <scheme val="minor"/>
    </font>
    <font>
      <b/>
      <sz val="16"/>
      <color theme="1"/>
      <name val="Calibri"/>
      <charset val="134"/>
      <scheme val="minor"/>
    </font>
    <font>
      <b/>
      <sz val="11"/>
      <color theme="1"/>
      <name val="Calibri"/>
      <charset val="134"/>
      <scheme val="minor"/>
    </font>
    <font>
      <b/>
      <sz val="12"/>
      <color theme="1"/>
      <name val="Calibri"/>
      <charset val="134"/>
      <scheme val="minor"/>
    </font>
    <font>
      <b/>
      <sz val="14"/>
      <color theme="1"/>
      <name val="Calibri"/>
      <charset val="134"/>
      <scheme val="minor"/>
    </font>
    <font>
      <b/>
      <sz val="18"/>
      <color theme="1"/>
      <name val="Calibri"/>
      <charset val="134"/>
      <scheme val="minor"/>
    </font>
    <font>
      <b/>
      <sz val="16"/>
      <name val="Calibri"/>
      <charset val="134"/>
      <scheme val="minor"/>
    </font>
    <font>
      <sz val="14"/>
      <color theme="1"/>
      <name val="Calibri"/>
      <charset val="134"/>
      <scheme val="minor"/>
    </font>
    <font>
      <b/>
      <sz val="22"/>
      <color theme="1"/>
      <name val="Calibri"/>
      <charset val="134"/>
      <scheme val="minor"/>
    </font>
    <font>
      <b/>
      <sz val="16"/>
      <color theme="0"/>
      <name val="Calibri"/>
      <charset val="134"/>
      <scheme val="minor"/>
    </font>
    <font>
      <b/>
      <sz val="17"/>
      <name val="Calibri"/>
      <charset val="134"/>
    </font>
    <font>
      <sz val="13"/>
      <color theme="1"/>
      <name val="Calibri"/>
      <charset val="134"/>
      <scheme val="minor"/>
    </font>
    <font>
      <b/>
      <sz val="13"/>
      <name val="Calibri"/>
      <charset val="134"/>
    </font>
    <font>
      <b/>
      <sz val="11"/>
      <name val="Calibri"/>
      <charset val="134"/>
    </font>
    <font>
      <b/>
      <sz val="12"/>
      <name val="Calibri"/>
      <charset val="134"/>
    </font>
    <font>
      <b/>
      <sz val="17"/>
      <color rgb="FF38761D"/>
      <name val="Calibri"/>
      <charset val="134"/>
    </font>
    <font>
      <b/>
      <sz val="17"/>
      <color theme="1"/>
      <name val="Calibri"/>
      <charset val="134"/>
    </font>
    <font>
      <b/>
      <sz val="13"/>
      <color rgb="FF0000FF"/>
      <name val="Calibri"/>
      <charset val="134"/>
    </font>
    <font>
      <b/>
      <sz val="13"/>
      <color theme="1"/>
      <name val="Calibri"/>
      <charset val="134"/>
    </font>
    <font>
      <b/>
      <sz val="11"/>
      <color theme="1"/>
      <name val="Calibri"/>
      <charset val="134"/>
    </font>
    <font>
      <sz val="11"/>
      <color theme="1"/>
      <name val="Calibri"/>
      <charset val="134"/>
    </font>
    <font>
      <b/>
      <sz val="11"/>
      <color rgb="FFF000DD"/>
      <name val="Calibri"/>
      <charset val="134"/>
    </font>
    <font>
      <b/>
      <sz val="11"/>
      <color rgb="FFFF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20"/>
      <color rgb="FFFF0000"/>
      <name val="Calibri"/>
      <charset val="134"/>
      <scheme val="minor"/>
    </font>
    <font>
      <b/>
      <sz val="20"/>
      <color theme="1"/>
      <name val="Calibri"/>
      <charset val="134"/>
      <scheme val="minor"/>
    </font>
    <font>
      <i/>
      <sz val="14"/>
      <color theme="1"/>
      <name val="Calibri"/>
      <charset val="134"/>
      <scheme val="minor"/>
    </font>
  </fonts>
  <fills count="64">
    <fill>
      <patternFill patternType="none"/>
    </fill>
    <fill>
      <patternFill patternType="gray125"/>
    </fill>
    <fill>
      <patternFill patternType="solid">
        <fgColor rgb="FFE02AC0"/>
        <bgColor indexed="64"/>
      </patternFill>
    </fill>
    <fill>
      <patternFill patternType="solid">
        <fgColor theme="9" tint="0.6"/>
        <bgColor indexed="64"/>
      </patternFill>
    </fill>
    <fill>
      <patternFill patternType="solid">
        <fgColor rgb="FFB2E8EE"/>
        <bgColor indexed="64"/>
      </patternFill>
    </fill>
    <fill>
      <patternFill patternType="solid">
        <fgColor rgb="FF36EF1D"/>
        <bgColor indexed="64"/>
      </patternFill>
    </fill>
    <fill>
      <patternFill patternType="solid">
        <fgColor theme="3" tint="0.6"/>
        <bgColor indexed="64"/>
      </patternFill>
    </fill>
    <fill>
      <patternFill patternType="solid">
        <fgColor theme="9" tint="-0.25"/>
        <bgColor indexed="64"/>
      </patternFill>
    </fill>
    <fill>
      <patternFill patternType="solid">
        <fgColor theme="7" tint="0.4"/>
        <bgColor indexed="64"/>
      </patternFill>
    </fill>
    <fill>
      <patternFill patternType="solid">
        <fgColor rgb="FFFFFF00"/>
        <bgColor indexed="64"/>
      </patternFill>
    </fill>
    <fill>
      <patternFill patternType="solid">
        <fgColor rgb="FFD3C085"/>
        <bgColor indexed="64"/>
      </patternFill>
    </fill>
    <fill>
      <patternFill patternType="solid">
        <fgColor rgb="FF0070C0"/>
        <bgColor indexed="64"/>
      </patternFill>
    </fill>
    <fill>
      <patternFill patternType="solid">
        <fgColor rgb="FFFF0000"/>
        <bgColor indexed="64"/>
      </patternFill>
    </fill>
    <fill>
      <patternFill patternType="solid">
        <fgColor theme="2" tint="-0.5"/>
        <bgColor indexed="64"/>
      </patternFill>
    </fill>
    <fill>
      <patternFill patternType="solid">
        <fgColor theme="5" tint="0.6"/>
        <bgColor indexed="64"/>
      </patternFill>
    </fill>
    <fill>
      <patternFill patternType="solid">
        <fgColor theme="9" tint="0.8"/>
        <bgColor indexed="64"/>
      </patternFill>
    </fill>
    <fill>
      <patternFill patternType="solid">
        <fgColor rgb="FF43BBF3"/>
        <bgColor indexed="64"/>
      </patternFill>
    </fill>
    <fill>
      <patternFill patternType="solid">
        <fgColor theme="6" tint="0.6"/>
        <bgColor indexed="64"/>
      </patternFill>
    </fill>
    <fill>
      <patternFill patternType="solid">
        <fgColor theme="0"/>
        <bgColor indexed="64"/>
      </patternFill>
    </fill>
    <fill>
      <patternFill patternType="solid">
        <fgColor theme="4" tint="0.6"/>
        <bgColor indexed="64"/>
      </patternFill>
    </fill>
    <fill>
      <patternFill patternType="solid">
        <fgColor rgb="FF1CF7FA"/>
        <bgColor indexed="64"/>
      </patternFill>
    </fill>
    <fill>
      <patternFill patternType="solid">
        <fgColor rgb="FFF7F086"/>
        <bgColor indexed="64"/>
      </patternFill>
    </fill>
    <fill>
      <patternFill patternType="solid">
        <fgColor theme="5" tint="0.4"/>
        <bgColor indexed="64"/>
      </patternFill>
    </fill>
    <fill>
      <patternFill patternType="solid">
        <fgColor rgb="FFF772D3"/>
        <bgColor indexed="64"/>
      </patternFill>
    </fill>
    <fill>
      <patternFill patternType="solid">
        <fgColor theme="1"/>
        <bgColor indexed="64"/>
      </patternFill>
    </fill>
    <fill>
      <patternFill patternType="solid">
        <fgColor rgb="FFFF3B3B"/>
        <bgColor indexed="64"/>
      </patternFill>
    </fill>
    <fill>
      <patternFill patternType="solid">
        <fgColor theme="6"/>
        <bgColor indexed="64"/>
      </patternFill>
    </fill>
    <fill>
      <patternFill patternType="solid">
        <fgColor rgb="FF34E71D"/>
        <bgColor indexed="64"/>
      </patternFill>
    </fill>
    <fill>
      <patternFill patternType="solid">
        <fgColor theme="9"/>
        <bgColor indexed="64"/>
      </patternFill>
    </fill>
    <fill>
      <patternFill patternType="solid">
        <fgColor rgb="FFFF8810"/>
        <bgColor indexed="64"/>
      </patternFill>
    </fill>
    <fill>
      <patternFill patternType="solid">
        <fgColor theme="6" tint="0.399884029663991"/>
        <bgColor indexed="64"/>
      </patternFill>
    </fill>
    <fill>
      <patternFill patternType="solid">
        <fgColor rgb="FFDEC6C2"/>
        <bgColor indexed="64"/>
      </patternFill>
    </fill>
    <fill>
      <patternFill patternType="solid">
        <fgColor rgb="FF17C913"/>
        <bgColor indexed="64"/>
      </patternFill>
    </fill>
    <fill>
      <patternFill patternType="solid">
        <fgColor theme="5"/>
        <bgColor indexed="64"/>
      </patternFill>
    </fill>
    <fill>
      <patternFill patternType="solid">
        <fgColor theme="5" tint="0.599993896298105"/>
        <bgColor indexed="64"/>
      </patternFill>
    </fill>
    <fill>
      <patternFill patternType="solid">
        <fgColor rgb="FF02A3CB"/>
        <bgColor indexed="64"/>
      </patternFill>
    </fill>
    <fill>
      <patternFill patternType="solid">
        <fgColor theme="5" tint="0.39988402966399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7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thin">
        <color auto="1"/>
      </top>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double">
        <color rgb="FF000000"/>
      </left>
      <right style="double">
        <color rgb="FF000000"/>
      </right>
      <top style="double">
        <color rgb="FF000000"/>
      </top>
      <bottom/>
      <diagonal/>
    </border>
    <border>
      <left style="double">
        <color rgb="FF000000"/>
      </left>
      <right/>
      <top style="double">
        <color rgb="FF000000"/>
      </top>
      <bottom/>
      <diagonal/>
    </border>
    <border>
      <left/>
      <right/>
      <top style="double">
        <color rgb="FF000000"/>
      </top>
      <bottom/>
      <diagonal/>
    </border>
    <border>
      <left/>
      <right style="double">
        <color auto="1"/>
      </right>
      <top style="double">
        <color rgb="FF000000"/>
      </top>
      <bottom/>
      <diagonal/>
    </border>
    <border>
      <left style="double">
        <color rgb="FF000000"/>
      </left>
      <right style="double">
        <color rgb="FF000000"/>
      </right>
      <top/>
      <bottom style="double">
        <color rgb="FF000000"/>
      </bottom>
      <diagonal/>
    </border>
    <border>
      <left style="double">
        <color rgb="FF000000"/>
      </left>
      <right/>
      <top/>
      <bottom style="double">
        <color rgb="FF000000"/>
      </bottom>
      <diagonal/>
    </border>
    <border>
      <left/>
      <right/>
      <top/>
      <bottom style="double">
        <color rgb="FF000000"/>
      </bottom>
      <diagonal/>
    </border>
    <border>
      <left/>
      <right style="double">
        <color auto="1"/>
      </right>
      <top/>
      <bottom style="double">
        <color rgb="FF000000"/>
      </bottom>
      <diagonal/>
    </border>
    <border>
      <left style="double">
        <color rgb="FF000000"/>
      </left>
      <right style="double">
        <color rgb="FF000000"/>
      </right>
      <top style="medium">
        <color rgb="FFCCCCCC"/>
      </top>
      <bottom style="double">
        <color rgb="FF000000"/>
      </bottom>
      <diagonal/>
    </border>
    <border>
      <left style="medium">
        <color rgb="FFCCCCCC"/>
      </left>
      <right style="double">
        <color rgb="FF000000"/>
      </right>
      <top style="medium">
        <color rgb="FFCCCCCC"/>
      </top>
      <bottom style="double">
        <color rgb="FF000000"/>
      </bottom>
      <diagonal/>
    </border>
    <border>
      <left style="medium">
        <color rgb="FFCCCCCC"/>
      </left>
      <right style="double">
        <color auto="1"/>
      </right>
      <top style="medium">
        <color rgb="FFCCCCCC"/>
      </top>
      <bottom style="double">
        <color rgb="FF000000"/>
      </bottom>
      <diagonal/>
    </border>
    <border>
      <left style="double">
        <color auto="1"/>
      </left>
      <right style="double">
        <color rgb="FF000000"/>
      </right>
      <top/>
      <bottom style="double">
        <color rgb="FF000000"/>
      </bottom>
      <diagonal/>
    </border>
    <border>
      <left style="medium">
        <color rgb="FFCCCCCC"/>
      </left>
      <right style="double">
        <color rgb="FF000000"/>
      </right>
      <top/>
      <bottom style="double">
        <color rgb="FF000000"/>
      </bottom>
      <diagonal/>
    </border>
    <border>
      <left style="medium">
        <color rgb="FFCCCCCC"/>
      </left>
      <right style="double">
        <color auto="1"/>
      </right>
      <top/>
      <bottom style="double">
        <color rgb="FF000000"/>
      </bottom>
      <diagonal/>
    </border>
    <border>
      <left style="double">
        <color auto="1"/>
      </left>
      <right style="double">
        <color auto="1"/>
      </right>
      <top style="double">
        <color rgb="FF000000"/>
      </top>
      <bottom style="double">
        <color auto="1"/>
      </bottom>
      <diagonal/>
    </border>
    <border>
      <left style="double">
        <color auto="1"/>
      </left>
      <right style="double">
        <color auto="1"/>
      </right>
      <top style="double">
        <color auto="1"/>
      </top>
      <bottom style="double">
        <color auto="1"/>
      </bottom>
      <diagonal/>
    </border>
    <border>
      <left style="double">
        <color rgb="FF000000"/>
      </left>
      <right style="double">
        <color rgb="FF000000"/>
      </right>
      <top style="double">
        <color rgb="FF000000"/>
      </top>
      <bottom style="double">
        <color auto="1"/>
      </bottom>
      <diagonal/>
    </border>
    <border>
      <left style="double">
        <color rgb="FF000000"/>
      </left>
      <right style="double">
        <color rgb="FF000000"/>
      </right>
      <top style="double">
        <color auto="1"/>
      </top>
      <bottom style="double">
        <color rgb="FF000000"/>
      </bottom>
      <diagonal/>
    </border>
    <border>
      <left style="double">
        <color auto="1"/>
      </left>
      <right style="double">
        <color auto="1"/>
      </right>
      <top style="double">
        <color rgb="FF000000"/>
      </top>
      <bottom/>
      <diagonal/>
    </border>
    <border>
      <left style="medium">
        <color rgb="FFCCCCCC"/>
      </left>
      <right style="double">
        <color rgb="FF000000"/>
      </right>
      <top/>
      <bottom/>
      <diagonal/>
    </border>
    <border>
      <left style="double">
        <color auto="1"/>
      </left>
      <right style="double">
        <color auto="1"/>
      </right>
      <top style="thin">
        <color auto="1"/>
      </top>
      <bottom style="thin">
        <color auto="1"/>
      </bottom>
      <diagonal/>
    </border>
    <border>
      <left style="double">
        <color auto="1"/>
      </left>
      <right/>
      <top style="thin">
        <color auto="1"/>
      </top>
      <bottom style="thin">
        <color auto="1"/>
      </bottom>
      <diagonal/>
    </border>
    <border>
      <left style="double">
        <color auto="1"/>
      </left>
      <right/>
      <top/>
      <bottom/>
      <diagonal/>
    </border>
    <border>
      <left style="double">
        <color auto="1"/>
      </left>
      <right style="double">
        <color auto="1"/>
      </right>
      <top/>
      <bottom style="double">
        <color auto="1"/>
      </bottom>
      <diagonal/>
    </border>
    <border>
      <left style="medium">
        <color rgb="FFCCCCCC"/>
      </left>
      <right style="double">
        <color rgb="FF000000"/>
      </right>
      <top style="double">
        <color auto="1"/>
      </top>
      <bottom style="double">
        <color rgb="FF000000"/>
      </bottom>
      <diagonal/>
    </border>
    <border>
      <left/>
      <right style="double">
        <color rgb="FF000000"/>
      </right>
      <top/>
      <bottom style="double">
        <color rgb="FF000000"/>
      </bottom>
      <diagonal/>
    </border>
    <border>
      <left style="medium">
        <color rgb="FFCCCCCC"/>
      </left>
      <right/>
      <top style="double">
        <color rgb="FF000000"/>
      </top>
      <bottom/>
      <diagonal/>
    </border>
    <border>
      <left/>
      <right style="double">
        <color rgb="FF000000"/>
      </right>
      <top style="double">
        <color rgb="FF000000"/>
      </top>
      <bottom/>
      <diagonal/>
    </border>
    <border>
      <left style="medium">
        <color rgb="FFCCCCCC"/>
      </left>
      <right style="double">
        <color rgb="FF000000"/>
      </right>
      <top style="medium">
        <color rgb="FFCCCCCC"/>
      </top>
      <bottom style="medium">
        <color rgb="FFCCCCCC"/>
      </bottom>
      <diagonal/>
    </border>
    <border>
      <left style="medium">
        <color rgb="FFCCCCCC"/>
      </left>
      <right style="double">
        <color rgb="FF000000"/>
      </right>
      <top style="double">
        <color rgb="FF000000"/>
      </top>
      <bottom/>
      <diagonal/>
    </border>
    <border>
      <left style="medium">
        <color rgb="FFCCCCCC"/>
      </left>
      <right/>
      <top/>
      <bottom style="double">
        <color rgb="FF000000"/>
      </bottom>
      <diagonal/>
    </border>
    <border>
      <left/>
      <right style="double">
        <color rgb="FF000000"/>
      </right>
      <top style="medium">
        <color rgb="FFCCCCCC"/>
      </top>
      <bottom style="double">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37" borderId="6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70" applyNumberFormat="0" applyFill="0" applyAlignment="0" applyProtection="0">
      <alignment vertical="center"/>
    </xf>
    <xf numFmtId="0" fontId="29" fillId="0" borderId="70" applyNumberFormat="0" applyFill="0" applyAlignment="0" applyProtection="0">
      <alignment vertical="center"/>
    </xf>
    <xf numFmtId="0" fontId="30" fillId="0" borderId="71" applyNumberFormat="0" applyFill="0" applyAlignment="0" applyProtection="0">
      <alignment vertical="center"/>
    </xf>
    <xf numFmtId="0" fontId="30" fillId="0" borderId="0" applyNumberFormat="0" applyFill="0" applyBorder="0" applyAlignment="0" applyProtection="0">
      <alignment vertical="center"/>
    </xf>
    <xf numFmtId="0" fontId="31" fillId="38" borderId="72" applyNumberFormat="0" applyAlignment="0" applyProtection="0">
      <alignment vertical="center"/>
    </xf>
    <xf numFmtId="0" fontId="32" fillId="39" borderId="73" applyNumberFormat="0" applyAlignment="0" applyProtection="0">
      <alignment vertical="center"/>
    </xf>
    <xf numFmtId="0" fontId="33" fillId="39" borderId="72" applyNumberFormat="0" applyAlignment="0" applyProtection="0">
      <alignment vertical="center"/>
    </xf>
    <xf numFmtId="0" fontId="34" fillId="40" borderId="74" applyNumberFormat="0" applyAlignment="0" applyProtection="0">
      <alignment vertical="center"/>
    </xf>
    <xf numFmtId="0" fontId="35" fillId="0" borderId="75" applyNumberFormat="0" applyFill="0" applyAlignment="0" applyProtection="0">
      <alignment vertical="center"/>
    </xf>
    <xf numFmtId="0" fontId="36" fillId="0" borderId="76" applyNumberFormat="0" applyFill="0" applyAlignment="0" applyProtection="0">
      <alignment vertical="center"/>
    </xf>
    <xf numFmtId="0" fontId="37" fillId="41" borderId="0" applyNumberFormat="0" applyBorder="0" applyAlignment="0" applyProtection="0">
      <alignment vertical="center"/>
    </xf>
    <xf numFmtId="0" fontId="38" fillId="42" borderId="0" applyNumberFormat="0" applyBorder="0" applyAlignment="0" applyProtection="0">
      <alignment vertical="center"/>
    </xf>
    <xf numFmtId="0" fontId="39" fillId="43" borderId="0" applyNumberFormat="0" applyBorder="0" applyAlignment="0" applyProtection="0">
      <alignment vertical="center"/>
    </xf>
    <xf numFmtId="0" fontId="40"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40" fillId="47" borderId="0" applyNumberFormat="0" applyBorder="0" applyAlignment="0" applyProtection="0">
      <alignment vertical="center"/>
    </xf>
    <xf numFmtId="0" fontId="40" fillId="33" borderId="0" applyNumberFormat="0" applyBorder="0" applyAlignment="0" applyProtection="0">
      <alignment vertical="center"/>
    </xf>
    <xf numFmtId="0" fontId="41" fillId="48" borderId="0" applyNumberFormat="0" applyBorder="0" applyAlignment="0" applyProtection="0">
      <alignment vertical="center"/>
    </xf>
    <xf numFmtId="0" fontId="41" fillId="34" borderId="0" applyNumberFormat="0" applyBorder="0" applyAlignment="0" applyProtection="0">
      <alignment vertical="center"/>
    </xf>
    <xf numFmtId="0" fontId="40" fillId="49" borderId="0" applyNumberFormat="0" applyBorder="0" applyAlignment="0" applyProtection="0">
      <alignment vertical="center"/>
    </xf>
    <xf numFmtId="0" fontId="40" fillId="26" borderId="0" applyNumberFormat="0" applyBorder="0" applyAlignment="0" applyProtection="0">
      <alignment vertical="center"/>
    </xf>
    <xf numFmtId="0" fontId="41" fillId="50" borderId="0" applyNumberFormat="0" applyBorder="0" applyAlignment="0" applyProtection="0">
      <alignment vertical="center"/>
    </xf>
    <xf numFmtId="0" fontId="41" fillId="51" borderId="0" applyNumberFormat="0" applyBorder="0" applyAlignment="0" applyProtection="0">
      <alignment vertical="center"/>
    </xf>
    <xf numFmtId="0" fontId="40" fillId="52" borderId="0" applyNumberFormat="0" applyBorder="0" applyAlignment="0" applyProtection="0">
      <alignment vertical="center"/>
    </xf>
    <xf numFmtId="0" fontId="40" fillId="53" borderId="0" applyNumberFormat="0" applyBorder="0" applyAlignment="0" applyProtection="0">
      <alignment vertical="center"/>
    </xf>
    <xf numFmtId="0" fontId="41" fillId="54" borderId="0" applyNumberFormat="0" applyBorder="0" applyAlignment="0" applyProtection="0">
      <alignment vertical="center"/>
    </xf>
    <xf numFmtId="0" fontId="41" fillId="55" borderId="0" applyNumberFormat="0" applyBorder="0" applyAlignment="0" applyProtection="0">
      <alignment vertical="center"/>
    </xf>
    <xf numFmtId="0" fontId="40" fillId="56" borderId="0" applyNumberFormat="0" applyBorder="0" applyAlignment="0" applyProtection="0">
      <alignment vertical="center"/>
    </xf>
    <xf numFmtId="0" fontId="40" fillId="57" borderId="0" applyNumberFormat="0" applyBorder="0" applyAlignment="0" applyProtection="0">
      <alignment vertical="center"/>
    </xf>
    <xf numFmtId="0" fontId="41" fillId="58" borderId="0" applyNumberFormat="0" applyBorder="0" applyAlignment="0" applyProtection="0">
      <alignment vertical="center"/>
    </xf>
    <xf numFmtId="0" fontId="41" fillId="59" borderId="0" applyNumberFormat="0" applyBorder="0" applyAlignment="0" applyProtection="0">
      <alignment vertical="center"/>
    </xf>
    <xf numFmtId="0" fontId="40" fillId="60" borderId="0" applyNumberFormat="0" applyBorder="0" applyAlignment="0" applyProtection="0">
      <alignment vertical="center"/>
    </xf>
    <xf numFmtId="0" fontId="40" fillId="28" borderId="0" applyNumberFormat="0" applyBorder="0" applyAlignment="0" applyProtection="0">
      <alignment vertical="center"/>
    </xf>
    <xf numFmtId="0" fontId="41" fillId="61" borderId="0" applyNumberFormat="0" applyBorder="0" applyAlignment="0" applyProtection="0">
      <alignment vertical="center"/>
    </xf>
    <xf numFmtId="0" fontId="41" fillId="62" borderId="0" applyNumberFormat="0" applyBorder="0" applyAlignment="0" applyProtection="0">
      <alignment vertical="center"/>
    </xf>
    <xf numFmtId="0" fontId="40" fillId="63" borderId="0" applyNumberFormat="0" applyBorder="0" applyAlignment="0" applyProtection="0">
      <alignment vertical="center"/>
    </xf>
  </cellStyleXfs>
  <cellXfs count="273">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1" fillId="11" borderId="2" xfId="0" applyFont="1" applyFill="1" applyBorder="1" applyAlignment="1">
      <alignment horizontal="center" vertical="center"/>
    </xf>
    <xf numFmtId="0" fontId="2" fillId="0" borderId="0" xfId="0" applyFont="1"/>
    <xf numFmtId="0" fontId="1" fillId="12" borderId="2" xfId="0" applyFont="1" applyFill="1" applyBorder="1" applyAlignment="1">
      <alignment horizontal="center" vertical="center"/>
    </xf>
    <xf numFmtId="0" fontId="1" fillId="13" borderId="2" xfId="0" applyFont="1" applyFill="1" applyBorder="1" applyAlignment="1">
      <alignment horizontal="center" vertical="center"/>
    </xf>
    <xf numFmtId="0" fontId="2" fillId="0" borderId="0" xfId="0" applyFont="1" applyAlignment="1">
      <alignment horizontal="center" vertical="center"/>
    </xf>
    <xf numFmtId="0" fontId="2" fillId="14" borderId="1" xfId="0" applyFont="1" applyFill="1" applyBorder="1" applyAlignment="1">
      <alignment horizontal="center" vertical="center"/>
    </xf>
    <xf numFmtId="0" fontId="0" fillId="14" borderId="3" xfId="0"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15" borderId="4" xfId="0" applyFill="1" applyBorder="1" applyAlignment="1">
      <alignment horizontal="center" vertical="center"/>
    </xf>
    <xf numFmtId="0" fontId="0" fillId="0" borderId="5" xfId="0" applyBorder="1" applyAlignment="1">
      <alignment horizontal="center" vertical="center"/>
    </xf>
    <xf numFmtId="0" fontId="2" fillId="14" borderId="6" xfId="0" applyFont="1" applyFill="1" applyBorder="1" applyAlignment="1">
      <alignment horizontal="center" vertical="center"/>
    </xf>
    <xf numFmtId="0" fontId="2" fillId="14" borderId="7" xfId="0" applyFont="1" applyFill="1" applyBorder="1" applyAlignment="1">
      <alignment horizontal="center" vertical="center"/>
    </xf>
    <xf numFmtId="0" fontId="2" fillId="14" borderId="8"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0" xfId="0" applyFont="1" applyFill="1" applyBorder="1" applyAlignment="1">
      <alignment horizontal="center" vertical="center"/>
    </xf>
    <xf numFmtId="0" fontId="2" fillId="16"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179" fontId="3" fillId="17" borderId="1" xfId="0" applyNumberFormat="1" applyFont="1" applyFill="1" applyBorder="1" applyAlignment="1">
      <alignment horizontal="center" vertical="center"/>
    </xf>
    <xf numFmtId="0" fontId="3" fillId="17" borderId="1" xfId="0" applyFont="1" applyFill="1" applyBorder="1" applyAlignment="1">
      <alignment horizontal="center" vertical="center"/>
    </xf>
    <xf numFmtId="179" fontId="2" fillId="0" borderId="1" xfId="0" applyNumberFormat="1" applyFont="1" applyBorder="1" applyAlignment="1">
      <alignment horizontal="center" vertical="center"/>
    </xf>
    <xf numFmtId="20" fontId="2" fillId="0" borderId="1" xfId="0" applyNumberFormat="1" applyFont="1" applyBorder="1" applyAlignment="1">
      <alignment horizontal="center" vertical="center" wrapText="1"/>
    </xf>
    <xf numFmtId="9" fontId="2" fillId="0" borderId="1" xfId="0" applyNumberFormat="1" applyFont="1" applyBorder="1" applyAlignment="1">
      <alignment horizontal="center" vertical="center"/>
    </xf>
    <xf numFmtId="0" fontId="1" fillId="0" borderId="0" xfId="0" applyFont="1"/>
    <xf numFmtId="0" fontId="1" fillId="0" borderId="0" xfId="0" applyFont="1" applyFill="1"/>
    <xf numFmtId="0" fontId="1" fillId="6" borderId="0" xfId="0" applyFont="1" applyFill="1"/>
    <xf numFmtId="0" fontId="0" fillId="18" borderId="0" xfId="0" applyFill="1"/>
    <xf numFmtId="0" fontId="4" fillId="0" borderId="0" xfId="0" applyFont="1"/>
    <xf numFmtId="0" fontId="2" fillId="19" borderId="1" xfId="0" applyNumberFormat="1" applyFont="1" applyFill="1" applyBorder="1" applyAlignment="1">
      <alignment horizontal="center" vertical="center" wrapText="1"/>
    </xf>
    <xf numFmtId="0" fontId="2" fillId="19" borderId="1"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2" fillId="19" borderId="1" xfId="0" applyNumberFormat="1" applyFont="1" applyFill="1" applyBorder="1" applyAlignment="1">
      <alignment horizontal="center" vertical="center"/>
    </xf>
    <xf numFmtId="0" fontId="2" fillId="19" borderId="1" xfId="0" applyFont="1" applyFill="1" applyBorder="1" applyAlignment="1">
      <alignment horizontal="center" vertical="center"/>
    </xf>
    <xf numFmtId="0" fontId="2" fillId="19" borderId="20" xfId="0" applyFont="1" applyFill="1" applyBorder="1" applyAlignment="1">
      <alignment horizontal="center" vertical="center" wrapText="1"/>
    </xf>
    <xf numFmtId="0" fontId="5" fillId="19" borderId="1" xfId="0" applyFont="1" applyFill="1" applyBorder="1" applyAlignment="1">
      <alignment horizontal="center" vertical="center" wrapText="1"/>
    </xf>
    <xf numFmtId="0" fontId="2" fillId="19" borderId="10" xfId="0" applyFont="1" applyFill="1" applyBorder="1" applyAlignment="1">
      <alignment horizontal="center" vertical="center" wrapText="1"/>
    </xf>
    <xf numFmtId="0" fontId="2" fillId="19" borderId="21" xfId="0" applyFont="1" applyFill="1" applyBorder="1" applyAlignment="1">
      <alignment horizontal="center" vertical="center" wrapText="1"/>
    </xf>
    <xf numFmtId="0" fontId="3" fillId="19" borderId="10" xfId="0" applyFont="1" applyFill="1" applyBorder="1" applyAlignment="1">
      <alignment horizontal="center" vertical="center" wrapText="1"/>
    </xf>
    <xf numFmtId="180" fontId="0" fillId="0" borderId="1" xfId="0" applyNumberFormat="1" applyBorder="1" applyAlignment="1">
      <alignment horizontal="center" vertical="center"/>
    </xf>
    <xf numFmtId="58"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NumberFormat="1" applyFont="1" applyFill="1" applyBorder="1" applyAlignment="1" applyProtection="1">
      <alignment horizontal="center" vertical="center"/>
    </xf>
    <xf numFmtId="0" fontId="0" fillId="15" borderId="1" xfId="0" applyFill="1" applyBorder="1" applyAlignment="1">
      <alignment horizontal="center" vertical="center"/>
    </xf>
    <xf numFmtId="180" fontId="1" fillId="20" borderId="17" xfId="0" applyNumberFormat="1" applyFont="1" applyFill="1" applyBorder="1" applyAlignment="1">
      <alignment horizontal="center" vertical="center"/>
    </xf>
    <xf numFmtId="180" fontId="1" fillId="20" borderId="18" xfId="0" applyNumberFormat="1" applyFont="1" applyFill="1" applyBorder="1" applyAlignment="1">
      <alignment horizontal="center" vertical="center"/>
    </xf>
    <xf numFmtId="0" fontId="1" fillId="20" borderId="20" xfId="0" applyFont="1" applyFill="1" applyBorder="1" applyAlignment="1">
      <alignment horizontal="center" vertical="center"/>
    </xf>
    <xf numFmtId="0" fontId="6" fillId="14" borderId="22" xfId="0" applyFont="1" applyFill="1" applyBorder="1" applyAlignment="1">
      <alignment horizontal="center" vertical="center"/>
    </xf>
    <xf numFmtId="0" fontId="6" fillId="14" borderId="2" xfId="0" applyFont="1" applyFill="1" applyBorder="1" applyAlignment="1">
      <alignment horizontal="center" vertical="center"/>
    </xf>
    <xf numFmtId="0" fontId="6" fillId="14" borderId="1" xfId="0" applyNumberFormat="1" applyFont="1" applyFill="1" applyBorder="1" applyAlignment="1">
      <alignment horizontal="center" vertical="center"/>
    </xf>
    <xf numFmtId="0" fontId="6" fillId="14" borderId="1" xfId="0" applyFont="1" applyFill="1" applyBorder="1" applyAlignment="1">
      <alignment horizontal="center" vertical="center"/>
    </xf>
    <xf numFmtId="0" fontId="6" fillId="14" borderId="23" xfId="0" applyFont="1" applyFill="1" applyBorder="1" applyAlignment="1">
      <alignment horizontal="center" vertical="center"/>
    </xf>
    <xf numFmtId="180" fontId="6" fillId="21" borderId="24" xfId="0" applyNumberFormat="1" applyFont="1" applyFill="1" applyBorder="1" applyAlignment="1">
      <alignment horizontal="center" vertical="center"/>
    </xf>
    <xf numFmtId="180" fontId="6" fillId="21" borderId="25" xfId="0" applyNumberFormat="1" applyFont="1" applyFill="1" applyBorder="1" applyAlignment="1">
      <alignment horizontal="center" vertical="center"/>
    </xf>
    <xf numFmtId="0" fontId="6" fillId="21" borderId="25" xfId="0" applyFont="1" applyFill="1" applyBorder="1" applyAlignment="1">
      <alignment horizontal="center" vertical="center"/>
    </xf>
    <xf numFmtId="180" fontId="0" fillId="0" borderId="10" xfId="0" applyNumberFormat="1" applyBorder="1" applyAlignment="1">
      <alignment horizontal="center" vertical="center"/>
    </xf>
    <xf numFmtId="58" fontId="0" fillId="0" borderId="10" xfId="0" applyNumberFormat="1" applyBorder="1" applyAlignment="1">
      <alignment horizontal="center" vertical="center"/>
    </xf>
    <xf numFmtId="0" fontId="0" fillId="0" borderId="10" xfId="0" applyFill="1" applyBorder="1" applyAlignment="1">
      <alignment horizontal="center" vertical="center"/>
    </xf>
    <xf numFmtId="0" fontId="0" fillId="0" borderId="10" xfId="0" applyNumberFormat="1" applyFont="1" applyFill="1" applyBorder="1" applyAlignment="1" applyProtection="1">
      <alignment horizontal="center" vertical="center"/>
    </xf>
    <xf numFmtId="0" fontId="0" fillId="15" borderId="10" xfId="0" applyFill="1" applyBorder="1" applyAlignment="1">
      <alignment horizontal="center" vertical="center"/>
    </xf>
    <xf numFmtId="180" fontId="1" fillId="20" borderId="22" xfId="0" applyNumberFormat="1" applyFont="1" applyFill="1" applyBorder="1" applyAlignment="1">
      <alignment horizontal="center" vertical="center"/>
    </xf>
    <xf numFmtId="180" fontId="1" fillId="20" borderId="2" xfId="0" applyNumberFormat="1" applyFont="1" applyFill="1" applyBorder="1" applyAlignment="1">
      <alignment horizontal="center" vertical="center"/>
    </xf>
    <xf numFmtId="0" fontId="1" fillId="20" borderId="1" xfId="0" applyFont="1" applyFill="1" applyBorder="1" applyAlignment="1">
      <alignment horizontal="center" vertical="center"/>
    </xf>
    <xf numFmtId="180" fontId="1" fillId="22" borderId="22" xfId="0" applyNumberFormat="1" applyFont="1" applyFill="1" applyBorder="1" applyAlignment="1">
      <alignment horizontal="center" vertical="center"/>
    </xf>
    <xf numFmtId="180" fontId="1" fillId="22" borderId="2" xfId="0" applyNumberFormat="1" applyFont="1" applyFill="1" applyBorder="1" applyAlignment="1">
      <alignment horizontal="center" vertical="center"/>
    </xf>
    <xf numFmtId="0" fontId="1" fillId="22" borderId="1" xfId="0" applyFont="1" applyFill="1" applyBorder="1" applyAlignment="1">
      <alignment horizontal="center" vertical="center" wrapText="1"/>
    </xf>
    <xf numFmtId="0" fontId="6" fillId="6" borderId="22"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 xfId="0" applyNumberFormat="1" applyFont="1" applyFill="1" applyBorder="1" applyAlignment="1">
      <alignment horizontal="center" vertical="center"/>
    </xf>
    <xf numFmtId="0" fontId="6" fillId="6" borderId="1" xfId="0" applyFont="1" applyFill="1" applyBorder="1" applyAlignment="1">
      <alignment horizontal="center" vertical="center"/>
    </xf>
    <xf numFmtId="0" fontId="6" fillId="6" borderId="23" xfId="0" applyFont="1" applyFill="1" applyBorder="1" applyAlignment="1">
      <alignment horizontal="center" vertical="center"/>
    </xf>
    <xf numFmtId="180" fontId="6" fillId="9" borderId="24" xfId="0" applyNumberFormat="1" applyFont="1" applyFill="1" applyBorder="1" applyAlignment="1">
      <alignment horizontal="center" vertical="center"/>
    </xf>
    <xf numFmtId="180" fontId="6" fillId="9" borderId="25" xfId="0" applyNumberFormat="1" applyFont="1" applyFill="1" applyBorder="1" applyAlignment="1">
      <alignment horizontal="center" vertical="center"/>
    </xf>
    <xf numFmtId="0" fontId="6" fillId="9" borderId="25" xfId="0" applyFont="1" applyFill="1" applyBorder="1" applyAlignment="1">
      <alignment horizontal="center" vertical="center"/>
    </xf>
    <xf numFmtId="0" fontId="2" fillId="14" borderId="1" xfId="0" applyFont="1" applyFill="1" applyBorder="1" applyAlignment="1">
      <alignment horizontal="center" vertical="center" wrapText="1"/>
    </xf>
    <xf numFmtId="0" fontId="3" fillId="19" borderId="21" xfId="0" applyFont="1" applyFill="1" applyBorder="1" applyAlignment="1">
      <alignment horizontal="center" vertical="center" wrapText="1"/>
    </xf>
    <xf numFmtId="0" fontId="0" fillId="23" borderId="1" xfId="0" applyFill="1" applyBorder="1" applyAlignment="1">
      <alignment horizontal="center" vertical="center"/>
    </xf>
    <xf numFmtId="0" fontId="1" fillId="20" borderId="17" xfId="0" applyFont="1" applyFill="1" applyBorder="1" applyAlignment="1">
      <alignment horizontal="center" vertical="center" wrapText="1"/>
    </xf>
    <xf numFmtId="0" fontId="1" fillId="20" borderId="19" xfId="0" applyFont="1" applyFill="1" applyBorder="1" applyAlignment="1">
      <alignment horizontal="center" vertical="center"/>
    </xf>
    <xf numFmtId="0" fontId="1" fillId="20" borderId="18" xfId="0" applyFont="1" applyFill="1"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wrapText="1"/>
    </xf>
    <xf numFmtId="0" fontId="1" fillId="22" borderId="22"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19" xfId="0" applyFont="1" applyBorder="1" applyAlignment="1">
      <alignment horizontal="center" vertical="center" wrapText="1"/>
    </xf>
    <xf numFmtId="0" fontId="4" fillId="19" borderId="1" xfId="0" applyFont="1" applyFill="1" applyBorder="1" applyAlignment="1">
      <alignment horizontal="center" vertical="center"/>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1" fillId="18" borderId="22" xfId="0" applyFont="1" applyFill="1" applyBorder="1" applyAlignment="1">
      <alignment horizontal="center" vertical="center"/>
    </xf>
    <xf numFmtId="0" fontId="8" fillId="18" borderId="28" xfId="0" applyFont="1" applyFill="1" applyBorder="1" applyAlignment="1">
      <alignment horizontal="center" vertical="center" wrapText="1"/>
    </xf>
    <xf numFmtId="0" fontId="0" fillId="0" borderId="2" xfId="0" applyBorder="1" applyAlignment="1">
      <alignment horizontal="center" vertical="center"/>
    </xf>
    <xf numFmtId="0" fontId="4" fillId="0" borderId="1" xfId="0" applyFont="1" applyBorder="1" applyAlignment="1">
      <alignment horizontal="center" vertical="center"/>
    </xf>
    <xf numFmtId="0" fontId="8" fillId="18" borderId="29" xfId="0" applyFont="1" applyFill="1" applyBorder="1" applyAlignment="1">
      <alignment horizontal="center" vertical="center" wrapText="1"/>
    </xf>
    <xf numFmtId="0" fontId="9" fillId="24" borderId="30" xfId="0" applyNumberFormat="1" applyFont="1" applyFill="1" applyBorder="1" applyAlignment="1">
      <alignment horizontal="center" vertical="center"/>
    </xf>
    <xf numFmtId="0" fontId="6" fillId="20" borderId="18" xfId="0" applyFont="1" applyFill="1" applyBorder="1" applyAlignment="1">
      <alignment horizontal="center" vertical="center"/>
    </xf>
    <xf numFmtId="0" fontId="6" fillId="20" borderId="20" xfId="0" applyNumberFormat="1" applyFont="1" applyFill="1" applyBorder="1" applyAlignment="1">
      <alignment horizontal="center" vertical="center"/>
    </xf>
    <xf numFmtId="0" fontId="6" fillId="21" borderId="31" xfId="0" applyFont="1" applyFill="1" applyBorder="1" applyAlignment="1">
      <alignment horizontal="center" vertical="center"/>
    </xf>
    <xf numFmtId="0" fontId="1" fillId="18" borderId="26" xfId="0" applyFont="1" applyFill="1" applyBorder="1" applyAlignment="1">
      <alignment horizontal="center" vertical="center"/>
    </xf>
    <xf numFmtId="0" fontId="4" fillId="0" borderId="10" xfId="0" applyFont="1" applyBorder="1" applyAlignment="1">
      <alignment horizontal="center" vertical="center"/>
    </xf>
    <xf numFmtId="0" fontId="8" fillId="18" borderId="32" xfId="0" applyFont="1" applyFill="1" applyBorder="1" applyAlignment="1">
      <alignment horizontal="center" vertical="center" wrapText="1"/>
    </xf>
    <xf numFmtId="0" fontId="0" fillId="0" borderId="0" xfId="0" applyFill="1"/>
    <xf numFmtId="0" fontId="9" fillId="24" borderId="4" xfId="0" applyNumberFormat="1" applyFont="1" applyFill="1" applyBorder="1" applyAlignment="1">
      <alignment horizontal="center" vertical="center"/>
    </xf>
    <xf numFmtId="0" fontId="6" fillId="20" borderId="2" xfId="0" applyFont="1" applyFill="1" applyBorder="1" applyAlignment="1">
      <alignment horizontal="center" vertical="center"/>
    </xf>
    <xf numFmtId="0" fontId="6" fillId="20" borderId="1" xfId="0" applyNumberFormat="1" applyFont="1" applyFill="1" applyBorder="1" applyAlignment="1">
      <alignment horizontal="center" vertical="center"/>
    </xf>
    <xf numFmtId="0" fontId="6" fillId="9" borderId="31" xfId="0" applyFont="1" applyFill="1" applyBorder="1" applyAlignment="1">
      <alignment horizontal="center" vertical="center"/>
    </xf>
    <xf numFmtId="0" fontId="0" fillId="0" borderId="2" xfId="0" applyBorder="1" applyAlignment="1">
      <alignment horizontal="center" vertical="center" wrapText="1"/>
    </xf>
    <xf numFmtId="0" fontId="6" fillId="20" borderId="2" xfId="0" applyFont="1" applyFill="1" applyBorder="1" applyAlignment="1">
      <alignment horizontal="center" vertical="center" wrapText="1"/>
    </xf>
    <xf numFmtId="0" fontId="4" fillId="0" borderId="0" xfId="0" applyFont="1" applyAlignment="1">
      <alignment horizontal="center" vertical="center"/>
    </xf>
    <xf numFmtId="0" fontId="7" fillId="0" borderId="18"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1" xfId="0" applyNumberFormat="1" applyFont="1" applyFill="1" applyBorder="1" applyAlignment="1" applyProtection="1">
      <alignment horizontal="center" vertical="center"/>
    </xf>
    <xf numFmtId="180" fontId="1" fillId="22" borderId="17" xfId="0" applyNumberFormat="1" applyFont="1" applyFill="1" applyBorder="1" applyAlignment="1">
      <alignment horizontal="center" vertical="center"/>
    </xf>
    <xf numFmtId="180" fontId="1" fillId="22" borderId="18" xfId="0" applyNumberFormat="1" applyFont="1" applyFill="1" applyBorder="1" applyAlignment="1">
      <alignment horizontal="center" vertical="center"/>
    </xf>
    <xf numFmtId="0" fontId="1" fillId="22" borderId="20" xfId="0" applyFont="1" applyFill="1" applyBorder="1" applyAlignment="1">
      <alignment horizontal="center" vertical="center" wrapText="1"/>
    </xf>
    <xf numFmtId="0" fontId="6" fillId="25" borderId="34" xfId="0" applyFont="1" applyFill="1" applyBorder="1" applyAlignment="1">
      <alignment horizontal="center" vertical="center"/>
    </xf>
    <xf numFmtId="0" fontId="6" fillId="25" borderId="35" xfId="0" applyFont="1" applyFill="1" applyBorder="1" applyAlignment="1">
      <alignment horizontal="center" vertical="center"/>
    </xf>
    <xf numFmtId="0" fontId="1" fillId="0" borderId="35" xfId="0" applyFont="1" applyBorder="1" applyAlignment="1">
      <alignment horizontal="center" vertical="center"/>
    </xf>
    <xf numFmtId="0" fontId="6" fillId="26" borderId="22" xfId="0" applyFont="1" applyFill="1" applyBorder="1" applyAlignment="1">
      <alignment horizontal="center" vertical="center"/>
    </xf>
    <xf numFmtId="0" fontId="6" fillId="26" borderId="2" xfId="0" applyFont="1" applyFill="1" applyBorder="1" applyAlignment="1">
      <alignment horizontal="center" vertical="center"/>
    </xf>
    <xf numFmtId="0" fontId="6" fillId="26" borderId="1" xfId="0" applyNumberFormat="1" applyFont="1" applyFill="1" applyBorder="1" applyAlignment="1">
      <alignment horizontal="center" vertical="center"/>
    </xf>
    <xf numFmtId="0" fontId="6" fillId="26" borderId="1" xfId="0" applyFont="1" applyFill="1" applyBorder="1" applyAlignment="1">
      <alignment horizontal="center" vertical="center"/>
    </xf>
    <xf numFmtId="0" fontId="6" fillId="26" borderId="23" xfId="0" applyFont="1" applyFill="1" applyBorder="1" applyAlignment="1">
      <alignment horizontal="center" vertical="center"/>
    </xf>
    <xf numFmtId="180" fontId="6" fillId="8" borderId="24" xfId="0" applyNumberFormat="1" applyFont="1" applyFill="1" applyBorder="1" applyAlignment="1">
      <alignment horizontal="center" vertical="center"/>
    </xf>
    <xf numFmtId="180" fontId="6" fillId="8" borderId="25" xfId="0" applyNumberFormat="1" applyFont="1" applyFill="1" applyBorder="1" applyAlignment="1">
      <alignment horizontal="center" vertical="center"/>
    </xf>
    <xf numFmtId="0" fontId="6" fillId="8" borderId="25" xfId="0" applyFont="1" applyFill="1" applyBorder="1" applyAlignment="1">
      <alignment horizontal="center" vertical="center"/>
    </xf>
    <xf numFmtId="0" fontId="1" fillId="22" borderId="17" xfId="0" applyFont="1" applyFill="1" applyBorder="1" applyAlignment="1">
      <alignment horizontal="center" vertical="center" wrapText="1"/>
    </xf>
    <xf numFmtId="0" fontId="1" fillId="22" borderId="19" xfId="0" applyFont="1" applyFill="1" applyBorder="1" applyAlignment="1">
      <alignment horizontal="center" vertical="center" wrapText="1"/>
    </xf>
    <xf numFmtId="0" fontId="1" fillId="22" borderId="18" xfId="0" applyFont="1" applyFill="1" applyBorder="1" applyAlignment="1">
      <alignment horizontal="center" vertical="center" wrapText="1"/>
    </xf>
    <xf numFmtId="0" fontId="1" fillId="0" borderId="35" xfId="0" applyFont="1" applyBorder="1" applyAlignment="1">
      <alignment horizontal="center" vertical="center" wrapText="1"/>
    </xf>
    <xf numFmtId="0" fontId="1" fillId="27" borderId="35" xfId="0" applyFont="1" applyFill="1" applyBorder="1" applyAlignment="1">
      <alignment horizontal="center" vertical="center"/>
    </xf>
    <xf numFmtId="0" fontId="1" fillId="0" borderId="36" xfId="0" applyFont="1" applyBorder="1" applyAlignment="1">
      <alignment horizontal="center" vertical="center"/>
    </xf>
    <xf numFmtId="0" fontId="6" fillId="8" borderId="31" xfId="0" applyFont="1" applyFill="1" applyBorder="1" applyAlignment="1">
      <alignment horizontal="center" vertical="center"/>
    </xf>
    <xf numFmtId="0" fontId="0" fillId="18" borderId="0" xfId="0" applyFill="1" applyBorder="1"/>
    <xf numFmtId="181" fontId="10" fillId="18" borderId="37" xfId="0" applyNumberFormat="1" applyFont="1" applyFill="1" applyBorder="1" applyAlignment="1">
      <alignment horizontal="center" vertical="center" wrapText="1"/>
    </xf>
    <xf numFmtId="181" fontId="10" fillId="18" borderId="38" xfId="0" applyNumberFormat="1" applyFont="1" applyFill="1" applyBorder="1" applyAlignment="1">
      <alignment horizontal="center" vertical="center" wrapText="1"/>
    </xf>
    <xf numFmtId="181" fontId="10" fillId="18" borderId="39" xfId="0" applyNumberFormat="1" applyFont="1" applyFill="1" applyBorder="1" applyAlignment="1">
      <alignment horizontal="center" vertical="center" wrapText="1"/>
    </xf>
    <xf numFmtId="181" fontId="10" fillId="18" borderId="40" xfId="0" applyNumberFormat="1" applyFont="1" applyFill="1" applyBorder="1" applyAlignment="1">
      <alignment horizontal="center" vertical="center" wrapText="1"/>
    </xf>
    <xf numFmtId="0" fontId="11" fillId="18" borderId="0" xfId="0" applyFont="1" applyFill="1" applyBorder="1" applyAlignment="1">
      <alignment horizontal="center" vertical="center"/>
    </xf>
    <xf numFmtId="181" fontId="10" fillId="18" borderId="41" xfId="0" applyNumberFormat="1" applyFont="1" applyFill="1" applyBorder="1" applyAlignment="1">
      <alignment horizontal="center" vertical="center" wrapText="1"/>
    </xf>
    <xf numFmtId="181" fontId="10" fillId="18" borderId="42" xfId="0" applyNumberFormat="1" applyFont="1" applyFill="1" applyBorder="1" applyAlignment="1">
      <alignment horizontal="center" vertical="center" wrapText="1"/>
    </xf>
    <xf numFmtId="181" fontId="10" fillId="18" borderId="43" xfId="0" applyNumberFormat="1" applyFont="1" applyFill="1" applyBorder="1" applyAlignment="1">
      <alignment horizontal="center" vertical="center" wrapText="1"/>
    </xf>
    <xf numFmtId="181" fontId="10" fillId="18" borderId="44" xfId="0" applyNumberFormat="1" applyFont="1" applyFill="1" applyBorder="1" applyAlignment="1">
      <alignment horizontal="center" vertical="center" wrapText="1"/>
    </xf>
    <xf numFmtId="181" fontId="12" fillId="18" borderId="45" xfId="0" applyNumberFormat="1" applyFont="1" applyFill="1" applyBorder="1" applyAlignment="1">
      <alignment horizontal="center" vertical="center" wrapText="1" readingOrder="1"/>
    </xf>
    <xf numFmtId="181" fontId="12" fillId="18" borderId="46" xfId="0" applyNumberFormat="1" applyFont="1" applyFill="1" applyBorder="1" applyAlignment="1">
      <alignment horizontal="center" vertical="center" wrapText="1" readingOrder="1"/>
    </xf>
    <xf numFmtId="181" fontId="12" fillId="18" borderId="47" xfId="0" applyNumberFormat="1" applyFont="1" applyFill="1" applyBorder="1" applyAlignment="1">
      <alignment horizontal="center" vertical="center" wrapText="1" readingOrder="1"/>
    </xf>
    <xf numFmtId="181" fontId="13" fillId="18" borderId="48" xfId="0" applyNumberFormat="1" applyFont="1" applyFill="1" applyBorder="1" applyAlignment="1">
      <alignment horizontal="center" vertical="center" wrapText="1" readingOrder="1"/>
    </xf>
    <xf numFmtId="181" fontId="13" fillId="18" borderId="49" xfId="0" applyNumberFormat="1" applyFont="1" applyFill="1" applyBorder="1" applyAlignment="1">
      <alignment horizontal="center" vertical="center" wrapText="1" readingOrder="1"/>
    </xf>
    <xf numFmtId="0" fontId="13" fillId="18" borderId="46" xfId="0" applyFont="1" applyFill="1" applyBorder="1" applyAlignment="1">
      <alignment horizontal="center" vertical="center" wrapText="1" readingOrder="1"/>
    </xf>
    <xf numFmtId="182" fontId="13" fillId="18" borderId="50" xfId="0" applyNumberFormat="1" applyFont="1" applyFill="1" applyBorder="1" applyAlignment="1">
      <alignment horizontal="center" vertical="center" wrapText="1" readingOrder="1"/>
    </xf>
    <xf numFmtId="181" fontId="13" fillId="18" borderId="51" xfId="0" applyNumberFormat="1" applyFont="1" applyFill="1" applyBorder="1" applyAlignment="1">
      <alignment horizontal="center" vertical="center" wrapText="1" readingOrder="1"/>
    </xf>
    <xf numFmtId="0" fontId="13" fillId="18" borderId="51" xfId="0" applyFont="1" applyFill="1" applyBorder="1" applyAlignment="1">
      <alignment horizontal="center" vertical="center" wrapText="1" readingOrder="1"/>
    </xf>
    <xf numFmtId="181" fontId="13" fillId="18" borderId="52" xfId="0" applyNumberFormat="1" applyFont="1" applyFill="1" applyBorder="1" applyAlignment="1">
      <alignment horizontal="center" vertical="center" wrapText="1" readingOrder="1"/>
    </xf>
    <xf numFmtId="181" fontId="14" fillId="18" borderId="53" xfId="0" applyNumberFormat="1" applyFont="1" applyFill="1" applyBorder="1" applyAlignment="1">
      <alignment horizontal="center" vertical="center" wrapText="1" readingOrder="1"/>
    </xf>
    <xf numFmtId="0" fontId="11" fillId="18" borderId="0" xfId="0" applyFont="1" applyFill="1" applyBorder="1" applyAlignment="1">
      <alignment horizontal="center" vertical="center" wrapText="1"/>
    </xf>
    <xf numFmtId="0" fontId="0" fillId="0" borderId="0" xfId="0" applyBorder="1"/>
    <xf numFmtId="181" fontId="13" fillId="9" borderId="51" xfId="0" applyNumberFormat="1" applyFont="1" applyFill="1" applyBorder="1" applyAlignment="1">
      <alignment horizontal="center" vertical="center" wrapText="1" readingOrder="1"/>
    </xf>
    <xf numFmtId="181" fontId="13" fillId="9" borderId="54" xfId="0" applyNumberFormat="1" applyFont="1" applyFill="1" applyBorder="1" applyAlignment="1">
      <alignment horizontal="center" vertical="center" wrapText="1" readingOrder="1"/>
    </xf>
    <xf numFmtId="181" fontId="13" fillId="9" borderId="53" xfId="0" applyNumberFormat="1" applyFont="1" applyFill="1" applyBorder="1" applyAlignment="1">
      <alignment horizontal="center" vertical="center" wrapText="1" readingOrder="1"/>
    </xf>
    <xf numFmtId="0" fontId="13" fillId="9" borderId="51" xfId="0" applyFont="1" applyFill="1" applyBorder="1" applyAlignment="1">
      <alignment horizontal="center" vertical="center" wrapText="1" readingOrder="1"/>
    </xf>
    <xf numFmtId="181" fontId="13" fillId="18" borderId="53" xfId="0" applyNumberFormat="1" applyFont="1" applyFill="1" applyBorder="1" applyAlignment="1">
      <alignment horizontal="center" vertical="center" wrapText="1" readingOrder="1"/>
    </xf>
    <xf numFmtId="181" fontId="13" fillId="9" borderId="55" xfId="0" applyNumberFormat="1" applyFont="1" applyFill="1" applyBorder="1" applyAlignment="1">
      <alignment horizontal="center" vertical="center" wrapText="1" readingOrder="1"/>
    </xf>
    <xf numFmtId="181" fontId="13" fillId="9" borderId="56" xfId="0" applyNumberFormat="1" applyFont="1" applyFill="1" applyBorder="1" applyAlignment="1">
      <alignment horizontal="center" vertical="center" wrapText="1" readingOrder="1"/>
    </xf>
    <xf numFmtId="181" fontId="13" fillId="9" borderId="37" xfId="0" applyNumberFormat="1" applyFont="1" applyFill="1" applyBorder="1" applyAlignment="1">
      <alignment horizontal="center" vertical="center" wrapText="1" readingOrder="1"/>
    </xf>
    <xf numFmtId="0" fontId="13" fillId="9" borderId="55" xfId="0" applyFont="1" applyFill="1" applyBorder="1" applyAlignment="1">
      <alignment horizontal="center" vertical="center" wrapText="1" readingOrder="1"/>
    </xf>
    <xf numFmtId="181" fontId="13" fillId="18" borderId="57" xfId="0" applyNumberFormat="1" applyFont="1" applyFill="1" applyBorder="1" applyAlignment="1">
      <alignment horizontal="center" vertical="center" wrapText="1" readingOrder="1"/>
    </xf>
    <xf numFmtId="181" fontId="13" fillId="18" borderId="23" xfId="0" applyNumberFormat="1" applyFont="1" applyFill="1" applyBorder="1" applyAlignment="1">
      <alignment horizontal="center" vertical="center" wrapText="1" readingOrder="1"/>
    </xf>
    <xf numFmtId="0" fontId="13" fillId="18" borderId="58" xfId="0" applyFont="1" applyFill="1" applyBorder="1" applyAlignment="1">
      <alignment horizontal="center" vertical="center" wrapText="1" readingOrder="1"/>
    </xf>
    <xf numFmtId="0" fontId="0" fillId="18" borderId="59" xfId="0" applyFill="1" applyBorder="1"/>
    <xf numFmtId="181" fontId="13" fillId="18" borderId="60" xfId="0" applyNumberFormat="1" applyFont="1" applyFill="1" applyBorder="1" applyAlignment="1">
      <alignment horizontal="center" vertical="center" wrapText="1" readingOrder="1"/>
    </xf>
    <xf numFmtId="0" fontId="13" fillId="18" borderId="49" xfId="0" applyFont="1" applyFill="1" applyBorder="1" applyAlignment="1">
      <alignment horizontal="center" vertical="center" wrapText="1" readingOrder="1"/>
    </xf>
    <xf numFmtId="0" fontId="13" fillId="18" borderId="60" xfId="0" applyFont="1" applyFill="1" applyBorder="1" applyAlignment="1">
      <alignment horizontal="center" vertical="center" wrapText="1" readingOrder="1"/>
    </xf>
    <xf numFmtId="0" fontId="13" fillId="18" borderId="61" xfId="0" applyFont="1" applyFill="1" applyBorder="1" applyAlignment="1">
      <alignment horizontal="center" vertical="center" wrapText="1" readingOrder="1"/>
    </xf>
    <xf numFmtId="182" fontId="13" fillId="18" borderId="49" xfId="0" applyNumberFormat="1" applyFont="1" applyFill="1" applyBorder="1" applyAlignment="1">
      <alignment horizontal="center" vertical="center" wrapText="1" readingOrder="1"/>
    </xf>
    <xf numFmtId="181" fontId="13" fillId="18" borderId="62" xfId="0" applyNumberFormat="1" applyFont="1" applyFill="1" applyBorder="1" applyAlignment="1">
      <alignment horizontal="center" vertical="center" wrapText="1" readingOrder="1"/>
    </xf>
    <xf numFmtId="181" fontId="13" fillId="28" borderId="48" xfId="0" applyNumberFormat="1" applyFont="1" applyFill="1" applyBorder="1" applyAlignment="1">
      <alignment horizontal="center" vertical="center" wrapText="1" readingOrder="1"/>
    </xf>
    <xf numFmtId="181" fontId="13" fillId="28" borderId="49" xfId="0" applyNumberFormat="1" applyFont="1" applyFill="1" applyBorder="1" applyAlignment="1">
      <alignment horizontal="center" vertical="center" wrapText="1" readingOrder="1"/>
    </xf>
    <xf numFmtId="0" fontId="13" fillId="28" borderId="46" xfId="0" applyFont="1" applyFill="1" applyBorder="1" applyAlignment="1">
      <alignment horizontal="center" vertical="center" wrapText="1" readingOrder="1"/>
    </xf>
    <xf numFmtId="182" fontId="13" fillId="28" borderId="50" xfId="0" applyNumberFormat="1" applyFont="1" applyFill="1" applyBorder="1" applyAlignment="1">
      <alignment horizontal="center" vertical="center" wrapText="1" readingOrder="1"/>
    </xf>
    <xf numFmtId="181" fontId="13" fillId="28" borderId="51" xfId="0" applyNumberFormat="1" applyFont="1" applyFill="1" applyBorder="1" applyAlignment="1">
      <alignment horizontal="center" vertical="center" wrapText="1" readingOrder="1"/>
    </xf>
    <xf numFmtId="181" fontId="13" fillId="28" borderId="52" xfId="0" applyNumberFormat="1" applyFont="1" applyFill="1" applyBorder="1" applyAlignment="1">
      <alignment horizontal="center" vertical="center" wrapText="1" readingOrder="1"/>
    </xf>
    <xf numFmtId="181" fontId="14" fillId="28" borderId="53" xfId="0" applyNumberFormat="1" applyFont="1" applyFill="1" applyBorder="1" applyAlignment="1">
      <alignment horizontal="center" vertical="center" wrapText="1" readingOrder="1"/>
    </xf>
    <xf numFmtId="0" fontId="13" fillId="28" borderId="51" xfId="0" applyFont="1" applyFill="1" applyBorder="1" applyAlignment="1">
      <alignment horizontal="center" vertical="center" wrapText="1" readingOrder="1"/>
    </xf>
    <xf numFmtId="0" fontId="13" fillId="28" borderId="61" xfId="0" applyFont="1" applyFill="1" applyBorder="1" applyAlignment="1">
      <alignment horizontal="center" vertical="center" wrapText="1" readingOrder="1"/>
    </xf>
    <xf numFmtId="182" fontId="13" fillId="28" borderId="49" xfId="0" applyNumberFormat="1" applyFont="1" applyFill="1" applyBorder="1" applyAlignment="1">
      <alignment horizontal="center" vertical="center" wrapText="1" readingOrder="1"/>
    </xf>
    <xf numFmtId="181" fontId="15" fillId="18" borderId="37" xfId="0" applyNumberFormat="1" applyFont="1" applyFill="1" applyBorder="1" applyAlignment="1">
      <alignment horizontal="center" vertical="center" wrapText="1"/>
    </xf>
    <xf numFmtId="181" fontId="15" fillId="18" borderId="63" xfId="0" applyNumberFormat="1" applyFont="1" applyFill="1" applyBorder="1" applyAlignment="1">
      <alignment horizontal="center" vertical="center" wrapText="1"/>
    </xf>
    <xf numFmtId="181" fontId="15" fillId="18" borderId="39" xfId="0" applyNumberFormat="1" applyFont="1" applyFill="1" applyBorder="1" applyAlignment="1">
      <alignment horizontal="center" vertical="center" wrapText="1"/>
    </xf>
    <xf numFmtId="181" fontId="15" fillId="18" borderId="64" xfId="0" applyNumberFormat="1" applyFont="1" applyFill="1" applyBorder="1" applyAlignment="1">
      <alignment horizontal="center" vertical="center" wrapText="1"/>
    </xf>
    <xf numFmtId="0" fontId="16" fillId="18" borderId="65" xfId="0" applyFont="1" applyFill="1" applyBorder="1" applyAlignment="1">
      <alignment wrapText="1" readingOrder="1"/>
    </xf>
    <xf numFmtId="0" fontId="15" fillId="18" borderId="66" xfId="0" applyFont="1" applyFill="1" applyBorder="1" applyAlignment="1">
      <alignment horizontal="center" vertical="center" wrapText="1"/>
    </xf>
    <xf numFmtId="0" fontId="15" fillId="18" borderId="63" xfId="0" applyFont="1" applyFill="1" applyBorder="1" applyAlignment="1">
      <alignment horizontal="center" vertical="center" wrapText="1"/>
    </xf>
    <xf numFmtId="0" fontId="15" fillId="18" borderId="39" xfId="0" applyFont="1" applyFill="1" applyBorder="1" applyAlignment="1">
      <alignment horizontal="center" vertical="center" wrapText="1"/>
    </xf>
    <xf numFmtId="181" fontId="15" fillId="18" borderId="41" xfId="0" applyNumberFormat="1" applyFont="1" applyFill="1" applyBorder="1" applyAlignment="1">
      <alignment horizontal="center" vertical="center" wrapText="1"/>
    </xf>
    <xf numFmtId="181" fontId="15" fillId="18" borderId="67" xfId="0" applyNumberFormat="1" applyFont="1" applyFill="1" applyBorder="1" applyAlignment="1">
      <alignment horizontal="center" vertical="center" wrapText="1"/>
    </xf>
    <xf numFmtId="181" fontId="15" fillId="18" borderId="43" xfId="0" applyNumberFormat="1" applyFont="1" applyFill="1" applyBorder="1" applyAlignment="1">
      <alignment horizontal="center" vertical="center" wrapText="1"/>
    </xf>
    <xf numFmtId="181" fontId="15" fillId="18" borderId="62" xfId="0" applyNumberFormat="1" applyFont="1" applyFill="1" applyBorder="1" applyAlignment="1">
      <alignment horizontal="center" vertical="center" wrapText="1"/>
    </xf>
    <xf numFmtId="0" fontId="15" fillId="18" borderId="49" xfId="0" applyFont="1" applyFill="1" applyBorder="1" applyAlignment="1">
      <alignment horizontal="center" vertical="center" wrapText="1"/>
    </xf>
    <xf numFmtId="0" fontId="15" fillId="18" borderId="67" xfId="0" applyFont="1" applyFill="1" applyBorder="1" applyAlignment="1">
      <alignment horizontal="center" vertical="center" wrapText="1"/>
    </xf>
    <xf numFmtId="0" fontId="15" fillId="18" borderId="43" xfId="0" applyFont="1" applyFill="1" applyBorder="1" applyAlignment="1">
      <alignment horizontal="center" vertical="center" wrapText="1"/>
    </xf>
    <xf numFmtId="181" fontId="17" fillId="18" borderId="45" xfId="0" applyNumberFormat="1" applyFont="1" applyFill="1" applyBorder="1" applyAlignment="1">
      <alignment horizontal="center" vertical="center" wrapText="1" readingOrder="1"/>
    </xf>
    <xf numFmtId="181" fontId="17" fillId="18" borderId="46" xfId="0" applyNumberFormat="1" applyFont="1" applyFill="1" applyBorder="1" applyAlignment="1">
      <alignment horizontal="center" vertical="center" wrapText="1" readingOrder="1"/>
    </xf>
    <xf numFmtId="0" fontId="18" fillId="18" borderId="65" xfId="0" applyFont="1" applyFill="1" applyBorder="1" applyAlignment="1">
      <alignment wrapText="1" readingOrder="1"/>
    </xf>
    <xf numFmtId="0" fontId="17" fillId="18" borderId="46" xfId="0" applyFont="1" applyFill="1" applyBorder="1" applyAlignment="1">
      <alignment horizontal="center" vertical="center" wrapText="1" readingOrder="1"/>
    </xf>
    <xf numFmtId="181" fontId="19" fillId="18" borderId="46" xfId="0" applyNumberFormat="1" applyFont="1" applyFill="1" applyBorder="1" applyAlignment="1">
      <alignment horizontal="center" vertical="center" wrapText="1" readingOrder="1"/>
    </xf>
    <xf numFmtId="0" fontId="19" fillId="18" borderId="46" xfId="0" applyFont="1" applyFill="1" applyBorder="1" applyAlignment="1">
      <alignment horizontal="center" vertical="center" wrapText="1" readingOrder="1"/>
    </xf>
    <xf numFmtId="0" fontId="20" fillId="0" borderId="65" xfId="0" applyFont="1" applyFill="1" applyBorder="1" applyAlignment="1">
      <alignment wrapText="1" readingOrder="1"/>
    </xf>
    <xf numFmtId="181" fontId="19" fillId="29" borderId="45" xfId="0" applyNumberFormat="1" applyFont="1" applyFill="1" applyBorder="1" applyAlignment="1">
      <alignment horizontal="center" vertical="center" wrapText="1" readingOrder="1"/>
    </xf>
    <xf numFmtId="181" fontId="19" fillId="29" borderId="46" xfId="0" applyNumberFormat="1" applyFont="1" applyFill="1" applyBorder="1" applyAlignment="1">
      <alignment horizontal="center" vertical="center" wrapText="1" readingOrder="1"/>
    </xf>
    <xf numFmtId="182" fontId="19" fillId="29" borderId="46" xfId="0" applyNumberFormat="1" applyFont="1" applyFill="1" applyBorder="1" applyAlignment="1">
      <alignment horizontal="center" vertical="center" wrapText="1" readingOrder="1"/>
    </xf>
    <xf numFmtId="0" fontId="19" fillId="29" borderId="46" xfId="0" applyFont="1" applyFill="1" applyBorder="1" applyAlignment="1">
      <alignment horizontal="center" vertical="center" wrapText="1" readingOrder="1"/>
    </xf>
    <xf numFmtId="181" fontId="19" fillId="30" borderId="45" xfId="0" applyNumberFormat="1" applyFont="1" applyFill="1" applyBorder="1" applyAlignment="1">
      <alignment horizontal="center" vertical="center" wrapText="1" readingOrder="1"/>
    </xf>
    <xf numFmtId="181" fontId="19" fillId="30" borderId="46" xfId="0" applyNumberFormat="1" applyFont="1" applyFill="1" applyBorder="1" applyAlignment="1">
      <alignment horizontal="center" vertical="center" wrapText="1" readingOrder="1"/>
    </xf>
    <xf numFmtId="182" fontId="19" fillId="30" borderId="46" xfId="0" applyNumberFormat="1" applyFont="1" applyFill="1" applyBorder="1" applyAlignment="1">
      <alignment horizontal="center" vertical="center" wrapText="1" readingOrder="1"/>
    </xf>
    <xf numFmtId="0" fontId="20" fillId="18" borderId="65" xfId="0" applyFont="1" applyFill="1" applyBorder="1" applyAlignment="1">
      <alignment wrapText="1" readingOrder="1"/>
    </xf>
    <xf numFmtId="181" fontId="19" fillId="31" borderId="46" xfId="0" applyNumberFormat="1" applyFont="1" applyFill="1" applyBorder="1" applyAlignment="1">
      <alignment horizontal="center" vertical="center" wrapText="1" readingOrder="1"/>
    </xf>
    <xf numFmtId="0" fontId="19" fillId="31" borderId="46" xfId="0" applyFont="1" applyFill="1" applyBorder="1" applyAlignment="1">
      <alignment horizontal="center" vertical="center" wrapText="1" readingOrder="1"/>
    </xf>
    <xf numFmtId="181" fontId="19" fillId="32" borderId="45" xfId="0" applyNumberFormat="1" applyFont="1" applyFill="1" applyBorder="1" applyAlignment="1">
      <alignment horizontal="center" vertical="center" wrapText="1" readingOrder="1"/>
    </xf>
    <xf numFmtId="181" fontId="19" fillId="32" borderId="46" xfId="0" applyNumberFormat="1" applyFont="1" applyFill="1" applyBorder="1" applyAlignment="1">
      <alignment horizontal="center" vertical="center" wrapText="1" readingOrder="1"/>
    </xf>
    <xf numFmtId="182" fontId="19" fillId="32" borderId="46" xfId="0" applyNumberFormat="1" applyFont="1" applyFill="1" applyBorder="1" applyAlignment="1">
      <alignment horizontal="center" vertical="center" wrapText="1" readingOrder="1"/>
    </xf>
    <xf numFmtId="181" fontId="19" fillId="18" borderId="45" xfId="0" applyNumberFormat="1" applyFont="1" applyFill="1" applyBorder="1" applyAlignment="1">
      <alignment horizontal="center" vertical="center" wrapText="1" readingOrder="1"/>
    </xf>
    <xf numFmtId="182" fontId="19" fillId="18" borderId="46" xfId="0" applyNumberFormat="1" applyFont="1" applyFill="1" applyBorder="1" applyAlignment="1">
      <alignment horizontal="center" vertical="center" wrapText="1" readingOrder="1"/>
    </xf>
    <xf numFmtId="181" fontId="19" fillId="9" borderId="45" xfId="0" applyNumberFormat="1" applyFont="1" applyFill="1" applyBorder="1" applyAlignment="1">
      <alignment horizontal="center" vertical="center" wrapText="1" readingOrder="1"/>
    </xf>
    <xf numFmtId="181" fontId="19" fillId="9" borderId="46" xfId="0" applyNumberFormat="1" applyFont="1" applyFill="1" applyBorder="1" applyAlignment="1">
      <alignment horizontal="center" vertical="center" wrapText="1" readingOrder="1"/>
    </xf>
    <xf numFmtId="182" fontId="19" fillId="9" borderId="46" xfId="0" applyNumberFormat="1" applyFont="1" applyFill="1" applyBorder="1" applyAlignment="1">
      <alignment horizontal="center" vertical="center" wrapText="1" readingOrder="1"/>
    </xf>
    <xf numFmtId="181" fontId="19" fillId="33" borderId="45" xfId="0" applyNumberFormat="1" applyFont="1" applyFill="1" applyBorder="1" applyAlignment="1">
      <alignment horizontal="center" vertical="center" wrapText="1" readingOrder="1"/>
    </xf>
    <xf numFmtId="181" fontId="19" fillId="33" borderId="46" xfId="0" applyNumberFormat="1" applyFont="1" applyFill="1" applyBorder="1" applyAlignment="1">
      <alignment horizontal="center" vertical="center" wrapText="1" readingOrder="1"/>
    </xf>
    <xf numFmtId="182" fontId="19" fillId="33" borderId="46" xfId="0" applyNumberFormat="1" applyFont="1" applyFill="1" applyBorder="1" applyAlignment="1">
      <alignment horizontal="center" vertical="center" wrapText="1" readingOrder="1"/>
    </xf>
    <xf numFmtId="181" fontId="19" fillId="34" borderId="45" xfId="0" applyNumberFormat="1" applyFont="1" applyFill="1" applyBorder="1" applyAlignment="1">
      <alignment horizontal="center" vertical="center" wrapText="1" readingOrder="1"/>
    </xf>
    <xf numFmtId="181" fontId="19" fillId="34" borderId="46" xfId="0" applyNumberFormat="1" applyFont="1" applyFill="1" applyBorder="1" applyAlignment="1">
      <alignment horizontal="center" vertical="center" wrapText="1" readingOrder="1"/>
    </xf>
    <xf numFmtId="182" fontId="19" fillId="34" borderId="46" xfId="0" applyNumberFormat="1" applyFont="1" applyFill="1" applyBorder="1" applyAlignment="1">
      <alignment horizontal="center" vertical="center" wrapText="1" readingOrder="1"/>
    </xf>
    <xf numFmtId="181" fontId="19" fillId="35" borderId="45" xfId="0" applyNumberFormat="1" applyFont="1" applyFill="1" applyBorder="1" applyAlignment="1">
      <alignment horizontal="center" vertical="center" wrapText="1" readingOrder="1"/>
    </xf>
    <xf numFmtId="181" fontId="19" fillId="35" borderId="46" xfId="0" applyNumberFormat="1" applyFont="1" applyFill="1" applyBorder="1" applyAlignment="1">
      <alignment horizontal="center" vertical="center" wrapText="1" readingOrder="1"/>
    </xf>
    <xf numFmtId="182" fontId="19" fillId="35" borderId="46" xfId="0" applyNumberFormat="1" applyFont="1" applyFill="1" applyBorder="1" applyAlignment="1">
      <alignment horizontal="center" vertical="center" wrapText="1" readingOrder="1"/>
    </xf>
    <xf numFmtId="0" fontId="15" fillId="18" borderId="64" xfId="0" applyFont="1" applyFill="1" applyBorder="1" applyAlignment="1">
      <alignment horizontal="center" vertical="center" wrapText="1"/>
    </xf>
    <xf numFmtId="0" fontId="15" fillId="18" borderId="62" xfId="0" applyFont="1" applyFill="1" applyBorder="1" applyAlignment="1">
      <alignment horizontal="center" vertical="center" wrapText="1"/>
    </xf>
    <xf numFmtId="16" fontId="0" fillId="0" borderId="0" xfId="0" applyNumberFormat="1"/>
    <xf numFmtId="182" fontId="19" fillId="31" borderId="46" xfId="0" applyNumberFormat="1" applyFont="1" applyFill="1" applyBorder="1" applyAlignment="1">
      <alignment horizontal="center" vertical="center" wrapText="1" readingOrder="1"/>
    </xf>
    <xf numFmtId="181" fontId="19" fillId="18" borderId="68" xfId="0" applyNumberFormat="1" applyFont="1" applyFill="1" applyBorder="1" applyAlignment="1">
      <alignment horizontal="center" vertical="center" wrapText="1" readingOrder="1"/>
    </xf>
    <xf numFmtId="181" fontId="21" fillId="18" borderId="45" xfId="0" applyNumberFormat="1" applyFont="1" applyFill="1" applyBorder="1" applyAlignment="1">
      <alignment horizontal="center" vertical="center" wrapText="1" readingOrder="1"/>
    </xf>
    <xf numFmtId="181" fontId="21" fillId="18" borderId="46" xfId="0" applyNumberFormat="1" applyFont="1" applyFill="1" applyBorder="1" applyAlignment="1">
      <alignment horizontal="center" vertical="center" wrapText="1" readingOrder="1"/>
    </xf>
    <xf numFmtId="182" fontId="21" fillId="18" borderId="46" xfId="0" applyNumberFormat="1" applyFont="1" applyFill="1" applyBorder="1" applyAlignment="1">
      <alignment horizontal="center" vertical="center" wrapText="1" readingOrder="1"/>
    </xf>
    <xf numFmtId="181" fontId="22" fillId="34" borderId="46" xfId="0" applyNumberFormat="1" applyFont="1" applyFill="1" applyBorder="1" applyAlignment="1">
      <alignment horizontal="center" vertical="center" wrapText="1" readingOrder="1"/>
    </xf>
    <xf numFmtId="0" fontId="22" fillId="34" borderId="46" xfId="0" applyFont="1" applyFill="1" applyBorder="1" applyAlignment="1">
      <alignment horizontal="center" vertical="center" wrapText="1" readingOrder="1"/>
    </xf>
    <xf numFmtId="181" fontId="22" fillId="18" borderId="46" xfId="0" applyNumberFormat="1" applyFont="1" applyFill="1" applyBorder="1" applyAlignment="1">
      <alignment horizontal="center" vertical="center" wrapText="1" readingOrder="1"/>
    </xf>
    <xf numFmtId="0" fontId="22" fillId="18" borderId="46" xfId="0" applyFont="1" applyFill="1" applyBorder="1" applyAlignment="1">
      <alignment horizontal="center" vertical="center" wrapText="1" readingOrder="1"/>
    </xf>
    <xf numFmtId="181" fontId="22" fillId="9" borderId="45" xfId="0" applyNumberFormat="1" applyFont="1" applyFill="1" applyBorder="1" applyAlignment="1">
      <alignment horizontal="center" vertical="center" wrapText="1" readingOrder="1"/>
    </xf>
    <xf numFmtId="181" fontId="22" fillId="9" borderId="46" xfId="0" applyNumberFormat="1" applyFont="1" applyFill="1" applyBorder="1" applyAlignment="1">
      <alignment horizontal="center" vertical="center" wrapText="1" readingOrder="1"/>
    </xf>
    <xf numFmtId="182" fontId="22" fillId="9" borderId="46" xfId="0" applyNumberFormat="1" applyFont="1" applyFill="1" applyBorder="1" applyAlignment="1">
      <alignment horizontal="center" vertical="center" wrapText="1" readingOrder="1"/>
    </xf>
    <xf numFmtId="182" fontId="22" fillId="18" borderId="46" xfId="0" applyNumberFormat="1" applyFont="1" applyFill="1" applyBorder="1" applyAlignment="1">
      <alignment horizontal="center" vertical="center" wrapText="1" readingOrder="1"/>
    </xf>
    <xf numFmtId="181" fontId="19" fillId="36" borderId="46" xfId="0" applyNumberFormat="1" applyFont="1" applyFill="1" applyBorder="1" applyAlignment="1">
      <alignment horizontal="center" vertical="center" wrapText="1" readingOrder="1"/>
    </xf>
    <xf numFmtId="0" fontId="19" fillId="36" borderId="46" xfId="0" applyFont="1" applyFill="1" applyBorder="1" applyAlignment="1">
      <alignment horizontal="center" vertical="center" wrapText="1" readingOrder="1"/>
    </xf>
    <xf numFmtId="0" fontId="19" fillId="32" borderId="46" xfId="0" applyFont="1" applyFill="1" applyBorder="1" applyAlignment="1">
      <alignment horizontal="center" vertical="center" wrapText="1" readingOrder="1"/>
    </xf>
    <xf numFmtId="0" fontId="19" fillId="30" borderId="46" xfId="0" applyFont="1" applyFill="1" applyBorder="1" applyAlignment="1">
      <alignment horizontal="center"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1">
    <dxf>
      <font>
        <color rgb="FF9C0006"/>
      </font>
      <fill>
        <patternFill patternType="solid">
          <bgColor rgb="FFFFC7CE"/>
        </patternFill>
      </fill>
    </dxf>
    <dxf>
      <fill>
        <patternFill patternType="solid">
          <bgColor rgb="FF22C50C"/>
        </patternFill>
      </fill>
    </dxf>
    <dxf>
      <fill>
        <patternFill patternType="solid">
          <bgColor theme="9" tint="-0.25"/>
        </patternFill>
      </fill>
    </dxf>
    <dxf>
      <fill>
        <patternFill patternType="solid">
          <bgColor rgb="FFFFFF00"/>
        </patternFill>
      </fill>
    </dxf>
    <dxf>
      <fill>
        <patternFill patternType="solid">
          <bgColor rgb="FFFF0000"/>
        </patternFill>
      </fill>
    </dxf>
    <dxf>
      <fill>
        <patternFill patternType="solid">
          <bgColor rgb="FFD11BCE"/>
        </patternFill>
      </fill>
    </dxf>
    <dxf>
      <fill>
        <patternFill patternType="solid">
          <bgColor rgb="FF0070C0"/>
        </patternFill>
      </fill>
    </dxf>
    <dxf>
      <fill>
        <patternFill patternType="solid">
          <bgColor theme="2" tint="-0.5"/>
        </patternFill>
      </fill>
    </dxf>
    <dxf>
      <fill>
        <patternFill patternType="solid">
          <bgColor theme="0"/>
        </patternFill>
      </fill>
    </dxf>
    <dxf>
      <fill>
        <patternFill patternType="solid">
          <bgColor theme="2" tint="-0.5"/>
        </patternFill>
      </fill>
    </dxf>
    <dxf>
      <fill>
        <patternFill patternType="solid">
          <bgColor rgb="FFFF0000"/>
        </patternFill>
      </fill>
    </dxf>
    <dxf>
      <fill>
        <patternFill patternType="solid">
          <bgColor rgb="FF0070C0"/>
        </patternFill>
      </fill>
    </dxf>
    <dxf>
      <fill>
        <patternFill patternType="solid">
          <bgColor rgb="FFFFFF00"/>
        </patternFill>
      </fill>
    </dxf>
    <dxf>
      <fill>
        <patternFill patternType="solid">
          <bgColor rgb="FFFF6C0D"/>
        </patternFill>
      </fill>
    </dxf>
    <dxf>
      <fill>
        <patternFill patternType="solid">
          <bgColor rgb="FFDC1ED1"/>
        </patternFill>
      </fill>
    </dxf>
    <dxf>
      <fill>
        <gradientFill degree="90">
          <stop position="0">
            <color rgb="FF93E312"/>
          </stop>
          <stop position="1">
            <color rgb="FF36EF1D"/>
          </stop>
        </gradientFill>
      </fill>
    </dxf>
    <dxf>
      <font>
        <color theme="1"/>
      </font>
      <fill>
        <patternFill patternType="solid">
          <bgColor rgb="FFFF0000"/>
        </patternFill>
      </fill>
    </dxf>
    <dxf>
      <fill>
        <patternFill patternType="solid">
          <bgColor rgb="FFE52BDA"/>
        </patternFill>
      </fill>
    </dxf>
    <dxf>
      <fill>
        <patternFill patternType="solid">
          <bgColor rgb="FF3F2BDB"/>
        </patternFill>
      </fill>
    </dxf>
    <dxf>
      <fill>
        <patternFill patternType="solid">
          <bgColor rgb="FF20E445"/>
        </patternFill>
      </fill>
    </dxf>
    <dxf>
      <fill>
        <patternFill patternType="solid">
          <bgColor rgb="FFD927D7"/>
        </patternFill>
      </fill>
    </dxf>
  </dxfs>
  <tableStyles count="0" defaultTableStyle="TableStyleMedium2" defaultPivotStyle="PivotStyleLight16"/>
  <colors>
    <mruColors>
      <color rgb="00F772D3"/>
      <color rgb="00C0576D"/>
      <color rgb="00A8C0B3"/>
      <color rgb="00F6FC14"/>
      <color rgb="0022C50C"/>
      <color rgb="00A2F2E2"/>
      <color rgb="00E7C8F9"/>
      <color rgb="00F7F086"/>
      <color rgb="00FF6363"/>
      <color rgb="00FF3B3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www.wps.cn/officeDocument/2023/relationships/customStorage" Target="customStorage/customStorage.xml"/><Relationship Id="rId11" Type="http://schemas.openxmlformats.org/officeDocument/2006/relationships/styles" Target="styles.xml"/><Relationship Id="rId10" Type="http://schemas.openxmlformats.org/officeDocument/2006/relationships/sheetMetadata" Target="metadata.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85" zoomScaleNormal="85" workbookViewId="0">
      <selection activeCell="A19" sqref="A19:D19"/>
    </sheetView>
  </sheetViews>
  <sheetFormatPr defaultColWidth="9.14285714285714" defaultRowHeight="15"/>
  <cols>
    <col min="1" max="1" width="13.4285714285714" customWidth="1"/>
    <col min="2" max="2" width="14.1428571428571" customWidth="1"/>
    <col min="3" max="3" width="34.2857142857143" customWidth="1"/>
    <col min="4" max="4" width="17.4285714285714" customWidth="1"/>
    <col min="5" max="5" width="5" customWidth="1"/>
    <col min="6" max="6" width="10.8571428571429" customWidth="1"/>
    <col min="7" max="7" width="13.1428571428571" customWidth="1"/>
    <col min="8" max="8" width="33.7142857142857" customWidth="1"/>
    <col min="9" max="9" width="17.8571428571429" customWidth="1"/>
  </cols>
  <sheetData>
    <row r="1" ht="20.1" customHeight="1" spans="1:9">
      <c r="A1" s="204" t="s">
        <v>0</v>
      </c>
      <c r="B1" s="205" t="s">
        <v>1</v>
      </c>
      <c r="C1" s="206"/>
      <c r="D1" s="207"/>
      <c r="E1" s="208"/>
      <c r="F1" s="209" t="s">
        <v>0</v>
      </c>
      <c r="G1" s="210" t="s">
        <v>2</v>
      </c>
      <c r="H1" s="211"/>
      <c r="I1" s="253"/>
    </row>
    <row r="2" ht="30.95" customHeight="1" spans="1:9">
      <c r="A2" s="212"/>
      <c r="B2" s="213"/>
      <c r="C2" s="214"/>
      <c r="D2" s="215"/>
      <c r="E2" s="208"/>
      <c r="F2" s="216"/>
      <c r="G2" s="217"/>
      <c r="H2" s="218"/>
      <c r="I2" s="254"/>
    </row>
    <row r="3" ht="20.1" customHeight="1" spans="1:9">
      <c r="A3" s="219" t="s">
        <v>3</v>
      </c>
      <c r="B3" s="220" t="s">
        <v>4</v>
      </c>
      <c r="C3" s="220" t="s">
        <v>5</v>
      </c>
      <c r="D3" s="220" t="s">
        <v>6</v>
      </c>
      <c r="E3" s="221"/>
      <c r="F3" s="222" t="s">
        <v>3</v>
      </c>
      <c r="G3" s="222" t="s">
        <v>4</v>
      </c>
      <c r="H3" s="222" t="s">
        <v>5</v>
      </c>
      <c r="I3" s="222" t="s">
        <v>6</v>
      </c>
    </row>
    <row r="4" ht="20.1" customHeight="1" spans="1:9">
      <c r="A4" s="239">
        <v>0.354166666666667</v>
      </c>
      <c r="B4" s="223">
        <v>0.357638888888889</v>
      </c>
      <c r="C4" s="223" t="s">
        <v>7</v>
      </c>
      <c r="D4" s="240" t="s">
        <v>8</v>
      </c>
      <c r="E4" s="225"/>
      <c r="F4" s="223">
        <v>0.375</v>
      </c>
      <c r="G4" s="223">
        <v>0.381944444444444</v>
      </c>
      <c r="H4" s="223" t="s">
        <v>7</v>
      </c>
      <c r="I4" s="240" t="s">
        <v>9</v>
      </c>
    </row>
    <row r="5" ht="20.1" customHeight="1" spans="1:9">
      <c r="A5" s="239">
        <v>0.357638888888889</v>
      </c>
      <c r="B5" s="223">
        <v>0.361111111111111</v>
      </c>
      <c r="C5" s="239" t="s">
        <v>10</v>
      </c>
      <c r="D5" s="240" t="s">
        <v>11</v>
      </c>
      <c r="E5" s="225"/>
      <c r="F5" s="223">
        <v>0.381944444444444</v>
      </c>
      <c r="G5" s="223">
        <v>0.385416666666667</v>
      </c>
      <c r="H5" s="224" t="s">
        <v>12</v>
      </c>
      <c r="I5" s="224" t="s">
        <v>8</v>
      </c>
    </row>
    <row r="6" ht="20.1" customHeight="1" spans="1:9">
      <c r="A6" s="247">
        <v>0.361111111111111</v>
      </c>
      <c r="B6" s="248">
        <v>0.371527777777778</v>
      </c>
      <c r="C6" s="248" t="s">
        <v>13</v>
      </c>
      <c r="D6" s="249" t="s">
        <v>11</v>
      </c>
      <c r="E6" s="233"/>
      <c r="F6" s="227">
        <v>0.385416666666667</v>
      </c>
      <c r="G6" s="227">
        <v>0.4375</v>
      </c>
      <c r="H6" s="229" t="s">
        <v>14</v>
      </c>
      <c r="I6" s="229" t="s">
        <v>15</v>
      </c>
    </row>
    <row r="7" ht="20.1" customHeight="1" spans="1:9">
      <c r="A7" s="239">
        <v>0.371527777777778</v>
      </c>
      <c r="B7" s="223">
        <v>0.375</v>
      </c>
      <c r="C7" s="239" t="s">
        <v>12</v>
      </c>
      <c r="D7" s="240" t="s">
        <v>8</v>
      </c>
      <c r="E7" s="233"/>
      <c r="F7" s="234">
        <v>0.4375</v>
      </c>
      <c r="G7" s="234">
        <v>0.447916666666667</v>
      </c>
      <c r="H7" s="235" t="s">
        <v>16</v>
      </c>
      <c r="I7" s="235" t="s">
        <v>11</v>
      </c>
    </row>
    <row r="8" ht="20.1" customHeight="1" spans="1:9">
      <c r="A8" s="226">
        <v>0.375</v>
      </c>
      <c r="B8" s="227">
        <v>0.427083333333333</v>
      </c>
      <c r="C8" s="226" t="s">
        <v>14</v>
      </c>
      <c r="D8" s="228" t="s">
        <v>15</v>
      </c>
      <c r="E8" s="233"/>
      <c r="F8" s="237">
        <v>0.447916666666667</v>
      </c>
      <c r="G8" s="237">
        <v>0.458333333333333</v>
      </c>
      <c r="H8" s="271" t="s">
        <v>17</v>
      </c>
      <c r="I8" s="271" t="s">
        <v>11</v>
      </c>
    </row>
    <row r="9" ht="20.1" customHeight="1" spans="1:9">
      <c r="A9" s="230">
        <v>0.427083333333333</v>
      </c>
      <c r="B9" s="230">
        <v>0.458333333333333</v>
      </c>
      <c r="C9" s="231" t="s">
        <v>18</v>
      </c>
      <c r="D9" s="232" t="s">
        <v>19</v>
      </c>
      <c r="E9" s="233"/>
      <c r="F9" s="234">
        <v>0.458333333333333</v>
      </c>
      <c r="G9" s="234">
        <v>0.5</v>
      </c>
      <c r="H9" s="235" t="s">
        <v>20</v>
      </c>
      <c r="I9" s="235" t="s">
        <v>21</v>
      </c>
    </row>
    <row r="10" ht="20.1" customHeight="1" spans="1:9">
      <c r="A10" s="230">
        <v>0.458333333333333</v>
      </c>
      <c r="B10" s="231">
        <v>0.46875</v>
      </c>
      <c r="C10" s="231" t="s">
        <v>22</v>
      </c>
      <c r="D10" s="232" t="s">
        <v>11</v>
      </c>
      <c r="E10" s="233"/>
      <c r="F10" s="231">
        <v>0.5</v>
      </c>
      <c r="G10" s="231">
        <v>0.541666666666667</v>
      </c>
      <c r="H10" s="272" t="s">
        <v>23</v>
      </c>
      <c r="I10" s="272" t="s">
        <v>21</v>
      </c>
    </row>
    <row r="11" ht="20.1" customHeight="1" spans="1:9">
      <c r="A11" s="236">
        <v>0.46875</v>
      </c>
      <c r="B11" s="237">
        <v>0.479166666666667</v>
      </c>
      <c r="C11" s="237" t="s">
        <v>17</v>
      </c>
      <c r="D11" s="238" t="s">
        <v>11</v>
      </c>
      <c r="E11" s="233"/>
      <c r="F11" s="234">
        <v>0.541666666666667</v>
      </c>
      <c r="G11" s="234">
        <v>0.583333333333333</v>
      </c>
      <c r="H11" s="235" t="s">
        <v>24</v>
      </c>
      <c r="I11" s="235" t="s">
        <v>21</v>
      </c>
    </row>
    <row r="12" ht="20.1" customHeight="1" spans="1:9">
      <c r="A12" s="239">
        <v>0.479166666666667</v>
      </c>
      <c r="B12" s="223">
        <v>0.489583333333333</v>
      </c>
      <c r="C12" s="223" t="s">
        <v>25</v>
      </c>
      <c r="D12" s="240" t="s">
        <v>11</v>
      </c>
      <c r="E12" s="233"/>
      <c r="F12" s="236">
        <v>0.583333333333333</v>
      </c>
      <c r="G12" s="237">
        <v>0.604166666666667</v>
      </c>
      <c r="H12" s="237" t="s">
        <v>26</v>
      </c>
      <c r="I12" s="238" t="s">
        <v>27</v>
      </c>
    </row>
    <row r="13" ht="20.1" customHeight="1" spans="1:9">
      <c r="A13" s="239">
        <v>0.489583333333333</v>
      </c>
      <c r="B13" s="223">
        <v>0.5</v>
      </c>
      <c r="C13" s="223" t="s">
        <v>28</v>
      </c>
      <c r="D13" s="240" t="s">
        <v>11</v>
      </c>
      <c r="E13" s="233"/>
      <c r="F13" s="234">
        <v>0.604166666666667</v>
      </c>
      <c r="G13" s="234">
        <v>0.645833333333333</v>
      </c>
      <c r="H13" s="234" t="s">
        <v>24</v>
      </c>
      <c r="I13" s="256" t="s">
        <v>21</v>
      </c>
    </row>
    <row r="14" ht="20.1" customHeight="1" spans="1:9">
      <c r="A14" s="241">
        <v>0.5</v>
      </c>
      <c r="B14" s="242">
        <v>0.916666666666667</v>
      </c>
      <c r="C14" s="242" t="s">
        <v>29</v>
      </c>
      <c r="D14" s="243" t="s">
        <v>30</v>
      </c>
      <c r="E14" s="233"/>
      <c r="F14" s="223">
        <v>0.645833333333333</v>
      </c>
      <c r="G14" s="223">
        <v>0.65625</v>
      </c>
      <c r="H14" s="223" t="s">
        <v>31</v>
      </c>
      <c r="I14" s="240" t="s">
        <v>11</v>
      </c>
    </row>
    <row r="15" ht="20.1" customHeight="1" spans="1:9">
      <c r="A15" s="236">
        <v>0.916666666666667</v>
      </c>
      <c r="B15" s="237">
        <v>0.9375</v>
      </c>
      <c r="C15" s="237" t="s">
        <v>32</v>
      </c>
      <c r="D15" s="238" t="s">
        <v>27</v>
      </c>
      <c r="E15" s="233"/>
      <c r="F15" s="223">
        <v>0.65625</v>
      </c>
      <c r="G15" s="223">
        <v>0.666666666666667</v>
      </c>
      <c r="H15" s="223" t="s">
        <v>33</v>
      </c>
      <c r="I15" s="240" t="s">
        <v>11</v>
      </c>
    </row>
    <row r="16" ht="20.1" customHeight="1" spans="1:9">
      <c r="A16" s="244">
        <v>0.9375</v>
      </c>
      <c r="B16" s="245">
        <v>0.958333333333333</v>
      </c>
      <c r="C16" s="245" t="s">
        <v>34</v>
      </c>
      <c r="D16" s="246" t="s">
        <v>27</v>
      </c>
      <c r="E16" s="233"/>
      <c r="F16" s="241">
        <v>0.666666666666667</v>
      </c>
      <c r="G16" s="242">
        <v>0.875</v>
      </c>
      <c r="H16" s="242" t="s">
        <v>35</v>
      </c>
      <c r="I16" s="243" t="s">
        <v>36</v>
      </c>
    </row>
    <row r="17" ht="20.1" customHeight="1" spans="1:9">
      <c r="A17" s="239">
        <v>0.958333333333333</v>
      </c>
      <c r="B17" s="223">
        <v>0.979166666666667</v>
      </c>
      <c r="C17" s="223" t="s">
        <v>37</v>
      </c>
      <c r="D17" s="240" t="s">
        <v>27</v>
      </c>
      <c r="E17" s="233"/>
      <c r="F17" s="236">
        <v>0.875</v>
      </c>
      <c r="G17" s="237">
        <v>0.895833333333333</v>
      </c>
      <c r="H17" s="237" t="s">
        <v>32</v>
      </c>
      <c r="I17" s="238" t="s">
        <v>27</v>
      </c>
    </row>
    <row r="18" ht="20.1" customHeight="1" spans="1:9">
      <c r="A18" s="239">
        <v>0.979166666666667</v>
      </c>
      <c r="B18" s="223">
        <v>0.993055555555556</v>
      </c>
      <c r="C18" s="223" t="s">
        <v>31</v>
      </c>
      <c r="D18" s="240" t="s">
        <v>38</v>
      </c>
      <c r="E18" s="233"/>
      <c r="F18" s="244">
        <v>0.895833333333333</v>
      </c>
      <c r="G18" s="245">
        <v>0.916666666666667</v>
      </c>
      <c r="H18" s="245" t="s">
        <v>39</v>
      </c>
      <c r="I18" s="246" t="s">
        <v>27</v>
      </c>
    </row>
    <row r="19" ht="20.1" customHeight="1" spans="1:9">
      <c r="A19" s="247">
        <v>0.993055555555556</v>
      </c>
      <c r="B19" s="248">
        <v>0</v>
      </c>
      <c r="C19" s="248" t="s">
        <v>40</v>
      </c>
      <c r="D19" s="249" t="s">
        <v>9</v>
      </c>
      <c r="E19" s="233"/>
      <c r="F19" s="234">
        <v>0.916666666666667</v>
      </c>
      <c r="G19" s="234">
        <v>0.5</v>
      </c>
      <c r="H19" s="234" t="s">
        <v>24</v>
      </c>
      <c r="I19" s="256" t="s">
        <v>41</v>
      </c>
    </row>
    <row r="20" ht="20.1" customHeight="1" spans="1:9">
      <c r="A20" s="250">
        <v>0</v>
      </c>
      <c r="B20" s="251">
        <v>0.354166666666667</v>
      </c>
      <c r="C20" s="251" t="s">
        <v>42</v>
      </c>
      <c r="D20" s="252" t="s">
        <v>43</v>
      </c>
      <c r="E20" s="233"/>
      <c r="F20" s="250">
        <v>0</v>
      </c>
      <c r="G20" s="251">
        <v>0.375</v>
      </c>
      <c r="H20" s="251" t="s">
        <v>42</v>
      </c>
      <c r="I20" s="252" t="s">
        <v>44</v>
      </c>
    </row>
    <row r="21" ht="15.75"/>
  </sheetData>
  <mergeCells count="4">
    <mergeCell ref="A1:A2"/>
    <mergeCell ref="F1:F2"/>
    <mergeCell ref="B1:D2"/>
    <mergeCell ref="G1:I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zoomScale="85" zoomScaleNormal="85" workbookViewId="0">
      <selection activeCell="A13" sqref="A13"/>
    </sheetView>
  </sheetViews>
  <sheetFormatPr defaultColWidth="9.14285714285714" defaultRowHeight="15"/>
  <cols>
    <col min="1" max="1" width="13.4285714285714" customWidth="1"/>
    <col min="2" max="2" width="14.1428571428571" customWidth="1"/>
    <col min="3" max="3" width="40" customWidth="1"/>
    <col min="4" max="4" width="17.4285714285714" customWidth="1"/>
    <col min="5" max="5" width="5" customWidth="1"/>
    <col min="6" max="6" width="10.8571428571429" customWidth="1"/>
    <col min="7" max="7" width="13.1428571428571" customWidth="1"/>
    <col min="8" max="8" width="32.1428571428571" customWidth="1"/>
    <col min="9" max="9" width="17.8571428571429" customWidth="1"/>
  </cols>
  <sheetData>
    <row r="1" ht="20.1" customHeight="1" spans="1:9">
      <c r="A1" s="204" t="s">
        <v>0</v>
      </c>
      <c r="B1" s="205" t="s">
        <v>1</v>
      </c>
      <c r="C1" s="206"/>
      <c r="D1" s="207"/>
      <c r="E1" s="208"/>
      <c r="F1" s="209" t="s">
        <v>0</v>
      </c>
      <c r="G1" s="210" t="s">
        <v>2</v>
      </c>
      <c r="H1" s="211"/>
      <c r="I1" s="253"/>
    </row>
    <row r="2" ht="30" customHeight="1" spans="1:9">
      <c r="A2" s="212"/>
      <c r="B2" s="213"/>
      <c r="C2" s="214"/>
      <c r="D2" s="215"/>
      <c r="E2" s="208"/>
      <c r="F2" s="216"/>
      <c r="G2" s="217"/>
      <c r="H2" s="218"/>
      <c r="I2" s="254"/>
    </row>
    <row r="3" ht="24.95" customHeight="1" spans="1:9">
      <c r="A3" s="219" t="s">
        <v>3</v>
      </c>
      <c r="B3" s="220" t="s">
        <v>4</v>
      </c>
      <c r="C3" s="220" t="s">
        <v>5</v>
      </c>
      <c r="D3" s="220" t="s">
        <v>6</v>
      </c>
      <c r="E3" s="221"/>
      <c r="F3" s="222" t="s">
        <v>3</v>
      </c>
      <c r="G3" s="222" t="s">
        <v>4</v>
      </c>
      <c r="H3" s="222" t="s">
        <v>5</v>
      </c>
      <c r="I3" s="222" t="s">
        <v>6</v>
      </c>
    </row>
    <row r="4" ht="24.95" customHeight="1" spans="1:9">
      <c r="A4" s="239">
        <v>0.354166666666667</v>
      </c>
      <c r="B4" s="223">
        <v>0.395833333333333</v>
      </c>
      <c r="C4" s="223" t="s">
        <v>45</v>
      </c>
      <c r="D4" s="240" t="s">
        <v>21</v>
      </c>
      <c r="E4" s="225"/>
      <c r="F4" s="239">
        <v>0.375</v>
      </c>
      <c r="G4" s="223">
        <v>0.416666666666667</v>
      </c>
      <c r="H4" s="223" t="s">
        <v>45</v>
      </c>
      <c r="I4" s="240" t="s">
        <v>21</v>
      </c>
    </row>
    <row r="5" ht="24.95" customHeight="1" spans="1:9">
      <c r="A5" s="227">
        <v>0.395833333333333</v>
      </c>
      <c r="B5" s="227">
        <v>0.40625</v>
      </c>
      <c r="C5" s="229" t="s">
        <v>14</v>
      </c>
      <c r="D5" s="229" t="s">
        <v>11</v>
      </c>
      <c r="E5" s="225"/>
      <c r="F5" s="227">
        <v>0.416666666666667</v>
      </c>
      <c r="G5" s="227">
        <v>0.4375</v>
      </c>
      <c r="H5" s="229" t="s">
        <v>14</v>
      </c>
      <c r="I5" s="229" t="s">
        <v>27</v>
      </c>
    </row>
    <row r="6" ht="24.95" customHeight="1" spans="1:9">
      <c r="A6" s="239">
        <v>0.40625</v>
      </c>
      <c r="B6" s="223">
        <v>0.416666666666667</v>
      </c>
      <c r="C6" s="239" t="s">
        <v>25</v>
      </c>
      <c r="D6" s="240" t="s">
        <v>11</v>
      </c>
      <c r="E6" s="233"/>
      <c r="F6" s="236">
        <v>0.4375</v>
      </c>
      <c r="G6" s="237">
        <v>0.458333333333333</v>
      </c>
      <c r="H6" s="237" t="s">
        <v>17</v>
      </c>
      <c r="I6" s="238" t="s">
        <v>27</v>
      </c>
    </row>
    <row r="7" ht="24.95" customHeight="1" spans="1:9">
      <c r="A7" s="258">
        <v>0.416666666666667</v>
      </c>
      <c r="B7" s="259">
        <v>0.4375</v>
      </c>
      <c r="C7" s="258" t="s">
        <v>28</v>
      </c>
      <c r="D7" s="260" t="s">
        <v>27</v>
      </c>
      <c r="E7" s="233"/>
      <c r="F7" s="269">
        <v>0.458333333333333</v>
      </c>
      <c r="G7" s="269">
        <v>0.5</v>
      </c>
      <c r="H7" s="270" t="s">
        <v>20</v>
      </c>
      <c r="I7" s="270" t="s">
        <v>21</v>
      </c>
    </row>
    <row r="8" ht="24.95" customHeight="1" spans="1:9">
      <c r="A8" s="236">
        <v>0.4375</v>
      </c>
      <c r="B8" s="237">
        <v>0.458333333333333</v>
      </c>
      <c r="C8" s="237" t="s">
        <v>17</v>
      </c>
      <c r="D8" s="238" t="s">
        <v>27</v>
      </c>
      <c r="E8" s="233"/>
      <c r="F8" s="263">
        <v>0.5</v>
      </c>
      <c r="G8" s="263">
        <v>0.583333333333333</v>
      </c>
      <c r="H8" s="264" t="s">
        <v>24</v>
      </c>
      <c r="I8" s="264" t="s">
        <v>41</v>
      </c>
    </row>
    <row r="9" ht="24.95" customHeight="1" spans="1:9">
      <c r="A9" s="265">
        <v>0.458333333333333</v>
      </c>
      <c r="B9" s="266">
        <v>0.916666666666667</v>
      </c>
      <c r="C9" s="266" t="s">
        <v>29</v>
      </c>
      <c r="D9" s="267" t="s">
        <v>30</v>
      </c>
      <c r="E9" s="233"/>
      <c r="F9" s="236">
        <v>0.583333333333333</v>
      </c>
      <c r="G9" s="237">
        <v>0.625</v>
      </c>
      <c r="H9" s="237" t="s">
        <v>26</v>
      </c>
      <c r="I9" s="238" t="s">
        <v>21</v>
      </c>
    </row>
    <row r="10" ht="24.95" customHeight="1" spans="1:9">
      <c r="A10" s="236">
        <v>0.916666666666667</v>
      </c>
      <c r="B10" s="237">
        <v>0.9375</v>
      </c>
      <c r="C10" s="237" t="s">
        <v>32</v>
      </c>
      <c r="D10" s="238" t="s">
        <v>27</v>
      </c>
      <c r="E10" s="233"/>
      <c r="F10" s="263">
        <v>0.125</v>
      </c>
      <c r="G10" s="263">
        <v>0.166666666666667</v>
      </c>
      <c r="H10" s="264" t="s">
        <v>24</v>
      </c>
      <c r="I10" s="264" t="s">
        <v>21</v>
      </c>
    </row>
    <row r="11" ht="24.95" customHeight="1" spans="1:9">
      <c r="A11" s="244">
        <v>0.9375</v>
      </c>
      <c r="B11" s="245">
        <v>0.958333333333333</v>
      </c>
      <c r="C11" s="245" t="s">
        <v>34</v>
      </c>
      <c r="D11" s="246" t="s">
        <v>27</v>
      </c>
      <c r="E11" s="233"/>
      <c r="F11" s="265">
        <v>0.666666666666667</v>
      </c>
      <c r="G11" s="266">
        <v>0.875</v>
      </c>
      <c r="H11" s="266" t="s">
        <v>35</v>
      </c>
      <c r="I11" s="267" t="s">
        <v>36</v>
      </c>
    </row>
    <row r="12" ht="24.95" customHeight="1" spans="1:9">
      <c r="A12" s="239">
        <v>0.958333333333333</v>
      </c>
      <c r="B12" s="223">
        <v>0.979166666666667</v>
      </c>
      <c r="C12" s="223" t="s">
        <v>46</v>
      </c>
      <c r="D12" s="240" t="s">
        <v>27</v>
      </c>
      <c r="E12" s="233"/>
      <c r="F12" s="236">
        <v>0.875</v>
      </c>
      <c r="G12" s="237">
        <v>0.895833333333333</v>
      </c>
      <c r="H12" s="237" t="s">
        <v>32</v>
      </c>
      <c r="I12" s="238" t="s">
        <v>27</v>
      </c>
    </row>
    <row r="13" ht="24.95" customHeight="1" spans="1:9">
      <c r="A13" s="239">
        <v>0.979166666666667</v>
      </c>
      <c r="B13" s="223">
        <v>0.989583333333333</v>
      </c>
      <c r="C13" s="223" t="s">
        <v>31</v>
      </c>
      <c r="D13" s="240" t="s">
        <v>11</v>
      </c>
      <c r="E13" s="233"/>
      <c r="F13" s="244">
        <v>0.895833333333333</v>
      </c>
      <c r="G13" s="245">
        <v>0.916666666666667</v>
      </c>
      <c r="H13" s="245" t="s">
        <v>39</v>
      </c>
      <c r="I13" s="246" t="s">
        <v>27</v>
      </c>
    </row>
    <row r="14" ht="24.95" customHeight="1" spans="1:9">
      <c r="A14" s="247">
        <v>0.989583333333333</v>
      </c>
      <c r="B14" s="248">
        <v>0</v>
      </c>
      <c r="C14" s="248" t="s">
        <v>40</v>
      </c>
      <c r="D14" s="249" t="s">
        <v>11</v>
      </c>
      <c r="E14" s="233"/>
      <c r="F14" s="263">
        <v>0.916666666666667</v>
      </c>
      <c r="G14" s="263">
        <v>0.5</v>
      </c>
      <c r="H14" s="263" t="s">
        <v>24</v>
      </c>
      <c r="I14" s="268" t="s">
        <v>41</v>
      </c>
    </row>
    <row r="15" ht="24.95" customHeight="1" spans="1:9">
      <c r="A15" s="250">
        <v>0</v>
      </c>
      <c r="B15" s="251">
        <v>0.354166666666667</v>
      </c>
      <c r="C15" s="251" t="s">
        <v>42</v>
      </c>
      <c r="D15" s="252" t="s">
        <v>43</v>
      </c>
      <c r="E15" s="233"/>
      <c r="F15" s="250">
        <v>0</v>
      </c>
      <c r="G15" s="251">
        <v>0.375</v>
      </c>
      <c r="H15" s="251" t="s">
        <v>42</v>
      </c>
      <c r="I15" s="252" t="s">
        <v>44</v>
      </c>
    </row>
    <row r="16" ht="20.1" customHeight="1" spans="5:5">
      <c r="E16" s="233"/>
    </row>
    <row r="17" ht="20.1" customHeight="1" spans="5:5">
      <c r="E17" s="233"/>
    </row>
    <row r="18" ht="20.1" customHeight="1" spans="5:5">
      <c r="E18" s="233"/>
    </row>
    <row r="19" ht="20.1" customHeight="1" spans="5:5">
      <c r="E19" s="233"/>
    </row>
    <row r="20" ht="20.1" customHeight="1" spans="5:5">
      <c r="E20" s="233"/>
    </row>
  </sheetData>
  <mergeCells count="4">
    <mergeCell ref="A1:A2"/>
    <mergeCell ref="F1:F2"/>
    <mergeCell ref="B1:D2"/>
    <mergeCell ref="G1:I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85" zoomScaleNormal="85" workbookViewId="0">
      <selection activeCell="F13" sqref="F13:I15"/>
    </sheetView>
  </sheetViews>
  <sheetFormatPr defaultColWidth="9.14285714285714" defaultRowHeight="15"/>
  <cols>
    <col min="1" max="1" width="13.4285714285714" customWidth="1"/>
    <col min="2" max="2" width="14.1428571428571" customWidth="1"/>
    <col min="3" max="3" width="40" customWidth="1"/>
    <col min="4" max="4" width="17.4285714285714" customWidth="1"/>
    <col min="5" max="5" width="5" customWidth="1"/>
    <col min="6" max="6" width="10.8571428571429" customWidth="1"/>
    <col min="7" max="7" width="13.1428571428571" customWidth="1"/>
    <col min="8" max="8" width="39.1428571428571" customWidth="1"/>
    <col min="9" max="9" width="17.8571428571429" customWidth="1"/>
  </cols>
  <sheetData>
    <row r="1" ht="20.1" customHeight="1" spans="1:9">
      <c r="A1" s="204" t="s">
        <v>0</v>
      </c>
      <c r="B1" s="205" t="s">
        <v>1</v>
      </c>
      <c r="C1" s="206"/>
      <c r="D1" s="207"/>
      <c r="E1" s="208"/>
      <c r="F1" s="209" t="s">
        <v>0</v>
      </c>
      <c r="G1" s="210" t="s">
        <v>2</v>
      </c>
      <c r="H1" s="211"/>
      <c r="I1" s="253"/>
    </row>
    <row r="2" ht="30" customHeight="1" spans="1:9">
      <c r="A2" s="212"/>
      <c r="B2" s="213"/>
      <c r="C2" s="214"/>
      <c r="D2" s="215"/>
      <c r="E2" s="208"/>
      <c r="F2" s="216"/>
      <c r="G2" s="217"/>
      <c r="H2" s="218"/>
      <c r="I2" s="254"/>
    </row>
    <row r="3" ht="24.95" customHeight="1" spans="1:9">
      <c r="A3" s="219" t="s">
        <v>3</v>
      </c>
      <c r="B3" s="220" t="s">
        <v>4</v>
      </c>
      <c r="C3" s="220" t="s">
        <v>5</v>
      </c>
      <c r="D3" s="220" t="s">
        <v>6</v>
      </c>
      <c r="E3" s="221"/>
      <c r="F3" s="222" t="s">
        <v>3</v>
      </c>
      <c r="G3" s="222" t="s">
        <v>4</v>
      </c>
      <c r="H3" s="222" t="s">
        <v>5</v>
      </c>
      <c r="I3" s="222" t="s">
        <v>6</v>
      </c>
    </row>
    <row r="4" ht="24.95" customHeight="1" spans="1:9">
      <c r="A4" s="247">
        <v>0.375</v>
      </c>
      <c r="B4" s="248">
        <v>0.385416666666667</v>
      </c>
      <c r="C4" s="248" t="s">
        <v>40</v>
      </c>
      <c r="D4" s="249" t="s">
        <v>11</v>
      </c>
      <c r="E4" s="225"/>
      <c r="F4" s="239">
        <v>0.395833333333333</v>
      </c>
      <c r="G4" s="223">
        <v>0.416666666666667</v>
      </c>
      <c r="H4" s="223" t="s">
        <v>18</v>
      </c>
      <c r="I4" s="240" t="s">
        <v>27</v>
      </c>
    </row>
    <row r="5" ht="24.95" customHeight="1" spans="1:9">
      <c r="A5" s="239">
        <v>0.385416666666667</v>
      </c>
      <c r="B5" s="223">
        <v>0.40625</v>
      </c>
      <c r="C5" s="223" t="s">
        <v>18</v>
      </c>
      <c r="D5" s="240" t="s">
        <v>27</v>
      </c>
      <c r="E5" s="225"/>
      <c r="F5" s="227">
        <v>0.416666666666667</v>
      </c>
      <c r="G5" s="227">
        <v>0.427083333333333</v>
      </c>
      <c r="H5" s="229" t="s">
        <v>14</v>
      </c>
      <c r="I5" s="229" t="s">
        <v>11</v>
      </c>
    </row>
    <row r="6" ht="24.95" customHeight="1" spans="1:9">
      <c r="A6" s="227">
        <v>0.40625</v>
      </c>
      <c r="B6" s="227">
        <v>0.416666666666667</v>
      </c>
      <c r="C6" s="229" t="s">
        <v>14</v>
      </c>
      <c r="D6" s="229" t="s">
        <v>11</v>
      </c>
      <c r="E6" s="233"/>
      <c r="F6" s="223">
        <v>0.427083333333333</v>
      </c>
      <c r="G6" s="223">
        <v>0.4375</v>
      </c>
      <c r="H6" s="257" t="s">
        <v>47</v>
      </c>
      <c r="I6" s="240" t="s">
        <v>11</v>
      </c>
    </row>
    <row r="7" ht="24.95" customHeight="1" spans="1:9">
      <c r="A7" s="257">
        <v>0.416666666666667</v>
      </c>
      <c r="B7" s="223">
        <v>0.427083333333333</v>
      </c>
      <c r="C7" s="257" t="s">
        <v>47</v>
      </c>
      <c r="D7" s="240" t="s">
        <v>11</v>
      </c>
      <c r="E7" s="233"/>
      <c r="F7" s="258">
        <v>0.4375</v>
      </c>
      <c r="G7" s="259">
        <v>0.447916666666667</v>
      </c>
      <c r="H7" s="258" t="s">
        <v>28</v>
      </c>
      <c r="I7" s="260" t="s">
        <v>11</v>
      </c>
    </row>
    <row r="8" ht="24.95" customHeight="1" spans="1:9">
      <c r="A8" s="239">
        <v>0.427083333333333</v>
      </c>
      <c r="B8" s="223">
        <v>0.4375</v>
      </c>
      <c r="C8" s="239" t="s">
        <v>25</v>
      </c>
      <c r="D8" s="240" t="s">
        <v>11</v>
      </c>
      <c r="E8" s="233"/>
      <c r="F8" s="236">
        <v>0.447916666666667</v>
      </c>
      <c r="G8" s="237">
        <v>0.458333333333333</v>
      </c>
      <c r="H8" s="237" t="s">
        <v>17</v>
      </c>
      <c r="I8" s="238" t="s">
        <v>11</v>
      </c>
    </row>
    <row r="9" ht="24.95" customHeight="1" spans="1:9">
      <c r="A9" s="258">
        <v>0.4375</v>
      </c>
      <c r="B9" s="259">
        <v>0.447916666666667</v>
      </c>
      <c r="C9" s="258" t="s">
        <v>28</v>
      </c>
      <c r="D9" s="260" t="s">
        <v>11</v>
      </c>
      <c r="E9" s="233"/>
      <c r="F9" s="261">
        <v>0.458333333333333</v>
      </c>
      <c r="G9" s="261">
        <v>0.5</v>
      </c>
      <c r="H9" s="262" t="s">
        <v>48</v>
      </c>
      <c r="I9" s="262" t="s">
        <v>21</v>
      </c>
    </row>
    <row r="10" ht="24.95" customHeight="1" spans="1:9">
      <c r="A10" s="236">
        <v>0.447916666666667</v>
      </c>
      <c r="B10" s="237">
        <v>0.458333333333333</v>
      </c>
      <c r="C10" s="237" t="s">
        <v>17</v>
      </c>
      <c r="D10" s="238" t="s">
        <v>11</v>
      </c>
      <c r="E10" s="233"/>
      <c r="F10" s="263">
        <v>0.5</v>
      </c>
      <c r="G10" s="263">
        <v>0.666666666666667</v>
      </c>
      <c r="H10" s="264" t="s">
        <v>24</v>
      </c>
      <c r="I10" s="264" t="s">
        <v>49</v>
      </c>
    </row>
    <row r="11" ht="24.95" customHeight="1" spans="1:9">
      <c r="A11" s="265">
        <v>0.458333333333333</v>
      </c>
      <c r="B11" s="266">
        <v>0.916666666666667</v>
      </c>
      <c r="C11" s="266" t="s">
        <v>29</v>
      </c>
      <c r="D11" s="267" t="s">
        <v>30</v>
      </c>
      <c r="E11" s="233"/>
      <c r="F11" s="265">
        <v>0.666666666666667</v>
      </c>
      <c r="G11" s="266">
        <v>0.875</v>
      </c>
      <c r="H11" s="266" t="s">
        <v>35</v>
      </c>
      <c r="I11" s="267" t="s">
        <v>36</v>
      </c>
    </row>
    <row r="12" ht="24.95" customHeight="1" spans="1:9">
      <c r="A12" s="236">
        <v>0.916666666666667</v>
      </c>
      <c r="B12" s="237">
        <v>0.9375</v>
      </c>
      <c r="C12" s="237" t="s">
        <v>32</v>
      </c>
      <c r="D12" s="238" t="s">
        <v>27</v>
      </c>
      <c r="E12" s="233"/>
      <c r="F12" s="236">
        <v>0.875</v>
      </c>
      <c r="G12" s="237">
        <v>0.895833333333333</v>
      </c>
      <c r="H12" s="237" t="s">
        <v>32</v>
      </c>
      <c r="I12" s="238" t="s">
        <v>27</v>
      </c>
    </row>
    <row r="13" ht="24.95" customHeight="1" spans="1:9">
      <c r="A13" s="244">
        <v>0.9375</v>
      </c>
      <c r="B13" s="245">
        <v>0.958333333333333</v>
      </c>
      <c r="C13" s="245" t="s">
        <v>34</v>
      </c>
      <c r="D13" s="246" t="s">
        <v>27</v>
      </c>
      <c r="E13" s="233"/>
      <c r="F13" s="244">
        <v>0.895833333333333</v>
      </c>
      <c r="G13" s="245">
        <v>0.916666666666667</v>
      </c>
      <c r="H13" s="245" t="s">
        <v>39</v>
      </c>
      <c r="I13" s="246" t="s">
        <v>27</v>
      </c>
    </row>
    <row r="14" ht="29.1" customHeight="1" spans="1:9">
      <c r="A14" s="239">
        <v>0.958333333333333</v>
      </c>
      <c r="B14" s="223">
        <v>0.979166666666667</v>
      </c>
      <c r="C14" s="223" t="s">
        <v>50</v>
      </c>
      <c r="D14" s="240" t="s">
        <v>27</v>
      </c>
      <c r="E14" s="233"/>
      <c r="F14" s="263">
        <v>0.916666666666667</v>
      </c>
      <c r="G14" s="263">
        <v>0.520833333333333</v>
      </c>
      <c r="H14" s="263" t="s">
        <v>24</v>
      </c>
      <c r="I14" s="268" t="s">
        <v>51</v>
      </c>
    </row>
    <row r="15" ht="24.95" customHeight="1" spans="1:9">
      <c r="A15" s="263">
        <v>0.979166666666667</v>
      </c>
      <c r="B15" s="263">
        <v>0.0208333333333333</v>
      </c>
      <c r="C15" s="263" t="s">
        <v>52</v>
      </c>
      <c r="D15" s="268" t="s">
        <v>21</v>
      </c>
      <c r="E15" s="233"/>
      <c r="F15" s="250">
        <v>0.0208333333333333</v>
      </c>
      <c r="G15" s="251">
        <v>0.395833333333333</v>
      </c>
      <c r="H15" s="251" t="s">
        <v>42</v>
      </c>
      <c r="I15" s="252" t="s">
        <v>44</v>
      </c>
    </row>
    <row r="16" ht="24.95" customHeight="1" spans="1:5">
      <c r="A16" s="250">
        <v>0.0208333333333333</v>
      </c>
      <c r="B16" s="251">
        <v>0.375</v>
      </c>
      <c r="C16" s="251" t="s">
        <v>42</v>
      </c>
      <c r="D16" s="252" t="s">
        <v>43</v>
      </c>
      <c r="E16" s="233"/>
    </row>
    <row r="17" ht="20.1" customHeight="1" spans="5:5">
      <c r="E17" s="233"/>
    </row>
    <row r="18" ht="20.1" customHeight="1" spans="5:5">
      <c r="E18" s="233"/>
    </row>
    <row r="19" ht="20.1" customHeight="1" spans="5:5">
      <c r="E19" s="233"/>
    </row>
    <row r="20" ht="20.1" customHeight="1" spans="5:5">
      <c r="E20" s="233"/>
    </row>
    <row r="21" ht="20.1" customHeight="1" spans="5:5">
      <c r="E21" s="233"/>
    </row>
  </sheetData>
  <mergeCells count="4">
    <mergeCell ref="A1:A2"/>
    <mergeCell ref="F1:F2"/>
    <mergeCell ref="B1:D2"/>
    <mergeCell ref="G1:I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zoomScale="85" zoomScaleNormal="85" workbookViewId="0">
      <selection activeCell="G1" sqref="G1:I2"/>
    </sheetView>
  </sheetViews>
  <sheetFormatPr defaultColWidth="9.14285714285714" defaultRowHeight="15"/>
  <cols>
    <col min="1" max="1" width="13.4285714285714" customWidth="1"/>
    <col min="2" max="2" width="14.1428571428571" customWidth="1"/>
    <col min="3" max="3" width="39.1428571428571" customWidth="1"/>
    <col min="4" max="4" width="17.4285714285714" customWidth="1"/>
    <col min="5" max="5" width="5" customWidth="1"/>
    <col min="6" max="6" width="10.8571428571429" customWidth="1"/>
    <col min="7" max="7" width="13.1428571428571" customWidth="1"/>
    <col min="8" max="8" width="41.1428571428571" customWidth="1"/>
    <col min="9" max="9" width="17.8571428571429" customWidth="1"/>
  </cols>
  <sheetData>
    <row r="1" ht="20.1" customHeight="1" spans="1:9">
      <c r="A1" s="204" t="s">
        <v>0</v>
      </c>
      <c r="B1" s="205" t="s">
        <v>1</v>
      </c>
      <c r="C1" s="206"/>
      <c r="D1" s="207"/>
      <c r="E1" s="208"/>
      <c r="F1" s="209" t="s">
        <v>0</v>
      </c>
      <c r="G1" s="210" t="s">
        <v>2</v>
      </c>
      <c r="H1" s="211"/>
      <c r="I1" s="253"/>
    </row>
    <row r="2" ht="30.95" customHeight="1" spans="1:9">
      <c r="A2" s="212"/>
      <c r="B2" s="213"/>
      <c r="C2" s="214"/>
      <c r="D2" s="215"/>
      <c r="E2" s="208"/>
      <c r="F2" s="216"/>
      <c r="G2" s="217"/>
      <c r="H2" s="218"/>
      <c r="I2" s="254"/>
    </row>
    <row r="3" ht="20.1" customHeight="1" spans="1:9">
      <c r="A3" s="219" t="s">
        <v>3</v>
      </c>
      <c r="B3" s="220" t="s">
        <v>4</v>
      </c>
      <c r="C3" s="220" t="s">
        <v>5</v>
      </c>
      <c r="D3" s="220" t="s">
        <v>6</v>
      </c>
      <c r="E3" s="221"/>
      <c r="F3" s="222" t="s">
        <v>3</v>
      </c>
      <c r="G3" s="222" t="s">
        <v>4</v>
      </c>
      <c r="H3" s="222" t="s">
        <v>5</v>
      </c>
      <c r="I3" s="222" t="s">
        <v>6</v>
      </c>
    </row>
    <row r="4" ht="20.1" customHeight="1" spans="1:9">
      <c r="A4" s="223">
        <v>0.354166666666667</v>
      </c>
      <c r="B4" s="223">
        <v>0.357638888888889</v>
      </c>
      <c r="C4" s="224" t="s">
        <v>12</v>
      </c>
      <c r="D4" s="224" t="s">
        <v>8</v>
      </c>
      <c r="E4" s="225"/>
      <c r="F4" s="223">
        <v>0.375</v>
      </c>
      <c r="G4" s="223">
        <v>0.378472222222222</v>
      </c>
      <c r="H4" s="224" t="s">
        <v>12</v>
      </c>
      <c r="I4" s="224" t="s">
        <v>8</v>
      </c>
    </row>
    <row r="5" ht="20.1" customHeight="1" spans="1:9">
      <c r="A5" s="226">
        <v>0.357638888888889</v>
      </c>
      <c r="B5" s="227">
        <v>0.388888888888889</v>
      </c>
      <c r="C5" s="226" t="s">
        <v>53</v>
      </c>
      <c r="D5" s="228" t="s">
        <v>19</v>
      </c>
      <c r="E5" s="225"/>
      <c r="F5" s="227">
        <v>0.378472222222222</v>
      </c>
      <c r="G5" s="227">
        <v>0.423611111111111</v>
      </c>
      <c r="H5" s="229" t="s">
        <v>14</v>
      </c>
      <c r="I5" s="229" t="s">
        <v>54</v>
      </c>
    </row>
    <row r="6" ht="20.1" customHeight="1" spans="1:9">
      <c r="A6" s="230">
        <v>0.388888888888889</v>
      </c>
      <c r="B6" s="231">
        <v>0.409722222222222</v>
      </c>
      <c r="C6" s="231" t="s">
        <v>18</v>
      </c>
      <c r="D6" s="232" t="s">
        <v>27</v>
      </c>
      <c r="E6" s="233"/>
      <c r="F6" s="234">
        <v>0.423611111111111</v>
      </c>
      <c r="G6" s="234">
        <v>0.458333333333333</v>
      </c>
      <c r="H6" s="235" t="s">
        <v>18</v>
      </c>
      <c r="I6" s="235" t="s">
        <v>55</v>
      </c>
    </row>
    <row r="7" ht="20.1" customHeight="1" spans="1:11">
      <c r="A7" s="236">
        <v>0.409722222222222</v>
      </c>
      <c r="B7" s="237">
        <v>0.423611111111111</v>
      </c>
      <c r="C7" s="237" t="s">
        <v>17</v>
      </c>
      <c r="D7" s="238" t="s">
        <v>38</v>
      </c>
      <c r="E7" s="233"/>
      <c r="F7" s="236">
        <v>0.458333333333333</v>
      </c>
      <c r="G7" s="237">
        <v>0.479166666666667</v>
      </c>
      <c r="H7" s="237" t="s">
        <v>17</v>
      </c>
      <c r="I7" s="238" t="s">
        <v>27</v>
      </c>
      <c r="K7" s="255"/>
    </row>
    <row r="8" ht="20.1" customHeight="1" spans="1:9">
      <c r="A8" s="226">
        <v>0.423611111111111</v>
      </c>
      <c r="B8" s="227">
        <v>0.4375</v>
      </c>
      <c r="C8" s="226" t="s">
        <v>56</v>
      </c>
      <c r="D8" s="228" t="s">
        <v>38</v>
      </c>
      <c r="E8" s="233"/>
      <c r="F8" s="234">
        <v>0.479166666666667</v>
      </c>
      <c r="G8" s="234">
        <v>0.520833333333333</v>
      </c>
      <c r="H8" s="235" t="s">
        <v>57</v>
      </c>
      <c r="I8" s="235" t="s">
        <v>21</v>
      </c>
    </row>
    <row r="9" ht="20.1" customHeight="1" spans="1:9">
      <c r="A9" s="230">
        <v>0.4375</v>
      </c>
      <c r="B9" s="231">
        <v>0.447916666666667</v>
      </c>
      <c r="C9" s="231" t="s">
        <v>22</v>
      </c>
      <c r="D9" s="232" t="s">
        <v>11</v>
      </c>
      <c r="E9" s="233"/>
      <c r="F9" s="234">
        <v>0.520833333333333</v>
      </c>
      <c r="G9" s="234">
        <v>0.0833333333333333</v>
      </c>
      <c r="H9" s="235" t="s">
        <v>24</v>
      </c>
      <c r="I9" s="235" t="s">
        <v>58</v>
      </c>
    </row>
    <row r="10" ht="20.1" customHeight="1" spans="1:9">
      <c r="A10" s="239">
        <v>0.447916666666667</v>
      </c>
      <c r="B10" s="223">
        <v>0.458333333333333</v>
      </c>
      <c r="C10" s="223" t="s">
        <v>25</v>
      </c>
      <c r="D10" s="240" t="s">
        <v>11</v>
      </c>
      <c r="E10" s="233"/>
      <c r="F10" s="236">
        <v>0.583333333333333</v>
      </c>
      <c r="G10" s="237">
        <v>0.604166666666667</v>
      </c>
      <c r="H10" s="237" t="s">
        <v>26</v>
      </c>
      <c r="I10" s="238" t="s">
        <v>27</v>
      </c>
    </row>
    <row r="11" ht="20.1" customHeight="1" spans="1:9">
      <c r="A11" s="239">
        <v>0.458333333333333</v>
      </c>
      <c r="B11" s="223">
        <v>0.479166666666667</v>
      </c>
      <c r="C11" s="223" t="s">
        <v>59</v>
      </c>
      <c r="D11" s="240" t="s">
        <v>27</v>
      </c>
      <c r="E11" s="233"/>
      <c r="F11" s="234">
        <v>0.604166666666667</v>
      </c>
      <c r="G11" s="234">
        <v>0.625</v>
      </c>
      <c r="H11" s="235" t="s">
        <v>24</v>
      </c>
      <c r="I11" s="235" t="s">
        <v>27</v>
      </c>
    </row>
    <row r="12" ht="20.1" customHeight="1" spans="1:9">
      <c r="A12" s="241">
        <v>0.479166666666667</v>
      </c>
      <c r="B12" s="242">
        <v>0.916666666666667</v>
      </c>
      <c r="C12" s="242" t="s">
        <v>29</v>
      </c>
      <c r="D12" s="243" t="s">
        <v>30</v>
      </c>
      <c r="E12" s="233"/>
      <c r="F12" s="241">
        <v>0.625</v>
      </c>
      <c r="G12" s="242">
        <v>0.708333333333333</v>
      </c>
      <c r="H12" s="242" t="s">
        <v>35</v>
      </c>
      <c r="I12" s="243" t="s">
        <v>60</v>
      </c>
    </row>
    <row r="13" ht="20.1" customHeight="1" spans="1:9">
      <c r="A13" s="236">
        <v>0.916666666666667</v>
      </c>
      <c r="B13" s="237">
        <v>0.9375</v>
      </c>
      <c r="C13" s="237" t="s">
        <v>32</v>
      </c>
      <c r="D13" s="238" t="s">
        <v>27</v>
      </c>
      <c r="E13" s="233"/>
      <c r="F13" s="234">
        <v>0.208333333333333</v>
      </c>
      <c r="G13" s="234">
        <v>0.25</v>
      </c>
      <c r="H13" s="235" t="s">
        <v>61</v>
      </c>
      <c r="I13" s="235" t="s">
        <v>21</v>
      </c>
    </row>
    <row r="14" ht="20.1" customHeight="1" spans="1:9">
      <c r="A14" s="244">
        <v>0.9375</v>
      </c>
      <c r="B14" s="245">
        <v>0.958333333333333</v>
      </c>
      <c r="C14" s="245" t="s">
        <v>62</v>
      </c>
      <c r="D14" s="246" t="s">
        <v>27</v>
      </c>
      <c r="E14" s="233"/>
      <c r="F14" s="241">
        <v>0.25</v>
      </c>
      <c r="G14" s="242">
        <v>0.375</v>
      </c>
      <c r="H14" s="242" t="s">
        <v>35</v>
      </c>
      <c r="I14" s="243" t="s">
        <v>63</v>
      </c>
    </row>
    <row r="15" ht="20.1" customHeight="1" spans="1:9">
      <c r="A15" s="239">
        <v>0.958333333333333</v>
      </c>
      <c r="B15" s="223">
        <v>0.979166666666667</v>
      </c>
      <c r="C15" s="223" t="s">
        <v>50</v>
      </c>
      <c r="D15" s="240" t="s">
        <v>27</v>
      </c>
      <c r="E15" s="233"/>
      <c r="F15" s="236">
        <v>0.875</v>
      </c>
      <c r="G15" s="237">
        <v>0.895833333333333</v>
      </c>
      <c r="H15" s="237" t="s">
        <v>32</v>
      </c>
      <c r="I15" s="238" t="s">
        <v>27</v>
      </c>
    </row>
    <row r="16" ht="20.1" customHeight="1" spans="1:9">
      <c r="A16" s="239">
        <v>0.979166666666667</v>
      </c>
      <c r="B16" s="223">
        <v>0.993055555555556</v>
      </c>
      <c r="C16" s="223" t="s">
        <v>64</v>
      </c>
      <c r="D16" s="240" t="s">
        <v>38</v>
      </c>
      <c r="E16" s="233"/>
      <c r="F16" s="244">
        <v>0.895833333333333</v>
      </c>
      <c r="G16" s="245">
        <v>0.916666666666667</v>
      </c>
      <c r="H16" s="245" t="s">
        <v>39</v>
      </c>
      <c r="I16" s="246" t="s">
        <v>27</v>
      </c>
    </row>
    <row r="17" ht="20.1" customHeight="1" spans="1:9">
      <c r="A17" s="247">
        <v>0.993055555555556</v>
      </c>
      <c r="B17" s="248">
        <v>0</v>
      </c>
      <c r="C17" s="248" t="s">
        <v>65</v>
      </c>
      <c r="D17" s="249" t="s">
        <v>9</v>
      </c>
      <c r="E17" s="233"/>
      <c r="F17" s="234">
        <v>0.916666666666667</v>
      </c>
      <c r="G17" s="234">
        <v>0.5</v>
      </c>
      <c r="H17" s="234" t="s">
        <v>66</v>
      </c>
      <c r="I17" s="256" t="s">
        <v>41</v>
      </c>
    </row>
    <row r="18" ht="20.1" customHeight="1" spans="1:9">
      <c r="A18" s="250">
        <v>0</v>
      </c>
      <c r="B18" s="251">
        <v>0.354166666666667</v>
      </c>
      <c r="C18" s="251" t="s">
        <v>42</v>
      </c>
      <c r="D18" s="252" t="s">
        <v>43</v>
      </c>
      <c r="E18" s="233"/>
      <c r="F18" s="250">
        <v>0</v>
      </c>
      <c r="G18" s="251">
        <v>0.375</v>
      </c>
      <c r="H18" s="251" t="s">
        <v>42</v>
      </c>
      <c r="I18" s="252" t="s">
        <v>44</v>
      </c>
    </row>
    <row r="19" ht="20.1" customHeight="1" spans="5:5">
      <c r="E19" s="233"/>
    </row>
    <row r="20" ht="20.1" customHeight="1" spans="5:5">
      <c r="E20" s="233"/>
    </row>
  </sheetData>
  <mergeCells count="4">
    <mergeCell ref="A1:A2"/>
    <mergeCell ref="F1:F2"/>
    <mergeCell ref="B1:D2"/>
    <mergeCell ref="G1:I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zoomScale="130" zoomScaleNormal="130" topLeftCell="A38" workbookViewId="0">
      <selection activeCell="C50" sqref="C50"/>
    </sheetView>
  </sheetViews>
  <sheetFormatPr defaultColWidth="9.14285714285714" defaultRowHeight="15" outlineLevelCol="6"/>
  <cols>
    <col min="1" max="1" width="13.4285714285714" customWidth="1"/>
    <col min="2" max="2" width="14.1428571428571" customWidth="1"/>
    <col min="3" max="3" width="47.1809523809524" customWidth="1"/>
    <col min="4" max="4" width="17.4285714285714" customWidth="1"/>
    <col min="5" max="5" width="9.30476190476191" style="152" customWidth="1"/>
    <col min="6" max="6" width="13.1428571428571" customWidth="1"/>
    <col min="7" max="7" width="52.6380952380952" customWidth="1"/>
    <col min="8" max="8" width="48.1428571428571" customWidth="1"/>
    <col min="9" max="9" width="25.5714285714286" customWidth="1"/>
    <col min="10" max="10" width="9.14285714285714" customWidth="1"/>
  </cols>
  <sheetData>
    <row r="1" ht="18" hidden="1" spans="1:7">
      <c r="A1" s="153" t="s">
        <v>0</v>
      </c>
      <c r="B1" s="154" t="s">
        <v>67</v>
      </c>
      <c r="C1" s="155"/>
      <c r="D1" s="156"/>
      <c r="G1" s="157"/>
    </row>
    <row r="2" ht="18" hidden="1" spans="1:7">
      <c r="A2" s="158"/>
      <c r="B2" s="159"/>
      <c r="C2" s="160"/>
      <c r="D2" s="161"/>
      <c r="G2" s="157"/>
    </row>
    <row r="3" ht="18.75" hidden="1" spans="1:7">
      <c r="A3" s="162" t="s">
        <v>3</v>
      </c>
      <c r="B3" s="163" t="s">
        <v>4</v>
      </c>
      <c r="C3" s="163" t="s">
        <v>5</v>
      </c>
      <c r="D3" s="164" t="s">
        <v>6</v>
      </c>
      <c r="G3" s="157"/>
    </row>
    <row r="4" ht="19" hidden="1" customHeight="1" spans="1:7">
      <c r="A4" s="165">
        <v>0.291666666666667</v>
      </c>
      <c r="B4" s="166">
        <v>0.375</v>
      </c>
      <c r="C4" s="167" t="s">
        <v>68</v>
      </c>
      <c r="D4" s="168" t="s">
        <v>60</v>
      </c>
      <c r="G4" s="157"/>
    </row>
    <row r="5" ht="18.75" hidden="1" spans="1:7">
      <c r="A5" s="169">
        <v>0.375</v>
      </c>
      <c r="B5" s="169">
        <v>0.395833333333333</v>
      </c>
      <c r="C5" s="167" t="s">
        <v>18</v>
      </c>
      <c r="D5" s="170" t="s">
        <v>27</v>
      </c>
      <c r="G5" s="157"/>
    </row>
    <row r="6" ht="18.75" hidden="1" spans="1:7">
      <c r="A6" s="169">
        <v>0.395833333333333</v>
      </c>
      <c r="B6" s="169">
        <v>0.416666666666667</v>
      </c>
      <c r="C6" s="167" t="s">
        <v>69</v>
      </c>
      <c r="D6" s="170" t="s">
        <v>27</v>
      </c>
      <c r="G6" s="157"/>
    </row>
    <row r="7" ht="20" hidden="1" customHeight="1" spans="1:7">
      <c r="A7" s="169">
        <v>0.416666666666667</v>
      </c>
      <c r="B7" s="171">
        <v>0.520833333333333</v>
      </c>
      <c r="C7" s="172" t="s">
        <v>70</v>
      </c>
      <c r="D7" s="170" t="s">
        <v>51</v>
      </c>
      <c r="E7" s="173"/>
      <c r="F7" s="174"/>
      <c r="G7" s="173"/>
    </row>
    <row r="8" ht="21" hidden="1" customHeight="1" spans="1:5">
      <c r="A8" s="175">
        <v>0.520833333333333</v>
      </c>
      <c r="B8" s="176">
        <v>0.604166666666667</v>
      </c>
      <c r="C8" s="177" t="s">
        <v>71</v>
      </c>
      <c r="D8" s="178" t="s">
        <v>60</v>
      </c>
      <c r="E8" s="157"/>
    </row>
    <row r="9" hidden="1" customHeight="1" spans="1:5">
      <c r="A9" s="169">
        <v>0.604166666666667</v>
      </c>
      <c r="B9" s="169">
        <v>0.625</v>
      </c>
      <c r="C9" s="179" t="s">
        <v>26</v>
      </c>
      <c r="D9" s="170" t="s">
        <v>27</v>
      </c>
      <c r="E9" s="157"/>
    </row>
    <row r="10" ht="20" hidden="1" customHeight="1" spans="1:6">
      <c r="A10" s="180">
        <v>0.625</v>
      </c>
      <c r="B10" s="181">
        <v>0.875</v>
      </c>
      <c r="C10" s="182" t="s">
        <v>72</v>
      </c>
      <c r="D10" s="183" t="s">
        <v>73</v>
      </c>
      <c r="E10" s="157"/>
      <c r="F10" s="157"/>
    </row>
    <row r="11" ht="17.25" hidden="1" spans="1:7">
      <c r="A11" s="184">
        <v>0.875</v>
      </c>
      <c r="B11" s="185">
        <v>0.895833333333333</v>
      </c>
      <c r="C11" s="186" t="s">
        <v>74</v>
      </c>
      <c r="D11" s="186" t="s">
        <v>27</v>
      </c>
      <c r="E11" s="187"/>
      <c r="G11" s="157"/>
    </row>
    <row r="12" ht="18" hidden="1" spans="1:7">
      <c r="A12" s="188">
        <v>0.895833333333333</v>
      </c>
      <c r="B12" s="188">
        <v>0.916666666666667</v>
      </c>
      <c r="C12" s="189" t="s">
        <v>75</v>
      </c>
      <c r="D12" s="190" t="s">
        <v>27</v>
      </c>
      <c r="G12" s="173"/>
    </row>
    <row r="13" ht="18.75" hidden="1" spans="1:7">
      <c r="A13" s="165">
        <v>0.916666666666667</v>
      </c>
      <c r="B13" s="166">
        <v>0.9375</v>
      </c>
      <c r="C13" s="191" t="s">
        <v>76</v>
      </c>
      <c r="D13" s="192" t="s">
        <v>27</v>
      </c>
      <c r="G13" s="157"/>
    </row>
    <row r="14" ht="18.75" hidden="1" spans="1:7">
      <c r="A14" s="165">
        <v>0.9375</v>
      </c>
      <c r="B14" s="166">
        <v>0.958333333333333</v>
      </c>
      <c r="C14" s="191" t="s">
        <v>40</v>
      </c>
      <c r="D14" s="192" t="s">
        <v>27</v>
      </c>
      <c r="G14" s="157"/>
    </row>
    <row r="15" ht="16.5" hidden="1" spans="1:4">
      <c r="A15" s="169">
        <v>0.958333333333333</v>
      </c>
      <c r="B15" s="193">
        <v>0.291666666666667</v>
      </c>
      <c r="C15" s="191" t="s">
        <v>77</v>
      </c>
      <c r="D15" s="191" t="s">
        <v>78</v>
      </c>
    </row>
    <row r="16" ht="15.75" hidden="1"/>
    <row r="17" hidden="1"/>
    <row r="18" ht="15.75" hidden="1" spans="1:5">
      <c r="A18" s="152"/>
      <c r="E18"/>
    </row>
    <row r="19" ht="15.75" hidden="1" spans="1:5">
      <c r="A19" s="153" t="s">
        <v>0</v>
      </c>
      <c r="B19" s="154" t="s">
        <v>79</v>
      </c>
      <c r="C19" s="155"/>
      <c r="D19" s="156"/>
      <c r="E19"/>
    </row>
    <row r="20" ht="15.75" hidden="1" spans="1:5">
      <c r="A20" s="158"/>
      <c r="B20" s="159"/>
      <c r="C20" s="160"/>
      <c r="D20" s="161"/>
      <c r="E20"/>
    </row>
    <row r="21" ht="18.75" hidden="1" spans="1:5">
      <c r="A21" s="162" t="s">
        <v>3</v>
      </c>
      <c r="B21" s="163" t="s">
        <v>4</v>
      </c>
      <c r="C21" s="163" t="s">
        <v>5</v>
      </c>
      <c r="D21" s="164" t="s">
        <v>6</v>
      </c>
      <c r="E21"/>
    </row>
    <row r="22" ht="16.5" hidden="1" spans="1:5">
      <c r="A22" s="165">
        <v>0.270833333333333</v>
      </c>
      <c r="B22" s="166">
        <v>0.291666666666667</v>
      </c>
      <c r="C22" s="191" t="s">
        <v>40</v>
      </c>
      <c r="D22" s="192" t="s">
        <v>27</v>
      </c>
      <c r="E22"/>
    </row>
    <row r="23" ht="16.5" hidden="1" spans="1:5">
      <c r="A23" s="165">
        <v>0.291666666666667</v>
      </c>
      <c r="B23" s="166">
        <v>0.375</v>
      </c>
      <c r="C23" s="167" t="s">
        <v>68</v>
      </c>
      <c r="D23" s="168" t="s">
        <v>60</v>
      </c>
      <c r="E23"/>
    </row>
    <row r="24" ht="16.5" hidden="1" spans="1:5">
      <c r="A24" s="169">
        <v>0.375</v>
      </c>
      <c r="B24" s="169">
        <v>0.395833333333333</v>
      </c>
      <c r="C24" s="167" t="s">
        <v>18</v>
      </c>
      <c r="D24" s="170" t="s">
        <v>27</v>
      </c>
      <c r="E24"/>
    </row>
    <row r="25" ht="16.5" hidden="1" spans="1:5">
      <c r="A25" s="169">
        <v>0.395833333333333</v>
      </c>
      <c r="B25" s="169">
        <v>0.416666666666667</v>
      </c>
      <c r="C25" s="167" t="s">
        <v>69</v>
      </c>
      <c r="D25" s="170" t="s">
        <v>27</v>
      </c>
      <c r="E25"/>
    </row>
    <row r="26" ht="17.25" hidden="1" spans="1:5">
      <c r="A26" s="169">
        <v>0.416666666666667</v>
      </c>
      <c r="B26" s="171">
        <v>0.520833333333333</v>
      </c>
      <c r="C26" s="172" t="s">
        <v>80</v>
      </c>
      <c r="D26" s="170" t="s">
        <v>51</v>
      </c>
      <c r="E26"/>
    </row>
    <row r="27" ht="16.5" hidden="1" spans="1:5">
      <c r="A27" s="175">
        <v>0.520833333333333</v>
      </c>
      <c r="B27" s="176">
        <v>0.604166666666667</v>
      </c>
      <c r="C27" s="177" t="s">
        <v>71</v>
      </c>
      <c r="D27" s="178" t="s">
        <v>60</v>
      </c>
      <c r="E27"/>
    </row>
    <row r="28" ht="16.5" hidden="1" spans="1:5">
      <c r="A28" s="169">
        <v>0.604166666666667</v>
      </c>
      <c r="B28" s="169">
        <v>0.625</v>
      </c>
      <c r="C28" s="179" t="s">
        <v>26</v>
      </c>
      <c r="D28" s="170" t="s">
        <v>27</v>
      </c>
      <c r="E28"/>
    </row>
    <row r="29" ht="16.5" hidden="1" spans="1:5">
      <c r="A29" s="180">
        <v>0.625</v>
      </c>
      <c r="B29" s="181">
        <v>0.875</v>
      </c>
      <c r="C29" s="182" t="s">
        <v>72</v>
      </c>
      <c r="D29" s="183" t="s">
        <v>73</v>
      </c>
      <c r="E29"/>
    </row>
    <row r="30" ht="16.5" hidden="1" spans="1:5">
      <c r="A30" s="184">
        <v>0.875</v>
      </c>
      <c r="B30" s="185">
        <v>0.895833333333333</v>
      </c>
      <c r="C30" s="186" t="s">
        <v>74</v>
      </c>
      <c r="D30" s="170" t="s">
        <v>27</v>
      </c>
      <c r="E30"/>
    </row>
    <row r="31" ht="16.5" hidden="1" spans="1:4">
      <c r="A31" s="188">
        <v>0.895833333333333</v>
      </c>
      <c r="B31" s="188">
        <v>0.916666666666667</v>
      </c>
      <c r="C31" s="189" t="s">
        <v>75</v>
      </c>
      <c r="D31" s="190" t="s">
        <v>27</v>
      </c>
    </row>
    <row r="32" ht="16.5" hidden="1" spans="1:4">
      <c r="A32" s="165">
        <v>0.916666666666667</v>
      </c>
      <c r="B32" s="166">
        <v>0.9375</v>
      </c>
      <c r="C32" s="191" t="s">
        <v>76</v>
      </c>
      <c r="D32" s="192" t="s">
        <v>27</v>
      </c>
    </row>
    <row r="33" ht="16.5" hidden="1" spans="1:4">
      <c r="A33" s="165">
        <v>0.9375</v>
      </c>
      <c r="B33" s="166">
        <v>0.958333333333333</v>
      </c>
      <c r="C33" s="191" t="s">
        <v>81</v>
      </c>
      <c r="D33" s="192" t="s">
        <v>27</v>
      </c>
    </row>
    <row r="34" ht="16.5" hidden="1" spans="1:4">
      <c r="A34" s="169">
        <v>0.958333333333333</v>
      </c>
      <c r="B34" s="193">
        <v>0.270833333333333</v>
      </c>
      <c r="C34" s="191" t="s">
        <v>77</v>
      </c>
      <c r="D34" s="191" t="s">
        <v>82</v>
      </c>
    </row>
    <row r="35" ht="15.75" hidden="1"/>
    <row r="36" hidden="1"/>
    <row r="37" ht="15.75" hidden="1"/>
    <row r="38" ht="15.75" spans="1:4">
      <c r="A38" s="153" t="s">
        <v>0</v>
      </c>
      <c r="B38" s="154" t="s">
        <v>83</v>
      </c>
      <c r="C38" s="155"/>
      <c r="D38" s="156"/>
    </row>
    <row r="39" ht="15.75" spans="1:4">
      <c r="A39" s="158"/>
      <c r="B39" s="159"/>
      <c r="C39" s="160"/>
      <c r="D39" s="161"/>
    </row>
    <row r="40" ht="18.75" spans="1:4">
      <c r="A40" s="162" t="s">
        <v>3</v>
      </c>
      <c r="B40" s="163" t="s">
        <v>4</v>
      </c>
      <c r="C40" s="163" t="s">
        <v>5</v>
      </c>
      <c r="D40" s="164" t="s">
        <v>6</v>
      </c>
    </row>
    <row r="41" ht="16.5" spans="1:4">
      <c r="A41" s="194">
        <v>0.291666666666667</v>
      </c>
      <c r="B41" s="195">
        <v>0.3125</v>
      </c>
      <c r="C41" s="196" t="s">
        <v>40</v>
      </c>
      <c r="D41" s="197" t="s">
        <v>27</v>
      </c>
    </row>
    <row r="42" ht="16.5" spans="1:4">
      <c r="A42" s="194">
        <v>0.3125</v>
      </c>
      <c r="B42" s="195">
        <v>0.395833333333333</v>
      </c>
      <c r="C42" s="196" t="s">
        <v>68</v>
      </c>
      <c r="D42" s="197" t="s">
        <v>60</v>
      </c>
    </row>
    <row r="43" ht="16.5" spans="1:4">
      <c r="A43" s="169">
        <v>0.395833333333333</v>
      </c>
      <c r="B43" s="169">
        <v>0.416666666666667</v>
      </c>
      <c r="C43" s="167" t="s">
        <v>18</v>
      </c>
      <c r="D43" s="170" t="s">
        <v>27</v>
      </c>
    </row>
    <row r="44" ht="16.5" spans="1:4">
      <c r="A44" s="169">
        <v>0.416666666666667</v>
      </c>
      <c r="B44" s="169">
        <v>0.4375</v>
      </c>
      <c r="C44" s="167" t="s">
        <v>84</v>
      </c>
      <c r="D44" s="170" t="s">
        <v>27</v>
      </c>
    </row>
    <row r="45" ht="17.25" spans="1:4">
      <c r="A45" s="198">
        <v>0.4375</v>
      </c>
      <c r="B45" s="199">
        <v>0.520833333333333</v>
      </c>
      <c r="C45" s="200" t="s">
        <v>85</v>
      </c>
      <c r="D45" s="201" t="s">
        <v>60</v>
      </c>
    </row>
    <row r="46" ht="16.5" spans="1:4">
      <c r="A46" s="175">
        <v>0.520833333333333</v>
      </c>
      <c r="B46" s="176">
        <v>0.604166666666667</v>
      </c>
      <c r="C46" s="177" t="s">
        <v>71</v>
      </c>
      <c r="D46" s="178" t="s">
        <v>60</v>
      </c>
    </row>
    <row r="47" ht="16.5" spans="1:4">
      <c r="A47" s="169">
        <v>0.604166666666667</v>
      </c>
      <c r="B47" s="169">
        <v>0.625</v>
      </c>
      <c r="C47" s="179" t="s">
        <v>26</v>
      </c>
      <c r="D47" s="170" t="s">
        <v>27</v>
      </c>
    </row>
    <row r="48" ht="16.5" spans="1:4">
      <c r="A48" s="180">
        <v>0.625</v>
      </c>
      <c r="B48" s="181">
        <v>0.875</v>
      </c>
      <c r="C48" s="182" t="s">
        <v>86</v>
      </c>
      <c r="D48" s="183" t="s">
        <v>73</v>
      </c>
    </row>
    <row r="49" ht="16.5" spans="1:4">
      <c r="A49" s="184">
        <v>0.875</v>
      </c>
      <c r="B49" s="185">
        <v>0.916666666666667</v>
      </c>
      <c r="C49" s="186" t="s">
        <v>87</v>
      </c>
      <c r="D49" s="170" t="s">
        <v>21</v>
      </c>
    </row>
    <row r="50" ht="16.5" spans="1:4">
      <c r="A50" s="194">
        <v>0.916666666666667</v>
      </c>
      <c r="B50" s="195">
        <v>0.9375</v>
      </c>
      <c r="C50" s="202" t="s">
        <v>88</v>
      </c>
      <c r="D50" s="203" t="s">
        <v>27</v>
      </c>
    </row>
    <row r="51" ht="16.5" spans="1:4">
      <c r="A51" s="194">
        <v>0.9375</v>
      </c>
      <c r="B51" s="195">
        <v>0.958333333333333</v>
      </c>
      <c r="C51" s="202" t="s">
        <v>89</v>
      </c>
      <c r="D51" s="203" t="s">
        <v>27</v>
      </c>
    </row>
    <row r="52" ht="16.5" spans="1:4">
      <c r="A52" s="169">
        <v>0.958333333333333</v>
      </c>
      <c r="B52" s="193">
        <v>0.291666666666667</v>
      </c>
      <c r="C52" s="191" t="s">
        <v>77</v>
      </c>
      <c r="D52" s="191" t="s">
        <v>78</v>
      </c>
    </row>
    <row r="53" ht="15.75"/>
  </sheetData>
  <mergeCells count="6">
    <mergeCell ref="A1:A2"/>
    <mergeCell ref="A19:A20"/>
    <mergeCell ref="A38:A39"/>
    <mergeCell ref="B1:D2"/>
    <mergeCell ref="B19:D20"/>
    <mergeCell ref="B38:D3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36"/>
  <sheetViews>
    <sheetView tabSelected="1" zoomScale="130" zoomScaleNormal="130" topLeftCell="D1" workbookViewId="0">
      <selection activeCell="F70" sqref="F70"/>
    </sheetView>
  </sheetViews>
  <sheetFormatPr defaultColWidth="9.14285714285714" defaultRowHeight="18.75"/>
  <cols>
    <col min="1" max="1" width="13.7142857142857" customWidth="1"/>
    <col min="2" max="2" width="9.71428571428571" customWidth="1"/>
    <col min="3" max="3" width="17.5714285714286" customWidth="1"/>
    <col min="4" max="4" width="29.5714285714286" style="41" customWidth="1"/>
    <col min="5" max="5" width="21.5714285714286" customWidth="1"/>
    <col min="6" max="6" width="22.8571428571429" customWidth="1"/>
    <col min="7" max="7" width="20.5714285714286" customWidth="1"/>
    <col min="8" max="8" width="22.2857142857143" customWidth="1"/>
    <col min="9" max="9" width="22.1428571428571" customWidth="1"/>
    <col min="10" max="11" width="22.2857142857143" customWidth="1"/>
    <col min="12" max="12" width="28.4761904761905" customWidth="1"/>
    <col min="13" max="13" width="29.5714285714286" customWidth="1"/>
    <col min="14" max="14" width="39.6666666666667" customWidth="1"/>
    <col min="15" max="15" width="11.4285714285714" customWidth="1"/>
    <col min="16" max="16" width="12.6" customWidth="1"/>
    <col min="17" max="17" width="26.4285714285714" style="41" customWidth="1"/>
    <col min="18" max="18" width="27.0095238095238" style="12" customWidth="1"/>
    <col min="19" max="19" width="45.8571428571429" customWidth="1"/>
    <col min="20" max="20" width="18.2857142857143" style="42" customWidth="1"/>
    <col min="22" max="22" width="26.5809523809524" customWidth="1"/>
    <col min="23" max="23" width="16.4285714285714" customWidth="1"/>
    <col min="24" max="24" width="20" customWidth="1"/>
    <col min="25" max="25" width="21.1142857142857" customWidth="1"/>
    <col min="27" max="27" width="11.8571428571429" customWidth="1"/>
  </cols>
  <sheetData>
    <row r="1" s="12" customFormat="1" ht="32" customHeight="1" spans="1:25">
      <c r="A1" s="43" t="str" cm="1">
        <f t="array" ref="A1">270-3-SUMPRODUCT(--(D4:D363&lt;&gt;""))&amp;" days"</f>
        <v>205 days</v>
      </c>
      <c r="B1" s="44" t="str" cm="1">
        <f t="array" ref="B1">INT((270-3-SUMPRODUCT(--(D4:D363&lt;&gt;"")))/30)&amp;" months "&amp;MOD(270-3-SUMPRODUCT(--(D4:D363&lt;&gt;"")),30)&amp;" days"</f>
        <v>6 months 25 days</v>
      </c>
      <c r="C1" s="45" t="s">
        <v>90</v>
      </c>
      <c r="D1" s="46"/>
      <c r="E1" s="45" t="s">
        <v>91</v>
      </c>
      <c r="F1" s="46"/>
      <c r="G1" s="45" t="s">
        <v>92</v>
      </c>
      <c r="H1" s="47"/>
      <c r="I1" s="47"/>
      <c r="J1" s="47"/>
      <c r="K1" s="47"/>
      <c r="L1" s="45" t="s">
        <v>93</v>
      </c>
      <c r="M1" s="46"/>
      <c r="N1" s="90" t="s">
        <v>94</v>
      </c>
      <c r="O1" s="90"/>
      <c r="P1" s="90"/>
      <c r="Q1" s="50" t="s">
        <v>95</v>
      </c>
      <c r="R1" s="49" t="s">
        <v>96</v>
      </c>
      <c r="S1" s="49" t="s">
        <v>97</v>
      </c>
      <c r="T1" s="102" t="s">
        <v>98</v>
      </c>
      <c r="V1" s="103" t="s">
        <v>99</v>
      </c>
      <c r="W1" s="104"/>
      <c r="X1" s="104"/>
      <c r="Y1" s="128"/>
    </row>
    <row r="2" s="12" customFormat="1" ht="42" customHeight="1" spans="1:25">
      <c r="A2" s="48"/>
      <c r="B2" s="49"/>
      <c r="C2" s="50" t="s">
        <v>100</v>
      </c>
      <c r="D2" s="50" t="s">
        <v>101</v>
      </c>
      <c r="E2" s="50" t="s">
        <v>102</v>
      </c>
      <c r="F2" s="50" t="s">
        <v>103</v>
      </c>
      <c r="G2" s="50" t="s">
        <v>104</v>
      </c>
      <c r="H2" s="51" t="s">
        <v>105</v>
      </c>
      <c r="I2" s="51"/>
      <c r="J2" s="51"/>
      <c r="K2" s="51"/>
      <c r="L2" s="50" t="s">
        <v>106</v>
      </c>
      <c r="M2" s="50" t="s">
        <v>107</v>
      </c>
      <c r="N2" s="90"/>
      <c r="O2" s="90"/>
      <c r="P2" s="90"/>
      <c r="Q2" s="53"/>
      <c r="R2" s="49"/>
      <c r="S2" s="49"/>
      <c r="T2" s="105"/>
      <c r="V2" s="106"/>
      <c r="W2" s="107"/>
      <c r="X2" s="107"/>
      <c r="Y2" s="129"/>
    </row>
    <row r="3" s="12" customFormat="1" ht="37" customHeight="1" spans="1:20">
      <c r="A3" s="48"/>
      <c r="B3" s="49"/>
      <c r="C3" s="52"/>
      <c r="D3" s="53"/>
      <c r="E3" s="53"/>
      <c r="F3" s="53"/>
      <c r="G3" s="53"/>
      <c r="H3" s="54" t="s">
        <v>108</v>
      </c>
      <c r="I3" s="54" t="s">
        <v>109</v>
      </c>
      <c r="J3" s="54" t="s">
        <v>110</v>
      </c>
      <c r="K3" s="91" t="s">
        <v>111</v>
      </c>
      <c r="L3" s="53"/>
      <c r="M3" s="53"/>
      <c r="N3" s="16" t="s">
        <v>112</v>
      </c>
      <c r="O3" s="16" t="s">
        <v>113</v>
      </c>
      <c r="P3" s="16" t="s">
        <v>114</v>
      </c>
      <c r="Q3" s="52"/>
      <c r="R3" s="49"/>
      <c r="S3" s="49"/>
      <c r="T3" s="105"/>
    </row>
    <row r="4" ht="15.95" hidden="1" customHeight="1" spans="1:24">
      <c r="A4" s="55">
        <v>44327</v>
      </c>
      <c r="B4" s="56" t="s">
        <v>115</v>
      </c>
      <c r="C4" s="57">
        <v>0</v>
      </c>
      <c r="D4" s="58">
        <v>95</v>
      </c>
      <c r="E4" s="57">
        <v>90</v>
      </c>
      <c r="F4" s="57">
        <v>0</v>
      </c>
      <c r="G4" s="59">
        <v>0</v>
      </c>
      <c r="H4" s="57">
        <v>40</v>
      </c>
      <c r="I4" s="58">
        <v>40</v>
      </c>
      <c r="J4" s="57">
        <v>40</v>
      </c>
      <c r="K4" s="92" cm="1">
        <f t="array" ref="K4">IF(COUNTA(H4:J4)=0,"",SUM(H4:J4)/SUMPRODUCT(--(H4:J4&lt;&gt;"")))</f>
        <v>40</v>
      </c>
      <c r="L4" s="57">
        <v>80</v>
      </c>
      <c r="M4" s="57">
        <v>100</v>
      </c>
      <c r="N4" s="18" t="s">
        <v>116</v>
      </c>
      <c r="O4" s="18">
        <v>4.5</v>
      </c>
      <c r="P4" s="18">
        <v>80</v>
      </c>
      <c r="Q4" s="108">
        <f t="shared" ref="Q4:Q10" si="0">(0.5*C4+2*D4+1*E4+1*F4+2*G4+2*H4+2*I4+2*J4+0.5*L4+0.5*M4+O4*P4)/IF(OR(B4="SAT",B4="SUN"),10,13)</f>
        <v>74.6153846153846</v>
      </c>
      <c r="R4" s="109" t="str">
        <f>IF(Q11&gt;=100,"NPL",IF(AND(Q11&lt;=99.99,Q11&gt;=95),"N*",IF(AND(Q11&lt;=94.99,Q11&gt;=88),"ICN1",IF(AND(Q11&lt;=87.99,Q11&gt;=80),"ICN2",IF(AND(Q11&lt;=79.99,Q11&gt;=70),"ICN3",IF(AND(Q11&lt;=69.99,Q11&gt;=60),"ICN4",IF(Q11=0,"-","ICN5")))))))</f>
        <v>ICN5</v>
      </c>
      <c r="S4" s="110" t="s">
        <v>117</v>
      </c>
      <c r="T4" s="111">
        <f t="shared" ref="T4:T10" si="1">28*Q4-2800</f>
        <v>-710.769230769231</v>
      </c>
      <c r="V4" s="2" t="s">
        <v>118</v>
      </c>
      <c r="W4" s="3" t="s">
        <v>119</v>
      </c>
      <c r="X4" s="4" t="s">
        <v>120</v>
      </c>
    </row>
    <row r="5" ht="15.95" hidden="1" customHeight="1" spans="1:24">
      <c r="A5" s="55">
        <v>44328</v>
      </c>
      <c r="B5" s="56" t="s">
        <v>121</v>
      </c>
      <c r="C5" s="57">
        <v>0</v>
      </c>
      <c r="D5" s="58">
        <v>90</v>
      </c>
      <c r="E5" s="57">
        <v>100</v>
      </c>
      <c r="F5" s="57">
        <v>0</v>
      </c>
      <c r="G5" s="59">
        <v>0</v>
      </c>
      <c r="H5" s="57">
        <v>35</v>
      </c>
      <c r="I5" s="58">
        <v>35</v>
      </c>
      <c r="J5" s="57">
        <v>35</v>
      </c>
      <c r="K5" s="92" cm="1">
        <f t="array" ref="K5">IF(COUNTA(H5:J5)=0,"",SUM(H5:J5)/SUMPRODUCT(--(H5:J5&lt;&gt;"")))</f>
        <v>35</v>
      </c>
      <c r="L5" s="57">
        <v>0</v>
      </c>
      <c r="M5" s="57">
        <v>30</v>
      </c>
      <c r="N5" s="18" t="s">
        <v>122</v>
      </c>
      <c r="O5" s="18">
        <v>2</v>
      </c>
      <c r="P5" s="18">
        <v>80</v>
      </c>
      <c r="Q5" s="108">
        <f t="shared" si="0"/>
        <v>51.1538461538462</v>
      </c>
      <c r="R5" s="112"/>
      <c r="S5" s="110" t="s">
        <v>123</v>
      </c>
      <c r="T5" s="111">
        <f t="shared" si="1"/>
        <v>-1367.69230769231</v>
      </c>
      <c r="V5" s="5" t="s">
        <v>124</v>
      </c>
      <c r="W5" s="6" t="s">
        <v>125</v>
      </c>
      <c r="X5" s="6" t="s">
        <v>126</v>
      </c>
    </row>
    <row r="6" ht="15.95" hidden="1" customHeight="1" spans="1:24">
      <c r="A6" s="55">
        <v>44329</v>
      </c>
      <c r="B6" s="56" t="s">
        <v>127</v>
      </c>
      <c r="C6" s="57">
        <v>0</v>
      </c>
      <c r="D6" s="58">
        <v>100</v>
      </c>
      <c r="E6" s="57">
        <v>150</v>
      </c>
      <c r="F6" s="57">
        <v>0</v>
      </c>
      <c r="G6" s="59">
        <v>0</v>
      </c>
      <c r="H6" s="57">
        <v>0</v>
      </c>
      <c r="I6" s="58">
        <v>0</v>
      </c>
      <c r="J6" s="57">
        <v>0</v>
      </c>
      <c r="K6" s="92" cm="1">
        <f t="array" ref="K6">IF(COUNTA(H6:J6)=0,"",SUM(H6:J6)/SUMPRODUCT(--(H6:J6&lt;&gt;"")))</f>
        <v>0</v>
      </c>
      <c r="L6" s="57">
        <v>0</v>
      </c>
      <c r="M6" s="57">
        <v>0</v>
      </c>
      <c r="N6" s="18" t="s">
        <v>128</v>
      </c>
      <c r="O6" s="18">
        <v>2</v>
      </c>
      <c r="P6" s="18">
        <v>80</v>
      </c>
      <c r="Q6" s="108">
        <f t="shared" si="0"/>
        <v>39.2307692307692</v>
      </c>
      <c r="R6" s="112"/>
      <c r="S6" s="110" t="s">
        <v>129</v>
      </c>
      <c r="T6" s="111">
        <f t="shared" si="1"/>
        <v>-1701.53846153846</v>
      </c>
      <c r="V6" s="7" t="s">
        <v>130</v>
      </c>
      <c r="W6" s="8" t="s">
        <v>131</v>
      </c>
      <c r="X6" s="8" t="s">
        <v>132</v>
      </c>
    </row>
    <row r="7" ht="15.95" hidden="1" customHeight="1" spans="1:24">
      <c r="A7" s="55">
        <v>44330</v>
      </c>
      <c r="B7" s="56" t="s">
        <v>133</v>
      </c>
      <c r="C7" s="57">
        <v>0</v>
      </c>
      <c r="D7" s="58">
        <v>0</v>
      </c>
      <c r="E7" s="57">
        <v>0</v>
      </c>
      <c r="F7" s="57">
        <v>0</v>
      </c>
      <c r="G7" s="59">
        <v>0</v>
      </c>
      <c r="H7" s="57">
        <v>0</v>
      </c>
      <c r="I7" s="58">
        <v>0</v>
      </c>
      <c r="J7" s="57">
        <v>0</v>
      </c>
      <c r="K7" s="92" cm="1">
        <f t="array" ref="K7">IF(COUNTA(H7:J7)=0,"",SUM(H7:J7)/SUMPRODUCT(--(H7:J7&lt;&gt;"")))</f>
        <v>0</v>
      </c>
      <c r="L7" s="57">
        <v>0</v>
      </c>
      <c r="M7" s="57">
        <v>0</v>
      </c>
      <c r="N7" s="18" t="s">
        <v>134</v>
      </c>
      <c r="O7" s="18">
        <v>4</v>
      </c>
      <c r="P7" s="18">
        <v>70</v>
      </c>
      <c r="Q7" s="108">
        <f t="shared" si="0"/>
        <v>21.5384615384615</v>
      </c>
      <c r="R7" s="112"/>
      <c r="S7" s="110" t="s">
        <v>135</v>
      </c>
      <c r="T7" s="111">
        <f t="shared" si="1"/>
        <v>-2196.92307692308</v>
      </c>
      <c r="V7" s="9" t="s">
        <v>136</v>
      </c>
      <c r="W7" s="10" t="s">
        <v>137</v>
      </c>
      <c r="X7" s="10" t="s">
        <v>138</v>
      </c>
    </row>
    <row r="8" ht="15.95" hidden="1" customHeight="1" spans="1:24">
      <c r="A8" s="55">
        <v>44331</v>
      </c>
      <c r="B8" s="56" t="s">
        <v>139</v>
      </c>
      <c r="C8" s="57">
        <v>0</v>
      </c>
      <c r="D8" s="58">
        <v>100</v>
      </c>
      <c r="E8" s="57">
        <v>0</v>
      </c>
      <c r="F8" s="57">
        <v>0</v>
      </c>
      <c r="G8" s="59">
        <v>0</v>
      </c>
      <c r="H8" s="57">
        <v>0</v>
      </c>
      <c r="I8" s="58">
        <v>0</v>
      </c>
      <c r="J8" s="57">
        <v>0</v>
      </c>
      <c r="K8" s="92" cm="1">
        <f t="array" ref="K8">IF(COUNTA(H8:J8)=0,"",SUM(H8:J8)/SUMPRODUCT(--(H8:J8&lt;&gt;"")))</f>
        <v>0</v>
      </c>
      <c r="L8" s="57">
        <v>0</v>
      </c>
      <c r="M8" s="57">
        <v>10</v>
      </c>
      <c r="N8" s="18" t="s">
        <v>140</v>
      </c>
      <c r="O8" s="18">
        <v>5</v>
      </c>
      <c r="P8" s="18">
        <v>20</v>
      </c>
      <c r="Q8" s="108">
        <f t="shared" si="0"/>
        <v>23.4615384615385</v>
      </c>
      <c r="R8" s="112"/>
      <c r="S8" s="110" t="s">
        <v>117</v>
      </c>
      <c r="T8" s="111">
        <f t="shared" si="1"/>
        <v>-2143.07692307692</v>
      </c>
      <c r="V8" s="11" t="s">
        <v>141</v>
      </c>
      <c r="W8" s="3" t="s">
        <v>142</v>
      </c>
      <c r="X8" s="4" t="s">
        <v>143</v>
      </c>
    </row>
    <row r="9" ht="15.95" hidden="1" customHeight="1" spans="1:24">
      <c r="A9" s="55">
        <v>44332</v>
      </c>
      <c r="B9" s="56" t="s">
        <v>144</v>
      </c>
      <c r="C9" s="57">
        <v>0</v>
      </c>
      <c r="D9" s="58">
        <v>0</v>
      </c>
      <c r="E9" s="57">
        <v>0</v>
      </c>
      <c r="F9" s="57">
        <v>0</v>
      </c>
      <c r="G9" s="59">
        <v>0</v>
      </c>
      <c r="H9" s="57">
        <v>0</v>
      </c>
      <c r="I9" s="58">
        <v>0</v>
      </c>
      <c r="J9" s="57">
        <v>0</v>
      </c>
      <c r="K9" s="92" cm="1">
        <f t="array" ref="K9">IF(COUNTA(H9:J9)=0,"",SUM(H9:J9)/SUMPRODUCT(--(H9:J9&lt;&gt;"")))</f>
        <v>0</v>
      </c>
      <c r="L9" s="57">
        <v>0</v>
      </c>
      <c r="M9" s="57">
        <v>0</v>
      </c>
      <c r="N9" s="18" t="s">
        <v>145</v>
      </c>
      <c r="O9" s="18">
        <v>3</v>
      </c>
      <c r="P9" s="18">
        <v>80</v>
      </c>
      <c r="Q9" s="108">
        <f t="shared" si="0"/>
        <v>24</v>
      </c>
      <c r="R9" s="112"/>
      <c r="S9" s="110" t="s">
        <v>146</v>
      </c>
      <c r="T9" s="111">
        <f t="shared" si="1"/>
        <v>-2128</v>
      </c>
      <c r="V9" s="13" t="s">
        <v>147</v>
      </c>
      <c r="W9" s="3" t="s">
        <v>148</v>
      </c>
      <c r="X9" s="4" t="s">
        <v>149</v>
      </c>
    </row>
    <row r="10" ht="15.95" hidden="1" customHeight="1" spans="1:24">
      <c r="A10" s="55">
        <v>44333</v>
      </c>
      <c r="B10" s="56" t="s">
        <v>150</v>
      </c>
      <c r="C10" s="57">
        <v>0</v>
      </c>
      <c r="D10" s="58">
        <v>0</v>
      </c>
      <c r="E10" s="57">
        <v>0</v>
      </c>
      <c r="F10" s="57">
        <v>0</v>
      </c>
      <c r="G10" s="59">
        <v>0</v>
      </c>
      <c r="H10" s="57">
        <v>0</v>
      </c>
      <c r="I10" s="58">
        <v>0</v>
      </c>
      <c r="J10" s="57">
        <v>0</v>
      </c>
      <c r="K10" s="92" cm="1">
        <f t="array" ref="K10">IF(COUNTA(H10:J10)=0,"",SUM(H10:J10)/SUMPRODUCT(--(H10:J10&lt;&gt;"")))</f>
        <v>0</v>
      </c>
      <c r="L10" s="57">
        <v>0</v>
      </c>
      <c r="M10" s="57">
        <v>100</v>
      </c>
      <c r="N10" s="18" t="s">
        <v>151</v>
      </c>
      <c r="O10" s="18">
        <v>1</v>
      </c>
      <c r="P10" s="18">
        <v>80</v>
      </c>
      <c r="Q10" s="108">
        <f t="shared" si="0"/>
        <v>13</v>
      </c>
      <c r="R10" s="112"/>
      <c r="S10" s="110" t="s">
        <v>152</v>
      </c>
      <c r="T10" s="111">
        <f t="shared" si="1"/>
        <v>-2436</v>
      </c>
      <c r="V10" s="14" t="s">
        <v>153</v>
      </c>
      <c r="W10" s="3" t="s">
        <v>154</v>
      </c>
      <c r="X10" s="4" t="s">
        <v>155</v>
      </c>
    </row>
    <row r="11" s="38" customFormat="1" ht="15.95" hidden="1" customHeight="1" spans="1:20">
      <c r="A11" s="60" t="s">
        <v>156</v>
      </c>
      <c r="B11" s="61"/>
      <c r="C11" s="62" cm="1">
        <f t="array" ref="C11">IF(COUNTA(C4:C10)=0,"",SUM(C4:C10)/SUMPRODUCT(--(C4:C10&lt;&gt;"")))</f>
        <v>0</v>
      </c>
      <c r="D11" s="62" cm="1">
        <f t="array" ref="D11">IF(COUNTA(D4:D10)=0,"",SUM(D4:D10)/SUMPRODUCT(--(D4:D10&lt;&gt;"")))</f>
        <v>55</v>
      </c>
      <c r="E11" s="62" cm="1">
        <f t="array" ref="E11">IF(COUNTA(E4:E10)=0,"",SUM(E4:E10)/SUMPRODUCT(--(E4:E10&lt;&gt;"")))</f>
        <v>48.5714285714286</v>
      </c>
      <c r="F11" s="62" cm="1">
        <f t="array" ref="F11">IF(COUNTA(F4:F10)=0,"",SUM(F4:F10)/SUMPRODUCT(--(F4:F10&lt;&gt;"")))</f>
        <v>0</v>
      </c>
      <c r="G11" s="62" cm="1">
        <f t="array" ref="G11">IF(COUNTA(G4:G10)=0,"",SUM(G4:G10)/SUMPRODUCT(--(G4:G10&lt;&gt;"")))</f>
        <v>0</v>
      </c>
      <c r="H11" s="62" cm="1">
        <f t="array" ref="H11">IF(COUNTA(H4:H10)=0,"",SUM(H4:H10)/SUMPRODUCT(--(H4:H10&lt;&gt;"")))</f>
        <v>10.7142857142857</v>
      </c>
      <c r="I11" s="62" cm="1">
        <f t="array" ref="I11">IF(COUNTA(I4:I10)=0,"",SUM(I4:I10)/SUMPRODUCT(--(I4:I10&lt;&gt;"")))</f>
        <v>10.7142857142857</v>
      </c>
      <c r="J11" s="62" cm="1">
        <f t="array" ref="J11">IF(COUNTA(J4:J10)=0,"",SUM(J4:J10)/SUMPRODUCT(--(J4:J10&lt;&gt;"")))</f>
        <v>10.7142857142857</v>
      </c>
      <c r="K11" s="78" cm="1">
        <f t="array" ref="K11">IF(SUMPRODUCT(--(K4:K10&lt;&gt;""))=0,"",SUM(K4:K10)/SUMPRODUCT(--(K4:K10&lt;&gt;"")))</f>
        <v>10.7142857142857</v>
      </c>
      <c r="L11" s="62" cm="1">
        <f t="array" ref="L11">IF(COUNTA(L4:L10)=0,"",SUM(L4:L10)/SUMPRODUCT(--(L4:L10&lt;&gt;"")))</f>
        <v>11.4285714285714</v>
      </c>
      <c r="M11" s="62" cm="1">
        <f t="array" ref="M11">IF(COUNTA(M4:M10)=0,"",SUM(M4:M10)/SUMPRODUCT(--(M4:M10&lt;&gt;"")))</f>
        <v>34.2857142857143</v>
      </c>
      <c r="N11" s="93" cm="1">
        <f t="array" ref="N11">IF(COUNTA(P4:P10)=0,"",SUM(P4:P10)/SUMPRODUCT(--(P4:P10&lt;&gt;"")))</f>
        <v>70</v>
      </c>
      <c r="O11" s="94"/>
      <c r="P11" s="95"/>
      <c r="Q11" s="113" cm="1">
        <f t="array" ref="Q11">SUM(Q4:Q10)/IF(SUM(Q4:Q10)=0,1,SUM(IF(Q4:Q10&lt;&gt;0,1,0)))</f>
        <v>35.2857142857143</v>
      </c>
      <c r="R11" s="101" t="str">
        <f t="shared" ref="R11:R13" si="2">REPT("-",12)</f>
        <v>------------</v>
      </c>
      <c r="S11" s="114"/>
      <c r="T11" s="115">
        <f>SUM(T4:T9)</f>
        <v>-10248</v>
      </c>
    </row>
    <row r="12" s="38" customFormat="1" ht="26" hidden="1" customHeight="1" spans="1:20">
      <c r="A12" s="63" t="s">
        <v>157</v>
      </c>
      <c r="B12" s="64"/>
      <c r="C12" s="65">
        <f>SUM(C11:D11)/2</f>
        <v>27.5</v>
      </c>
      <c r="D12" s="66"/>
      <c r="E12" s="65">
        <f>SUM(E11:F11)/2</f>
        <v>24.2857142857143</v>
      </c>
      <c r="F12" s="66"/>
      <c r="G12" s="63">
        <f>SUM(G11,K11)/2</f>
        <v>5.35714285714286</v>
      </c>
      <c r="H12" s="67"/>
      <c r="I12" s="67"/>
      <c r="J12" s="67"/>
      <c r="K12" s="64"/>
      <c r="L12" s="63">
        <f>SUM(L11:M11)/2</f>
        <v>22.8571428571428</v>
      </c>
      <c r="M12" s="64"/>
      <c r="N12" s="63" t="str">
        <f>REPT("-",12)</f>
        <v>------------</v>
      </c>
      <c r="O12" s="67"/>
      <c r="P12" s="64"/>
      <c r="Q12" s="66" t="str">
        <f>REPT("-",12)</f>
        <v>------------</v>
      </c>
      <c r="R12" s="66" t="str">
        <f t="shared" si="2"/>
        <v>------------</v>
      </c>
      <c r="S12" s="64" t="s">
        <v>158</v>
      </c>
      <c r="T12" s="64" t="str">
        <f>REPT("-",12)</f>
        <v>------------</v>
      </c>
    </row>
    <row r="13" s="38" customFormat="1" ht="26" hidden="1" customHeight="1" spans="1:20">
      <c r="A13" s="68" t="s">
        <v>159</v>
      </c>
      <c r="B13" s="69"/>
      <c r="C13" s="70" t="s">
        <v>160</v>
      </c>
      <c r="D13" s="70" t="s">
        <v>161</v>
      </c>
      <c r="E13" s="70" t="s">
        <v>161</v>
      </c>
      <c r="F13" s="70" t="s">
        <v>160</v>
      </c>
      <c r="G13" s="70" t="s">
        <v>160</v>
      </c>
      <c r="H13" s="70" t="s">
        <v>162</v>
      </c>
      <c r="I13" s="70" t="s">
        <v>162</v>
      </c>
      <c r="J13" s="70" t="s">
        <v>162</v>
      </c>
      <c r="K13" s="70" t="s">
        <v>162</v>
      </c>
      <c r="L13" s="70" t="s">
        <v>162</v>
      </c>
      <c r="M13" s="70" t="s">
        <v>162</v>
      </c>
      <c r="N13" s="70" t="s">
        <v>162</v>
      </c>
      <c r="O13" s="70"/>
      <c r="P13" s="70"/>
      <c r="Q13" s="70" t="s">
        <v>162</v>
      </c>
      <c r="R13" s="116" t="str">
        <f t="shared" si="2"/>
        <v>------------</v>
      </c>
      <c r="S13" s="70" t="s">
        <v>158</v>
      </c>
      <c r="T13" s="116" t="str">
        <f>REPT("-",12)</f>
        <v>------------</v>
      </c>
    </row>
    <row r="14" customFormat="1" ht="15.95" hidden="1" customHeight="1" spans="1:20">
      <c r="A14" s="71">
        <v>44334</v>
      </c>
      <c r="B14" s="72" t="s">
        <v>115</v>
      </c>
      <c r="C14" s="73">
        <v>0</v>
      </c>
      <c r="D14" s="74">
        <v>100</v>
      </c>
      <c r="E14" s="73">
        <v>225</v>
      </c>
      <c r="F14" s="73">
        <v>80</v>
      </c>
      <c r="G14" s="75">
        <v>15</v>
      </c>
      <c r="H14" s="73">
        <v>0</v>
      </c>
      <c r="I14" s="73">
        <v>0</v>
      </c>
      <c r="J14" s="73">
        <v>0</v>
      </c>
      <c r="K14" s="92" cm="1">
        <f t="array" ref="K14">IF(COUNTA(H14:J14)=0,"",SUM(H14:J14)/SUMPRODUCT(--(H14:J14&lt;&gt;"")))</f>
        <v>0</v>
      </c>
      <c r="L14" s="73">
        <v>0</v>
      </c>
      <c r="M14" s="73">
        <v>50</v>
      </c>
      <c r="N14" s="96" t="s">
        <v>140</v>
      </c>
      <c r="O14" s="96">
        <v>5</v>
      </c>
      <c r="P14" s="96">
        <v>90</v>
      </c>
      <c r="Q14" s="117">
        <f t="shared" ref="Q14:Q20" si="3">(0.5*C14+2*D14+1*E14+1*F14+2*G14+2*H14+2*I14+2*J14+0.5*L14+0.5*M14+O14*P14)/IF(OR(B14="SAT",B14="SUN"),10,13)</f>
        <v>77.6923076923077</v>
      </c>
      <c r="R14" s="112" t="str">
        <f>IF(Q21&gt;=100,"NPL",IF(AND(Q21&lt;=99.99,Q21&gt;=95),"N*",IF(AND(Q21&lt;=94.99,Q21&gt;=88),"ICN1",IF(AND(Q21&lt;=87.99,Q21&gt;=80),"ICN2",IF(AND(Q21&lt;=79.99,Q21&gt;=70),"ICN3",IF(AND(Q21&lt;=69.99,Q21&gt;=60),"ICN4",IF(Q21=0,"-","ICN5")))))))</f>
        <v>ICN4</v>
      </c>
      <c r="S14" s="96" t="s">
        <v>163</v>
      </c>
      <c r="T14" s="118">
        <f t="shared" ref="T14:T20" si="4">28*Q14-2800</f>
        <v>-624.615384615385</v>
      </c>
    </row>
    <row r="15" customFormat="1" ht="15.95" hidden="1" customHeight="1" spans="1:24">
      <c r="A15" s="55">
        <v>44335</v>
      </c>
      <c r="B15" s="56" t="s">
        <v>121</v>
      </c>
      <c r="C15" s="57">
        <v>0</v>
      </c>
      <c r="D15" s="58">
        <v>80</v>
      </c>
      <c r="E15" s="57">
        <v>150</v>
      </c>
      <c r="F15" s="57">
        <v>0</v>
      </c>
      <c r="G15" s="59">
        <v>125</v>
      </c>
      <c r="H15" s="57">
        <v>0</v>
      </c>
      <c r="I15" s="57">
        <v>0</v>
      </c>
      <c r="J15" s="57">
        <v>0</v>
      </c>
      <c r="K15" s="92" cm="1">
        <f t="array" ref="K15">IF(COUNTA(H15:J15)=0,"",SUM(H15:J15)/SUMPRODUCT(--(H15:J15&lt;&gt;"")))</f>
        <v>0</v>
      </c>
      <c r="L15" s="57">
        <v>35</v>
      </c>
      <c r="M15" s="57">
        <v>90</v>
      </c>
      <c r="N15" s="18" t="s">
        <v>134</v>
      </c>
      <c r="O15" s="18">
        <v>4</v>
      </c>
      <c r="P15" s="18">
        <v>80</v>
      </c>
      <c r="Q15" s="108">
        <f t="shared" si="3"/>
        <v>72.5</v>
      </c>
      <c r="R15" s="112"/>
      <c r="S15" s="18" t="s">
        <v>164</v>
      </c>
      <c r="T15" s="111">
        <f t="shared" si="4"/>
        <v>-770</v>
      </c>
      <c r="V15" s="17" t="s">
        <v>165</v>
      </c>
      <c r="W15" s="18" t="s">
        <v>166</v>
      </c>
      <c r="X15" s="19" t="s">
        <v>167</v>
      </c>
    </row>
    <row r="16" customFormat="1" ht="15.95" hidden="1" customHeight="1" spans="1:24">
      <c r="A16" s="55">
        <v>44336</v>
      </c>
      <c r="B16" s="56" t="s">
        <v>127</v>
      </c>
      <c r="C16" s="57">
        <v>0</v>
      </c>
      <c r="D16" s="58">
        <v>110</v>
      </c>
      <c r="E16" s="57">
        <v>150</v>
      </c>
      <c r="F16" s="57">
        <v>40</v>
      </c>
      <c r="G16" s="59">
        <v>100</v>
      </c>
      <c r="H16" s="57">
        <v>30</v>
      </c>
      <c r="I16" s="57">
        <v>30</v>
      </c>
      <c r="J16" s="57">
        <v>30</v>
      </c>
      <c r="K16" s="92" cm="1">
        <f t="array" ref="K16">IF(COUNTA(H16:J16)=0,"",SUM(H16:J16)/SUMPRODUCT(--(H16:J16&lt;&gt;"")))</f>
        <v>30</v>
      </c>
      <c r="L16" s="57">
        <v>0</v>
      </c>
      <c r="M16" s="57">
        <v>100</v>
      </c>
      <c r="N16" s="18" t="s">
        <v>140</v>
      </c>
      <c r="O16" s="18">
        <v>1</v>
      </c>
      <c r="P16" s="18">
        <v>80</v>
      </c>
      <c r="Q16" s="108">
        <f t="shared" si="3"/>
        <v>70.7692307692308</v>
      </c>
      <c r="R16" s="112"/>
      <c r="S16" s="18" t="s">
        <v>163</v>
      </c>
      <c r="T16" s="111">
        <f t="shared" si="4"/>
        <v>-818.461538461538</v>
      </c>
      <c r="V16" s="20" t="s">
        <v>168</v>
      </c>
      <c r="W16" s="18" t="s">
        <v>169</v>
      </c>
      <c r="X16" s="19" t="s">
        <v>170</v>
      </c>
    </row>
    <row r="17" customFormat="1" ht="34" hidden="1" customHeight="1" spans="1:24">
      <c r="A17" s="55">
        <v>44337</v>
      </c>
      <c r="B17" s="56" t="s">
        <v>133</v>
      </c>
      <c r="C17" s="57">
        <v>0</v>
      </c>
      <c r="D17" s="58">
        <v>100</v>
      </c>
      <c r="E17" s="57">
        <v>100</v>
      </c>
      <c r="F17" s="57">
        <v>0</v>
      </c>
      <c r="G17" s="59">
        <v>50</v>
      </c>
      <c r="H17" s="57">
        <v>0</v>
      </c>
      <c r="I17" s="57">
        <v>0</v>
      </c>
      <c r="J17" s="57">
        <v>0</v>
      </c>
      <c r="K17" s="92" cm="1">
        <f t="array" ref="K17">IF(COUNTA(H17:J17)=0,"",SUM(H17:J17)/SUMPRODUCT(--(H17:J17&lt;&gt;"")))</f>
        <v>0</v>
      </c>
      <c r="L17" s="57">
        <v>0</v>
      </c>
      <c r="M17" s="57">
        <v>0</v>
      </c>
      <c r="N17" s="97" t="s">
        <v>171</v>
      </c>
      <c r="O17" s="18">
        <v>6</v>
      </c>
      <c r="P17" s="18">
        <v>80</v>
      </c>
      <c r="Q17" s="108">
        <f t="shared" si="3"/>
        <v>67.6923076923077</v>
      </c>
      <c r="R17" s="112"/>
      <c r="S17" s="18" t="s">
        <v>117</v>
      </c>
      <c r="T17" s="111">
        <f t="shared" si="4"/>
        <v>-904.615384615385</v>
      </c>
      <c r="X17" s="19" t="s">
        <v>172</v>
      </c>
    </row>
    <row r="18" customFormat="1" ht="15.95" hidden="1" customHeight="1" spans="1:24">
      <c r="A18" s="55">
        <v>44338</v>
      </c>
      <c r="B18" s="56" t="s">
        <v>139</v>
      </c>
      <c r="C18" s="57">
        <v>0</v>
      </c>
      <c r="D18" s="58">
        <v>100</v>
      </c>
      <c r="E18" s="57">
        <v>0</v>
      </c>
      <c r="F18" s="57">
        <v>0</v>
      </c>
      <c r="G18" s="59">
        <v>300</v>
      </c>
      <c r="H18" s="57">
        <v>0</v>
      </c>
      <c r="I18" s="57">
        <v>0</v>
      </c>
      <c r="J18" s="57">
        <v>0</v>
      </c>
      <c r="K18" s="92" cm="1">
        <f t="array" ref="K18">IF(COUNTA(H18:J18)=0,"",SUM(H18:J18)/SUMPRODUCT(--(H18:J18&lt;&gt;"")))</f>
        <v>0</v>
      </c>
      <c r="L18" s="57">
        <v>85</v>
      </c>
      <c r="M18" s="57">
        <v>100</v>
      </c>
      <c r="N18" s="18" t="s">
        <v>134</v>
      </c>
      <c r="O18" s="18">
        <v>1</v>
      </c>
      <c r="P18" s="18">
        <v>95</v>
      </c>
      <c r="Q18" s="108">
        <f t="shared" si="3"/>
        <v>75.9615384615385</v>
      </c>
      <c r="R18" s="112"/>
      <c r="S18" s="18" t="s">
        <v>173</v>
      </c>
      <c r="T18" s="111">
        <f t="shared" si="4"/>
        <v>-673.076923076923</v>
      </c>
      <c r="V18" s="21">
        <f>(((60*10.5)/(60*13))*100)</f>
        <v>80.7692307692308</v>
      </c>
      <c r="X18" s="19" t="s">
        <v>174</v>
      </c>
    </row>
    <row r="19" customFormat="1" ht="15.95" hidden="1" customHeight="1" spans="1:20">
      <c r="A19" s="55">
        <v>44339</v>
      </c>
      <c r="B19" s="56" t="s">
        <v>144</v>
      </c>
      <c r="C19" s="57">
        <v>0</v>
      </c>
      <c r="D19" s="58">
        <v>100</v>
      </c>
      <c r="E19" s="57">
        <v>0</v>
      </c>
      <c r="F19" s="57">
        <v>0</v>
      </c>
      <c r="G19" s="59">
        <v>250</v>
      </c>
      <c r="H19" s="57">
        <v>0</v>
      </c>
      <c r="I19" s="57">
        <v>0</v>
      </c>
      <c r="J19" s="57">
        <v>0</v>
      </c>
      <c r="K19" s="92" cm="1">
        <f t="array" ref="K19">IF(COUNTA(H19:J19)=0,"",SUM(H19:J19)/SUMPRODUCT(--(H19:J19&lt;&gt;"")))</f>
        <v>0</v>
      </c>
      <c r="L19" s="57">
        <v>0</v>
      </c>
      <c r="M19" s="57">
        <v>10</v>
      </c>
      <c r="N19" s="18" t="s">
        <v>175</v>
      </c>
      <c r="O19" s="18">
        <v>0.5</v>
      </c>
      <c r="P19" s="18">
        <v>100</v>
      </c>
      <c r="Q19" s="108">
        <f t="shared" si="3"/>
        <v>75.5</v>
      </c>
      <c r="R19" s="112"/>
      <c r="S19" s="18" t="s">
        <v>163</v>
      </c>
      <c r="T19" s="111">
        <f t="shared" si="4"/>
        <v>-686</v>
      </c>
    </row>
    <row r="20" customFormat="1" ht="15.95" hidden="1" customHeight="1" spans="1:22">
      <c r="A20" s="55">
        <v>44340</v>
      </c>
      <c r="B20" s="56" t="s">
        <v>150</v>
      </c>
      <c r="C20" s="57">
        <v>0</v>
      </c>
      <c r="D20" s="58">
        <v>0</v>
      </c>
      <c r="E20" s="57">
        <v>0</v>
      </c>
      <c r="F20" s="57">
        <v>0</v>
      </c>
      <c r="G20" s="59">
        <v>0</v>
      </c>
      <c r="H20" s="57">
        <v>0</v>
      </c>
      <c r="I20" s="57">
        <v>0</v>
      </c>
      <c r="J20" s="57">
        <v>0</v>
      </c>
      <c r="K20" s="92" cm="1">
        <f t="array" ref="K20">IF(COUNTA(H20:J20)=0,"",SUM(H20:J20)/SUMPRODUCT(--(H20:J20&lt;&gt;"")))</f>
        <v>0</v>
      </c>
      <c r="L20" s="57">
        <v>0</v>
      </c>
      <c r="M20" s="57">
        <v>0</v>
      </c>
      <c r="N20" s="18" t="s">
        <v>176</v>
      </c>
      <c r="O20" s="18">
        <v>1</v>
      </c>
      <c r="P20" s="18">
        <v>100</v>
      </c>
      <c r="Q20" s="108">
        <f t="shared" si="3"/>
        <v>10</v>
      </c>
      <c r="R20" s="119"/>
      <c r="S20" s="18" t="s">
        <v>177</v>
      </c>
      <c r="T20" s="111">
        <f t="shared" si="4"/>
        <v>-2520</v>
      </c>
      <c r="V20" s="120"/>
    </row>
    <row r="21" s="38" customFormat="1" ht="32" hidden="1" customHeight="1" spans="1:20">
      <c r="A21" s="76" t="s">
        <v>178</v>
      </c>
      <c r="B21" s="77"/>
      <c r="C21" s="78" cm="1">
        <f t="array" ref="C21">IF(COUNTA(C14:C20)=0,"",SUM(C14:C20)/SUMPRODUCT(--(C14:C20&lt;&gt;"")))</f>
        <v>0</v>
      </c>
      <c r="D21" s="78" cm="1">
        <f t="array" ref="D21">IF(COUNTA(D14:D20)=0,"",SUM(D14:D20)/SUMPRODUCT(--(D14:D20&lt;&gt;"")))</f>
        <v>84.2857142857143</v>
      </c>
      <c r="E21" s="78" cm="1">
        <f t="array" ref="E21">IF(COUNTA(E14:E20)=0,"",SUM(E14:E20)/SUMPRODUCT(--(E14:E20&lt;&gt;"")))</f>
        <v>89.2857142857143</v>
      </c>
      <c r="F21" s="78" cm="1">
        <f t="array" ref="F21">IF(COUNTA(F14:F20)=0,"",SUM(F14:F20)/SUMPRODUCT(--(F14:F20&lt;&gt;"")))</f>
        <v>17.1428571428571</v>
      </c>
      <c r="G21" s="78" cm="1">
        <f t="array" ref="G21">IF(COUNTA(G14:G20)=0,"",SUM(G14:G20)/SUMPRODUCT(--(G14:G20&lt;&gt;"")))</f>
        <v>120</v>
      </c>
      <c r="H21" s="78" cm="1">
        <f t="array" ref="H21">IF(COUNTA(H14:H20)=0,"",SUM(H14:H20)/SUMPRODUCT(--(H14:H20&lt;&gt;"")))</f>
        <v>4.28571428571429</v>
      </c>
      <c r="I21" s="78" cm="1">
        <f t="array" ref="I21">IF(COUNTA(I14:I20)=0,"",SUM(I14:I20)/SUMPRODUCT(--(I14:I20&lt;&gt;"")))</f>
        <v>4.28571428571429</v>
      </c>
      <c r="J21" s="78" cm="1">
        <f t="array" ref="J21">IF(COUNTA(J14:J20)=0,"",SUM(J14:J20)/SUMPRODUCT(--(J14:J20&lt;&gt;"")))</f>
        <v>4.28571428571429</v>
      </c>
      <c r="K21" s="78" cm="1">
        <f t="array" ref="K21">IF(SUMPRODUCT(--(K14:K20&lt;&gt;""))=0,"",SUM(K14:K20)/SUMPRODUCT(--(K14:K20&lt;&gt;"")))</f>
        <v>4.28571428571429</v>
      </c>
      <c r="L21" s="78" cm="1">
        <f t="array" ref="L21">IF(COUNTA(L14:L20)=0,"",SUM(L14:L20)/SUMPRODUCT(--(L14:L20&lt;&gt;"")))</f>
        <v>17.1428571428571</v>
      </c>
      <c r="M21" s="78" cm="1">
        <f t="array" ref="M21">IF(COUNTA(M14:M20)=0,"",SUM(M14:M20)/SUMPRODUCT(--(M14:M20&lt;&gt;"")))</f>
        <v>50</v>
      </c>
      <c r="N21" s="93" cm="1">
        <f t="array" ref="N21">IF(COUNTA(P14:P20)=0,"",SUM(P14:P20)/SUMPRODUCT(--(P14:P20&lt;&gt;"")))</f>
        <v>89.2857142857143</v>
      </c>
      <c r="O21" s="94"/>
      <c r="P21" s="95"/>
      <c r="Q21" s="121" cm="1">
        <f t="array" ref="Q21">SUM(Q14:Q20)/IF(SUM(Q14:Q20)=0,1,SUM(IF(Q14:Q20&lt;&gt;0,1,0)))</f>
        <v>64.3021978021978</v>
      </c>
      <c r="R21" s="101" t="str">
        <f>REPT("-",12)</f>
        <v>------------</v>
      </c>
      <c r="S21" s="122"/>
      <c r="T21" s="123">
        <f>SUM(T14:T19)</f>
        <v>-4476.76923076923</v>
      </c>
    </row>
    <row r="22" s="38" customFormat="1" ht="26" hidden="1" customHeight="1" spans="1:20">
      <c r="A22" s="63" t="s">
        <v>157</v>
      </c>
      <c r="B22" s="64"/>
      <c r="C22" s="65">
        <f>SUM(C21:D21)/2</f>
        <v>42.1428571428572</v>
      </c>
      <c r="D22" s="66"/>
      <c r="E22" s="65">
        <f>SUM(E21:F21)/2</f>
        <v>53.2142857142857</v>
      </c>
      <c r="F22" s="66"/>
      <c r="G22" s="63">
        <f>SUM(G21,K21)/2</f>
        <v>62.1428571428571</v>
      </c>
      <c r="H22" s="67"/>
      <c r="I22" s="67"/>
      <c r="J22" s="67"/>
      <c r="K22" s="64"/>
      <c r="L22" s="63">
        <f>SUM(L21:M21)/2</f>
        <v>33.5714285714285</v>
      </c>
      <c r="M22" s="64"/>
      <c r="N22" s="63" t="str">
        <f t="shared" ref="N22:R22" si="5">REPT("-",12)</f>
        <v>------------</v>
      </c>
      <c r="O22" s="67"/>
      <c r="P22" s="64"/>
      <c r="Q22" s="66" t="str">
        <f t="shared" si="5"/>
        <v>------------</v>
      </c>
      <c r="R22" s="66" t="str">
        <f t="shared" si="5"/>
        <v>------------</v>
      </c>
      <c r="S22" s="64"/>
      <c r="T22" s="64" t="str">
        <f>REPT("-",12)</f>
        <v>------------</v>
      </c>
    </row>
    <row r="23" s="38" customFormat="1" ht="26" hidden="1" customHeight="1" spans="1:20">
      <c r="A23" s="68" t="s">
        <v>159</v>
      </c>
      <c r="B23" s="69"/>
      <c r="C23" s="70" t="s">
        <v>160</v>
      </c>
      <c r="D23" s="70" t="s">
        <v>179</v>
      </c>
      <c r="E23" s="70" t="s">
        <v>179</v>
      </c>
      <c r="F23" s="70" t="s">
        <v>179</v>
      </c>
      <c r="G23" s="70" t="s">
        <v>179</v>
      </c>
      <c r="H23" s="70" t="s">
        <v>162</v>
      </c>
      <c r="I23" s="70" t="s">
        <v>162</v>
      </c>
      <c r="J23" s="70" t="s">
        <v>162</v>
      </c>
      <c r="K23" s="70" t="s">
        <v>162</v>
      </c>
      <c r="L23" s="70" t="s">
        <v>179</v>
      </c>
      <c r="M23" s="70" t="s">
        <v>179</v>
      </c>
      <c r="N23" s="70" t="s">
        <v>161</v>
      </c>
      <c r="O23" s="70"/>
      <c r="P23" s="70"/>
      <c r="Q23" s="70" t="s">
        <v>179</v>
      </c>
      <c r="R23" s="116" t="str">
        <f>REPT("-",12)</f>
        <v>------------</v>
      </c>
      <c r="S23" s="70" t="s">
        <v>158</v>
      </c>
      <c r="T23" s="116" t="str">
        <f>REPT("-",12)</f>
        <v>------------</v>
      </c>
    </row>
    <row r="24" customFormat="1" ht="35" hidden="1" customHeight="1" spans="1:24">
      <c r="A24" s="55">
        <v>44341</v>
      </c>
      <c r="B24" s="56" t="s">
        <v>115</v>
      </c>
      <c r="C24" s="57">
        <v>0</v>
      </c>
      <c r="D24" s="58">
        <v>95</v>
      </c>
      <c r="E24" s="57">
        <v>200</v>
      </c>
      <c r="F24" s="57">
        <v>90</v>
      </c>
      <c r="G24" s="59">
        <v>15</v>
      </c>
      <c r="H24" s="57">
        <v>10</v>
      </c>
      <c r="I24" s="58">
        <v>10</v>
      </c>
      <c r="J24" s="57">
        <v>10</v>
      </c>
      <c r="K24" s="92" cm="1">
        <f t="array" ref="K24">IF(COUNTA(H24:J24)=0,"",SUM(H24:J24)/SUMPRODUCT(--(H24:J24&lt;&gt;"")))</f>
        <v>10</v>
      </c>
      <c r="L24" s="58">
        <v>0</v>
      </c>
      <c r="M24" s="58">
        <v>80</v>
      </c>
      <c r="N24" s="97" t="s">
        <v>180</v>
      </c>
      <c r="O24" s="18">
        <v>4</v>
      </c>
      <c r="P24" s="18">
        <v>90</v>
      </c>
      <c r="Q24" s="108">
        <f t="shared" ref="Q24:Q30" si="6">(0.5*C24+2*D24+1*E24+1*F24+2*G24+2*H24+2*I24+2*J24+0.5*L24+0.5*M24+O24*P24)/IF(OR(B24="SAT",B24="SUN"),10,13)</f>
        <v>74.6153846153846</v>
      </c>
      <c r="R24" s="109" t="str">
        <f>IF(Q31&gt;=100,"NPL",IF(AND(Q31&lt;=99.99,Q31&gt;=95),"N*",IF(AND(Q31&lt;=94.99,Q31&gt;=88),"ICN1",IF(AND(Q31&lt;=87.99,Q31&gt;=80),"ICN2",IF(AND(Q31&lt;=79.99,Q31&gt;=70),"ICN3",IF(AND(Q31&lt;=69.99,Q31&gt;=60),"ICN4",IF(Q31=0,"-","ICN5")))))))</f>
        <v>ICN5</v>
      </c>
      <c r="S24" s="18" t="s">
        <v>181</v>
      </c>
      <c r="T24" s="111">
        <f t="shared" ref="T24:T30" si="7">28*Q24-2800</f>
        <v>-710.769230769231</v>
      </c>
      <c r="V24" s="22" t="s">
        <v>182</v>
      </c>
      <c r="W24" s="23"/>
      <c r="X24" s="24"/>
    </row>
    <row r="25" customFormat="1" ht="15.95" hidden="1" customHeight="1" spans="1:24">
      <c r="A25" s="55">
        <v>44342</v>
      </c>
      <c r="B25" s="56" t="s">
        <v>121</v>
      </c>
      <c r="C25" s="57">
        <v>0</v>
      </c>
      <c r="D25" s="58">
        <v>60</v>
      </c>
      <c r="E25" s="57">
        <v>0</v>
      </c>
      <c r="F25" s="57">
        <v>0</v>
      </c>
      <c r="G25" s="59">
        <v>0</v>
      </c>
      <c r="H25" s="57">
        <v>0</v>
      </c>
      <c r="I25" s="58">
        <v>0</v>
      </c>
      <c r="J25" s="57">
        <v>0</v>
      </c>
      <c r="K25" s="92" cm="1">
        <f t="array" ref="K25">IF(COUNTA(H25:J25)=0,"",SUM(H25:J25)/SUMPRODUCT(--(H25:J25&lt;&gt;"")))</f>
        <v>0</v>
      </c>
      <c r="L25" s="58">
        <v>0</v>
      </c>
      <c r="M25" s="58">
        <v>15</v>
      </c>
      <c r="N25" s="18" t="s">
        <v>183</v>
      </c>
      <c r="O25" s="18">
        <v>6.5</v>
      </c>
      <c r="P25" s="18">
        <v>100</v>
      </c>
      <c r="Q25" s="108">
        <f t="shared" si="6"/>
        <v>59.8076923076923</v>
      </c>
      <c r="R25" s="112"/>
      <c r="S25" s="18" t="s">
        <v>123</v>
      </c>
      <c r="T25" s="111">
        <f t="shared" si="7"/>
        <v>-1125.38461538462</v>
      </c>
      <c r="V25" s="25" t="s">
        <v>184</v>
      </c>
      <c r="W25" s="26" t="s">
        <v>185</v>
      </c>
      <c r="X25" s="27" t="s">
        <v>186</v>
      </c>
    </row>
    <row r="26" customFormat="1" ht="15.95" hidden="1" customHeight="1" spans="1:24">
      <c r="A26" s="55">
        <v>44343</v>
      </c>
      <c r="B26" s="56" t="s">
        <v>127</v>
      </c>
      <c r="C26" s="57">
        <v>0</v>
      </c>
      <c r="D26" s="58">
        <v>60</v>
      </c>
      <c r="E26" s="57">
        <v>0</v>
      </c>
      <c r="F26" s="57">
        <v>0</v>
      </c>
      <c r="G26" s="59">
        <v>0</v>
      </c>
      <c r="H26" s="57">
        <v>0</v>
      </c>
      <c r="I26" s="58">
        <v>0</v>
      </c>
      <c r="J26" s="57">
        <v>0</v>
      </c>
      <c r="K26" s="92" cm="1">
        <f t="array" ref="K26">IF(COUNTA(H26:J26)=0,"",SUM(H26:J26)/SUMPRODUCT(--(H26:J26&lt;&gt;"")))</f>
        <v>0</v>
      </c>
      <c r="L26" s="58">
        <v>0</v>
      </c>
      <c r="M26" s="58">
        <v>0</v>
      </c>
      <c r="N26" s="18" t="s">
        <v>187</v>
      </c>
      <c r="O26" s="18">
        <v>6</v>
      </c>
      <c r="P26" s="18">
        <v>80</v>
      </c>
      <c r="Q26" s="108">
        <f t="shared" si="6"/>
        <v>46.1538461538462</v>
      </c>
      <c r="R26" s="112"/>
      <c r="S26" s="18" t="s">
        <v>188</v>
      </c>
      <c r="T26" s="111">
        <f t="shared" si="7"/>
        <v>-1507.69230769231</v>
      </c>
      <c r="V26" s="28" t="s">
        <v>27</v>
      </c>
      <c r="W26" s="19" t="s">
        <v>189</v>
      </c>
      <c r="X26" s="29" t="s">
        <v>190</v>
      </c>
    </row>
    <row r="27" customFormat="1" ht="15.95" hidden="1" customHeight="1" spans="1:24">
      <c r="A27" s="55">
        <v>44344</v>
      </c>
      <c r="B27" s="56" t="s">
        <v>133</v>
      </c>
      <c r="C27" s="57">
        <v>110</v>
      </c>
      <c r="D27" s="58">
        <v>0</v>
      </c>
      <c r="E27" s="57">
        <v>0</v>
      </c>
      <c r="F27" s="57">
        <v>0</v>
      </c>
      <c r="G27" s="59">
        <v>0</v>
      </c>
      <c r="H27" s="57">
        <v>0</v>
      </c>
      <c r="I27" s="58">
        <v>0</v>
      </c>
      <c r="J27" s="57">
        <v>0</v>
      </c>
      <c r="K27" s="92" cm="1">
        <f t="array" ref="K27">IF(COUNTA(H27:J27)=0,"",SUM(H27:J27)/SUMPRODUCT(--(H27:J27&lt;&gt;"")))</f>
        <v>0</v>
      </c>
      <c r="L27" s="58">
        <v>0</v>
      </c>
      <c r="M27" s="58">
        <v>0</v>
      </c>
      <c r="N27" s="18" t="s">
        <v>191</v>
      </c>
      <c r="O27" s="18">
        <v>5</v>
      </c>
      <c r="P27" s="18">
        <v>80</v>
      </c>
      <c r="Q27" s="108">
        <f t="shared" si="6"/>
        <v>35</v>
      </c>
      <c r="R27" s="112"/>
      <c r="S27" s="18" t="s">
        <v>177</v>
      </c>
      <c r="T27" s="111">
        <f t="shared" si="7"/>
        <v>-1820</v>
      </c>
      <c r="V27" s="28" t="s">
        <v>21</v>
      </c>
      <c r="W27" s="19" t="s">
        <v>192</v>
      </c>
      <c r="X27" s="29" t="s">
        <v>193</v>
      </c>
    </row>
    <row r="28" customFormat="1" ht="15.95" hidden="1" customHeight="1" spans="1:24">
      <c r="A28" s="55">
        <v>44345</v>
      </c>
      <c r="B28" s="56" t="s">
        <v>139</v>
      </c>
      <c r="C28" s="57">
        <v>60</v>
      </c>
      <c r="D28" s="58">
        <v>100</v>
      </c>
      <c r="E28" s="57">
        <v>100</v>
      </c>
      <c r="F28" s="57">
        <v>0</v>
      </c>
      <c r="G28" s="59">
        <v>200</v>
      </c>
      <c r="H28" s="57">
        <v>0</v>
      </c>
      <c r="I28" s="58">
        <v>0</v>
      </c>
      <c r="J28" s="57">
        <v>0</v>
      </c>
      <c r="K28" s="92" cm="1">
        <f t="array" ref="K28">IF(COUNTA(H28:J28)=0,"",SUM(H28:J28)/SUMPRODUCT(--(H28:J28&lt;&gt;"")))</f>
        <v>0</v>
      </c>
      <c r="L28" s="58">
        <v>100</v>
      </c>
      <c r="M28" s="58">
        <v>0</v>
      </c>
      <c r="N28" s="18" t="s">
        <v>194</v>
      </c>
      <c r="O28" s="18">
        <v>1</v>
      </c>
      <c r="P28" s="18">
        <v>100</v>
      </c>
      <c r="Q28" s="108">
        <f t="shared" si="6"/>
        <v>67.6923076923077</v>
      </c>
      <c r="R28" s="112"/>
      <c r="S28" s="18" t="s">
        <v>123</v>
      </c>
      <c r="T28" s="111">
        <f t="shared" si="7"/>
        <v>-904.615384615385</v>
      </c>
      <c r="V28" s="28" t="s">
        <v>195</v>
      </c>
      <c r="W28" s="19" t="s">
        <v>196</v>
      </c>
      <c r="X28" s="29" t="s">
        <v>189</v>
      </c>
    </row>
    <row r="29" customFormat="1" ht="15.95" hidden="1" customHeight="1" spans="1:28">
      <c r="A29" s="55">
        <v>44346</v>
      </c>
      <c r="B29" s="56" t="s">
        <v>144</v>
      </c>
      <c r="C29" s="57">
        <v>0</v>
      </c>
      <c r="D29" s="58">
        <v>65</v>
      </c>
      <c r="E29" s="57">
        <v>70</v>
      </c>
      <c r="F29" s="57">
        <v>0</v>
      </c>
      <c r="G29" s="59">
        <v>75</v>
      </c>
      <c r="H29" s="57">
        <v>0</v>
      </c>
      <c r="I29" s="58">
        <v>0</v>
      </c>
      <c r="J29" s="57">
        <v>0</v>
      </c>
      <c r="K29" s="92" cm="1">
        <f t="array" ref="K29">IF(COUNTA(H29:J29)=0,"",SUM(H29:J29)/SUMPRODUCT(--(H29:J29&lt;&gt;"")))</f>
        <v>0</v>
      </c>
      <c r="L29" s="58">
        <v>0</v>
      </c>
      <c r="M29" s="58">
        <v>80</v>
      </c>
      <c r="N29" s="18" t="s">
        <v>197</v>
      </c>
      <c r="O29" s="18">
        <v>0.5</v>
      </c>
      <c r="P29" s="18">
        <v>100</v>
      </c>
      <c r="Q29" s="108">
        <f t="shared" si="6"/>
        <v>44</v>
      </c>
      <c r="R29" s="112"/>
      <c r="S29" s="18" t="s">
        <v>198</v>
      </c>
      <c r="T29" s="111">
        <f t="shared" si="7"/>
        <v>-1568</v>
      </c>
      <c r="V29" s="30" t="s">
        <v>199</v>
      </c>
      <c r="W29" s="31" t="s">
        <v>195</v>
      </c>
      <c r="X29" s="32" t="s">
        <v>27</v>
      </c>
      <c r="Y29"/>
      <c r="Z29"/>
      <c r="AA29" s="12"/>
      <c r="AB29" s="12"/>
    </row>
    <row r="30" customFormat="1" ht="15.95" hidden="1" customHeight="1" spans="1:28">
      <c r="A30" s="55">
        <v>44347</v>
      </c>
      <c r="B30" s="56" t="s">
        <v>150</v>
      </c>
      <c r="C30" s="57">
        <v>0</v>
      </c>
      <c r="D30" s="58">
        <v>0</v>
      </c>
      <c r="E30" s="57">
        <v>0</v>
      </c>
      <c r="F30" s="57">
        <v>0</v>
      </c>
      <c r="G30" s="59">
        <v>0</v>
      </c>
      <c r="H30" s="57">
        <v>0</v>
      </c>
      <c r="I30" s="58">
        <v>0</v>
      </c>
      <c r="J30" s="57">
        <v>0</v>
      </c>
      <c r="K30" s="92" cm="1">
        <f t="array" ref="K30">IF(COUNTA(H30:J30)=0,"",SUM(H30:J30)/SUMPRODUCT(--(H30:J30&lt;&gt;"")))</f>
        <v>0</v>
      </c>
      <c r="L30" s="58">
        <v>0</v>
      </c>
      <c r="M30" s="58">
        <v>0</v>
      </c>
      <c r="N30" s="18" t="s">
        <v>200</v>
      </c>
      <c r="O30" s="18">
        <v>1</v>
      </c>
      <c r="P30" s="18">
        <v>1</v>
      </c>
      <c r="Q30" s="108">
        <f t="shared" si="6"/>
        <v>0.1</v>
      </c>
      <c r="R30" s="119"/>
      <c r="S30" s="18" t="s">
        <v>201</v>
      </c>
      <c r="T30" s="111">
        <f t="shared" si="7"/>
        <v>-2797.2</v>
      </c>
      <c r="V30" s="120"/>
      <c r="W30"/>
      <c r="X30"/>
      <c r="Y30"/>
      <c r="Z30"/>
      <c r="AA30" s="12"/>
      <c r="AB30" s="12"/>
    </row>
    <row r="31" s="38" customFormat="1" ht="32" hidden="1" customHeight="1" spans="1:20">
      <c r="A31" s="76" t="s">
        <v>202</v>
      </c>
      <c r="B31" s="77"/>
      <c r="C31" s="78" cm="1">
        <f t="array" ref="C31">IF(COUNTA(C24:C30)=0,"",SUM(C24:C30)/SUMPRODUCT(--(C24:C30&lt;&gt;"")))</f>
        <v>24.2857142857143</v>
      </c>
      <c r="D31" s="78" cm="1">
        <f t="array" ref="D31">IF(COUNTA(D24:D30)=0,"",SUM(D24:D30)/SUMPRODUCT(--(D24:D30&lt;&gt;"")))</f>
        <v>54.2857142857143</v>
      </c>
      <c r="E31" s="78" cm="1">
        <f t="array" ref="E31">IF(COUNTA(E24:E30)=0,"",SUM(E24:E30)/SUMPRODUCT(--(E24:E30&lt;&gt;"")))</f>
        <v>52.8571428571429</v>
      </c>
      <c r="F31" s="78" cm="1">
        <f t="array" ref="F31">IF(COUNTA(F24:F30)=0,"",SUM(F24:F30)/SUMPRODUCT(--(F24:F30&lt;&gt;"")))</f>
        <v>12.8571428571429</v>
      </c>
      <c r="G31" s="78" cm="1">
        <f t="array" ref="G31">IF(COUNTA(G24:G30)=0,"",SUM(G24:G30)/SUMPRODUCT(--(G24:G30&lt;&gt;"")))</f>
        <v>41.4285714285714</v>
      </c>
      <c r="H31" s="78" cm="1">
        <f t="array" ref="H31">IF(COUNTA(H24:H30)=0,"",SUM(H24:H30)/SUMPRODUCT(--(H24:H30&lt;&gt;"")))</f>
        <v>1.42857142857143</v>
      </c>
      <c r="I31" s="78" cm="1">
        <f t="array" ref="I31">IF(COUNTA(I24:I30)=0,"",SUM(I24:I30)/SUMPRODUCT(--(I24:I30&lt;&gt;"")))</f>
        <v>1.42857142857143</v>
      </c>
      <c r="J31" s="78" cm="1">
        <f t="array" ref="J31">IF(COUNTA(J24:J30)=0,"",SUM(J24:J30)/SUMPRODUCT(--(J24:J30&lt;&gt;"")))</f>
        <v>1.42857142857143</v>
      </c>
      <c r="K31" s="78" cm="1">
        <f t="array" ref="K31">IF(SUMPRODUCT(--(K24:K30&lt;&gt;""))=0,"",SUM(K24:K30)/SUMPRODUCT(--(K24:K30&lt;&gt;"")))</f>
        <v>1.42857142857143</v>
      </c>
      <c r="L31" s="78" cm="1">
        <f t="array" ref="L31">IF(COUNTA(L24:L30)=0,"",SUM(L24:L30)/SUMPRODUCT(--(L24:L30&lt;&gt;"")))</f>
        <v>14.2857142857143</v>
      </c>
      <c r="M31" s="78" cm="1">
        <f t="array" ref="M31">IF(COUNTA(M24:M30)=0,"",SUM(M24:M30)/SUMPRODUCT(--(M24:M30&lt;&gt;"")))</f>
        <v>25</v>
      </c>
      <c r="N31" s="93" cm="1">
        <f t="array" ref="N31">IF(COUNTA(P24:P30)=0,"",SUM(P24:P30)/SUMPRODUCT(--(P24:P30&lt;&gt;"")))</f>
        <v>78.7142857142857</v>
      </c>
      <c r="O31" s="94"/>
      <c r="P31" s="95"/>
      <c r="Q31" s="121" cm="1">
        <f t="array" ref="Q31">SUM(Q24:Q30)/IF(SUM(Q24:Q30)=0,1,SUM(IF(Q24:Q30&lt;&gt;0,1,0)))</f>
        <v>46.767032967033</v>
      </c>
      <c r="R31" s="101" t="str">
        <f>REPT("-",12)</f>
        <v>------------</v>
      </c>
      <c r="S31" s="122"/>
      <c r="T31" s="123">
        <f>SUM(T24:T29)</f>
        <v>-7636.46153846154</v>
      </c>
    </row>
    <row r="32" s="38" customFormat="1" ht="26" hidden="1" customHeight="1" spans="1:20">
      <c r="A32" s="63" t="s">
        <v>157</v>
      </c>
      <c r="B32" s="64"/>
      <c r="C32" s="65">
        <f>SUM(C31:D31)/2</f>
        <v>39.2857142857143</v>
      </c>
      <c r="D32" s="66"/>
      <c r="E32" s="65">
        <f>SUM(E31:F31)/2</f>
        <v>32.8571428571429</v>
      </c>
      <c r="F32" s="66"/>
      <c r="G32" s="63">
        <f>SUM(G31,K31)/2</f>
        <v>21.4285714285714</v>
      </c>
      <c r="H32" s="67"/>
      <c r="I32" s="67"/>
      <c r="J32" s="67"/>
      <c r="K32" s="64"/>
      <c r="L32" s="63">
        <f>SUM(L31:M31)/2</f>
        <v>19.6428571428571</v>
      </c>
      <c r="M32" s="64"/>
      <c r="N32" s="63" t="str">
        <f t="shared" ref="N32:R32" si="8">REPT("-",12)</f>
        <v>------------</v>
      </c>
      <c r="O32" s="67"/>
      <c r="P32" s="64"/>
      <c r="Q32" s="66" t="str">
        <f t="shared" si="8"/>
        <v>------------</v>
      </c>
      <c r="R32" s="66" t="str">
        <f t="shared" si="8"/>
        <v>------------</v>
      </c>
      <c r="S32" s="64"/>
      <c r="T32" s="64" t="str">
        <f>REPT("-",12)</f>
        <v>------------</v>
      </c>
    </row>
    <row r="33" s="38" customFormat="1" ht="26" hidden="1" customHeight="1" spans="1:20">
      <c r="A33" s="68" t="s">
        <v>159</v>
      </c>
      <c r="B33" s="69"/>
      <c r="C33" s="70" t="s">
        <v>179</v>
      </c>
      <c r="D33" s="70" t="s">
        <v>162</v>
      </c>
      <c r="E33" s="70" t="s">
        <v>162</v>
      </c>
      <c r="F33" s="70" t="s">
        <v>162</v>
      </c>
      <c r="G33" s="70" t="s">
        <v>162</v>
      </c>
      <c r="H33" s="70" t="s">
        <v>160</v>
      </c>
      <c r="I33" s="70" t="s">
        <v>160</v>
      </c>
      <c r="J33" s="70" t="s">
        <v>160</v>
      </c>
      <c r="K33" s="70" t="s">
        <v>160</v>
      </c>
      <c r="L33" s="70" t="s">
        <v>162</v>
      </c>
      <c r="M33" s="70" t="s">
        <v>162</v>
      </c>
      <c r="N33" s="70" t="s">
        <v>179</v>
      </c>
      <c r="O33" s="70"/>
      <c r="P33" s="70"/>
      <c r="Q33" s="70" t="s">
        <v>162</v>
      </c>
      <c r="R33" s="116" t="str">
        <f>REPT("-",12)</f>
        <v>------------</v>
      </c>
      <c r="S33" s="70"/>
      <c r="T33" s="116" t="str">
        <f>REPT("-",12)</f>
        <v>------------</v>
      </c>
    </row>
    <row r="34" customFormat="1" ht="41" hidden="1" customHeight="1" spans="1:28">
      <c r="A34" s="55">
        <v>44348</v>
      </c>
      <c r="B34" s="56" t="s">
        <v>115</v>
      </c>
      <c r="C34" s="57">
        <v>100</v>
      </c>
      <c r="D34" s="58">
        <v>100</v>
      </c>
      <c r="E34" s="57">
        <v>100</v>
      </c>
      <c r="F34" s="58">
        <v>0</v>
      </c>
      <c r="G34" s="59">
        <v>75</v>
      </c>
      <c r="H34" s="58">
        <v>60</v>
      </c>
      <c r="I34" s="58">
        <v>60</v>
      </c>
      <c r="J34" s="58">
        <v>60</v>
      </c>
      <c r="K34" s="92" cm="1">
        <f t="array" ref="K34">IF(COUNTA(H34:J34)=0,"",SUM(H34:J34)/SUMPRODUCT(--(H34:J34&lt;&gt;"")))</f>
        <v>60</v>
      </c>
      <c r="L34" s="58">
        <v>100</v>
      </c>
      <c r="M34" s="58">
        <v>100</v>
      </c>
      <c r="N34" s="18" t="s">
        <v>203</v>
      </c>
      <c r="O34" s="18">
        <v>1</v>
      </c>
      <c r="P34" s="18">
        <v>100</v>
      </c>
      <c r="Q34" s="108">
        <f t="shared" ref="Q34:Q40" si="9">(0.5*C34+2*D34+1*E34+1*F34+2*G34+2*H34+2*I34+2*J34+0.5*L34+0.5*M34+O34*P34)/IF(OR(B34="SAT",B34="SUN"),10,13)</f>
        <v>81.5384615384615</v>
      </c>
      <c r="R34" s="109" t="str">
        <f>IF(Q41&gt;=100,"NPL",IF(AND(Q41&lt;=99.99,Q41&gt;=95),"N*",IF(AND(Q41&lt;=94.99,Q41&gt;=88),"ICN1",IF(AND(Q41&lt;=87.99,Q41&gt;=80),"ICN2",IF(AND(Q41&lt;=79.99,Q41&gt;=70),"ICN3",IF(AND(Q41&lt;=69.99,Q41&gt;=60),"ICN4",IF(Q41=0,"-","ICN5")))))))</f>
        <v>ICN3</v>
      </c>
      <c r="S34" s="18" t="s">
        <v>204</v>
      </c>
      <c r="T34" s="111">
        <f t="shared" ref="T34:T40" si="10">28*Q34-2800</f>
        <v>-516.923076923077</v>
      </c>
      <c r="V34" s="33" t="s">
        <v>112</v>
      </c>
      <c r="W34" s="34" t="s">
        <v>3</v>
      </c>
      <c r="X34" s="33" t="s">
        <v>4</v>
      </c>
      <c r="Y34" s="34" t="s">
        <v>205</v>
      </c>
      <c r="Z34" s="34" t="s">
        <v>114</v>
      </c>
      <c r="AA34" s="12"/>
      <c r="AB34" s="12"/>
    </row>
    <row r="35" customFormat="1" ht="15.95" hidden="1" customHeight="1" spans="1:26">
      <c r="A35" s="55">
        <v>44349</v>
      </c>
      <c r="B35" s="56" t="s">
        <v>121</v>
      </c>
      <c r="C35" s="57">
        <v>0</v>
      </c>
      <c r="D35" s="58">
        <v>100</v>
      </c>
      <c r="E35" s="57">
        <v>100</v>
      </c>
      <c r="F35" s="58">
        <v>0</v>
      </c>
      <c r="G35" s="59">
        <v>0</v>
      </c>
      <c r="H35" s="58">
        <v>0</v>
      </c>
      <c r="I35" s="58">
        <v>0</v>
      </c>
      <c r="J35" s="58">
        <v>0</v>
      </c>
      <c r="K35" s="92" cm="1">
        <f t="array" ref="K35">IF(COUNTA(H35:J35)=0,"",SUM(H35:J35)/SUMPRODUCT(--(H35:J35&lt;&gt;"")))</f>
        <v>0</v>
      </c>
      <c r="L35" s="58">
        <v>100</v>
      </c>
      <c r="M35" s="58">
        <v>100</v>
      </c>
      <c r="N35" s="18" t="s">
        <v>206</v>
      </c>
      <c r="O35" s="18">
        <v>7</v>
      </c>
      <c r="P35" s="18">
        <v>80</v>
      </c>
      <c r="Q35" s="108">
        <f t="shared" si="9"/>
        <v>73.8461538461538</v>
      </c>
      <c r="R35" s="112"/>
      <c r="S35" s="18" t="s">
        <v>207</v>
      </c>
      <c r="T35" s="111">
        <f t="shared" si="10"/>
        <v>-732.307692307692</v>
      </c>
      <c r="V35" s="35"/>
      <c r="W35" s="35"/>
      <c r="X35" s="35"/>
      <c r="Y35" s="36">
        <f t="shared" ref="Y35:Y39" si="11">IF(X35="",TIME(0,0,0),X35-W35)</f>
        <v>0</v>
      </c>
      <c r="Z35" s="130"/>
    </row>
    <row r="36" customFormat="1" ht="56" hidden="1" customHeight="1" spans="1:26">
      <c r="A36" s="55">
        <v>44350</v>
      </c>
      <c r="B36" s="56" t="s">
        <v>127</v>
      </c>
      <c r="C36" s="57">
        <v>0</v>
      </c>
      <c r="D36" s="58">
        <v>100</v>
      </c>
      <c r="E36" s="57">
        <v>50</v>
      </c>
      <c r="F36" s="58">
        <v>0</v>
      </c>
      <c r="G36" s="59">
        <v>0</v>
      </c>
      <c r="H36" s="58">
        <v>0</v>
      </c>
      <c r="I36" s="58">
        <v>0</v>
      </c>
      <c r="J36" s="58">
        <v>0</v>
      </c>
      <c r="K36" s="92" cm="1">
        <f t="array" ref="K36">IF(COUNTA(H36:J36)=0,"",SUM(H36:J36)/SUMPRODUCT(--(H36:J36&lt;&gt;"")))</f>
        <v>0</v>
      </c>
      <c r="L36" s="58">
        <v>0</v>
      </c>
      <c r="M36" s="58">
        <v>0</v>
      </c>
      <c r="N36" s="18" t="s">
        <v>208</v>
      </c>
      <c r="O36" s="18">
        <v>3</v>
      </c>
      <c r="P36" s="18">
        <v>80</v>
      </c>
      <c r="Q36" s="108">
        <f t="shared" si="9"/>
        <v>37.6923076923077</v>
      </c>
      <c r="R36" s="112"/>
      <c r="S36" s="97" t="s">
        <v>209</v>
      </c>
      <c r="T36" s="111">
        <f t="shared" si="10"/>
        <v>-1744.61538461538</v>
      </c>
      <c r="V36" s="35"/>
      <c r="W36" s="35"/>
      <c r="X36" s="35"/>
      <c r="Y36" s="36">
        <f t="shared" si="11"/>
        <v>0</v>
      </c>
      <c r="Z36" s="19"/>
    </row>
    <row r="37" customFormat="1" ht="15.95" hidden="1" customHeight="1" spans="1:26">
      <c r="A37" s="55">
        <v>44351</v>
      </c>
      <c r="B37" s="56" t="s">
        <v>133</v>
      </c>
      <c r="C37" s="57">
        <v>100</v>
      </c>
      <c r="D37" s="58">
        <v>100</v>
      </c>
      <c r="E37" s="57">
        <v>150</v>
      </c>
      <c r="F37" s="58">
        <v>80</v>
      </c>
      <c r="G37" s="59">
        <v>60</v>
      </c>
      <c r="H37" s="58">
        <v>50</v>
      </c>
      <c r="I37" s="58">
        <v>50</v>
      </c>
      <c r="J37" s="58">
        <v>50</v>
      </c>
      <c r="K37" s="92" cm="1">
        <f t="array" ref="K37">IF(COUNTA(H37:J37)=0,"",SUM(H37:J37)/SUMPRODUCT(--(H37:J37&lt;&gt;"")))</f>
        <v>50</v>
      </c>
      <c r="L37" s="58">
        <v>100</v>
      </c>
      <c r="M37" s="58">
        <v>100</v>
      </c>
      <c r="N37" s="18" t="s">
        <v>210</v>
      </c>
      <c r="O37" s="18">
        <v>0.5</v>
      </c>
      <c r="P37" s="18">
        <v>100</v>
      </c>
      <c r="Q37" s="108">
        <f t="shared" si="9"/>
        <v>80.7692307692308</v>
      </c>
      <c r="R37" s="112"/>
      <c r="S37" s="18" t="s">
        <v>211</v>
      </c>
      <c r="T37" s="111">
        <f t="shared" si="10"/>
        <v>-538.461538461538</v>
      </c>
      <c r="V37" s="35"/>
      <c r="W37" s="35"/>
      <c r="X37" s="35"/>
      <c r="Y37" s="36">
        <f t="shared" si="11"/>
        <v>0</v>
      </c>
      <c r="Z37" s="19"/>
    </row>
    <row r="38" customFormat="1" ht="44" hidden="1" customHeight="1" spans="1:26">
      <c r="A38" s="55">
        <v>44352</v>
      </c>
      <c r="B38" s="56" t="s">
        <v>139</v>
      </c>
      <c r="C38" s="57">
        <v>70</v>
      </c>
      <c r="D38" s="58">
        <v>100</v>
      </c>
      <c r="E38" s="57">
        <v>100</v>
      </c>
      <c r="F38" s="58">
        <v>100</v>
      </c>
      <c r="G38" s="59">
        <v>0</v>
      </c>
      <c r="H38" s="58">
        <v>0</v>
      </c>
      <c r="I38" s="58">
        <v>0</v>
      </c>
      <c r="J38" s="58">
        <v>0</v>
      </c>
      <c r="K38" s="92" cm="1">
        <f t="array" ref="K38">IF(COUNTA(H38:J38)=0,"",SUM(H38:J38)/SUMPRODUCT(--(H38:J38&lt;&gt;"")))</f>
        <v>0</v>
      </c>
      <c r="L38" s="58">
        <v>40</v>
      </c>
      <c r="M38" s="58">
        <v>0</v>
      </c>
      <c r="N38" s="97" t="s">
        <v>212</v>
      </c>
      <c r="O38" s="18">
        <v>5</v>
      </c>
      <c r="P38" s="18">
        <v>100</v>
      </c>
      <c r="Q38" s="108">
        <f t="shared" si="9"/>
        <v>73.4615384615385</v>
      </c>
      <c r="R38" s="112"/>
      <c r="S38" s="97" t="s">
        <v>213</v>
      </c>
      <c r="T38" s="111">
        <f t="shared" si="10"/>
        <v>-743.076923076923</v>
      </c>
      <c r="V38" s="19"/>
      <c r="W38" s="19"/>
      <c r="X38" s="19"/>
      <c r="Y38" s="36">
        <f t="shared" si="11"/>
        <v>0</v>
      </c>
      <c r="Z38" s="19"/>
    </row>
    <row r="39" customFormat="1" ht="33" hidden="1" customHeight="1" spans="1:26">
      <c r="A39" s="55">
        <v>44353</v>
      </c>
      <c r="B39" s="56" t="s">
        <v>144</v>
      </c>
      <c r="C39" s="57">
        <v>0</v>
      </c>
      <c r="D39" s="58">
        <v>100</v>
      </c>
      <c r="E39" s="57">
        <v>10</v>
      </c>
      <c r="F39" s="58">
        <v>0</v>
      </c>
      <c r="G39" s="59">
        <v>0</v>
      </c>
      <c r="H39" s="58">
        <v>0</v>
      </c>
      <c r="I39" s="58">
        <v>0</v>
      </c>
      <c r="J39" s="58">
        <v>0</v>
      </c>
      <c r="K39" s="92" cm="1">
        <f t="array" ref="K39">IF(COUNTA(H39:J39)=0,"",SUM(H39:J39)/SUMPRODUCT(--(H39:J39&lt;&gt;"")))</f>
        <v>0</v>
      </c>
      <c r="L39" s="58">
        <v>100</v>
      </c>
      <c r="M39" s="58">
        <v>0</v>
      </c>
      <c r="N39" s="97" t="s">
        <v>214</v>
      </c>
      <c r="O39" s="18">
        <v>5</v>
      </c>
      <c r="P39" s="18">
        <v>100</v>
      </c>
      <c r="Q39" s="108">
        <f t="shared" si="9"/>
        <v>76</v>
      </c>
      <c r="R39" s="112"/>
      <c r="S39" s="97" t="s">
        <v>215</v>
      </c>
      <c r="T39" s="111">
        <f t="shared" si="10"/>
        <v>-672</v>
      </c>
      <c r="V39" s="19"/>
      <c r="W39" s="19"/>
      <c r="X39" s="19"/>
      <c r="Y39" s="36">
        <f t="shared" si="11"/>
        <v>0</v>
      </c>
      <c r="Z39" s="19"/>
    </row>
    <row r="40" customFormat="1" ht="15.95" hidden="1" customHeight="1" spans="1:20">
      <c r="A40" s="55">
        <v>44354</v>
      </c>
      <c r="B40" s="56" t="s">
        <v>150</v>
      </c>
      <c r="C40" s="57">
        <v>100</v>
      </c>
      <c r="D40" s="58">
        <v>0</v>
      </c>
      <c r="E40" s="57">
        <v>0</v>
      </c>
      <c r="F40" s="58">
        <v>0</v>
      </c>
      <c r="G40" s="59">
        <v>0</v>
      </c>
      <c r="H40" s="58">
        <v>0</v>
      </c>
      <c r="I40" s="58">
        <v>0</v>
      </c>
      <c r="J40" s="58">
        <v>0</v>
      </c>
      <c r="K40" s="92" cm="1">
        <f t="array" ref="K40">IF(COUNTA(H40:J40)=0,"",SUM(H40:J40)/SUMPRODUCT(--(H40:J40&lt;&gt;"")))</f>
        <v>0</v>
      </c>
      <c r="L40" s="58">
        <v>0</v>
      </c>
      <c r="M40" s="58">
        <v>0</v>
      </c>
      <c r="N40" s="18" t="s">
        <v>216</v>
      </c>
      <c r="O40" s="18">
        <v>9.5</v>
      </c>
      <c r="P40" s="18">
        <v>100</v>
      </c>
      <c r="Q40" s="108">
        <f t="shared" si="9"/>
        <v>100</v>
      </c>
      <c r="R40" s="119"/>
      <c r="S40" s="18" t="s">
        <v>217</v>
      </c>
      <c r="T40" s="111">
        <f t="shared" si="10"/>
        <v>0</v>
      </c>
    </row>
    <row r="41" s="38" customFormat="1" ht="32" hidden="1" customHeight="1" spans="1:21">
      <c r="A41" s="76" t="s">
        <v>218</v>
      </c>
      <c r="B41" s="77"/>
      <c r="C41" s="78" cm="1">
        <f t="array" ref="C41">IF(COUNTA(C34:C40)=0,"",SUM(C34:C40)/SUMPRODUCT(--(C34:C40&lt;&gt;"")))</f>
        <v>52.8571428571429</v>
      </c>
      <c r="D41" s="78" cm="1">
        <f t="array" ref="D41">IF(COUNTA(D34:D40)=0,"",SUM(D34:D40)/SUMPRODUCT(--(D34:D40&lt;&gt;"")))</f>
        <v>85.7142857142857</v>
      </c>
      <c r="E41" s="78" cm="1">
        <f t="array" ref="E41">IF(COUNTA(E34:E40)=0,"",SUM(E34:E40)/SUMPRODUCT(--(E34:E40&lt;&gt;"")))</f>
        <v>72.8571428571429</v>
      </c>
      <c r="F41" s="78" cm="1">
        <f t="array" ref="F41">IF(COUNTA(F34:F40)=0,"",SUM(F34:F40)/SUMPRODUCT(--(F34:F40&lt;&gt;"")))</f>
        <v>25.7142857142857</v>
      </c>
      <c r="G41" s="78" cm="1">
        <f t="array" ref="G41">IF(COUNTA(G34:G40)=0,"",SUM(G34:G40)/SUMPRODUCT(--(G34:G40&lt;&gt;"")))</f>
        <v>19.2857142857143</v>
      </c>
      <c r="H41" s="78" cm="1">
        <f t="array" ref="H41">IF(COUNTA(H34:H40)=0,"",SUM(H34:H40)/SUMPRODUCT(--(H34:H40&lt;&gt;"")))</f>
        <v>15.7142857142857</v>
      </c>
      <c r="I41" s="78" cm="1">
        <f t="array" ref="I41">IF(COUNTA(I34:I40)=0,"",SUM(I34:I40)/SUMPRODUCT(--(I34:I40&lt;&gt;"")))</f>
        <v>15.7142857142857</v>
      </c>
      <c r="J41" s="78" cm="1">
        <f t="array" ref="J41">IF(COUNTA(J34:J40)=0,"",SUM(J34:J40)/SUMPRODUCT(--(J34:J40&lt;&gt;"")))</f>
        <v>15.7142857142857</v>
      </c>
      <c r="K41" s="78" cm="1">
        <f t="array" ref="K41">IF(SUMPRODUCT(--(K34:K40&lt;&gt;""))=0,"",SUM(K34:K40)/SUMPRODUCT(--(K34:K40&lt;&gt;"")))</f>
        <v>15.7142857142857</v>
      </c>
      <c r="L41" s="78" cm="1">
        <f t="array" ref="L41">IF(COUNTA(L34:L40)=0,"",SUM(L34:L40)/SUMPRODUCT(--(L34:L40&lt;&gt;"")))</f>
        <v>62.8571428571429</v>
      </c>
      <c r="M41" s="78" cm="1">
        <f t="array" ref="M41">IF(COUNTA(M34:M40)=0,"",SUM(M34:M40)/SUMPRODUCT(--(M34:M40&lt;&gt;"")))</f>
        <v>42.8571428571429</v>
      </c>
      <c r="N41" s="93" cm="1">
        <f t="array" ref="N41">IF(COUNTA(P34:P40)=0,"",SUM(P34:P40)/SUMPRODUCT(--(P34:P40&lt;&gt;"")))</f>
        <v>94.2857142857143</v>
      </c>
      <c r="O41" s="94"/>
      <c r="P41" s="95"/>
      <c r="Q41" s="121" cm="1">
        <f t="array" ref="Q41">SUM(Q34:Q40)/IF(SUM(Q34:Q40)=0,1,SUM(IF(Q34:Q40&lt;&gt;0,1,0)))</f>
        <v>74.7582417582418</v>
      </c>
      <c r="R41" s="101" t="str">
        <f t="shared" ref="R41:R44" si="12">REPT("-",12)</f>
        <v>------------</v>
      </c>
      <c r="S41" s="122"/>
      <c r="T41" s="123">
        <f>SUM(T34:T39)</f>
        <v>-4947.38461538462</v>
      </c>
      <c r="U41" s="39"/>
    </row>
    <row r="42" s="38" customFormat="1" ht="26" hidden="1" customHeight="1" spans="1:20">
      <c r="A42" s="63" t="s">
        <v>157</v>
      </c>
      <c r="B42" s="64"/>
      <c r="C42" s="65">
        <f>SUM(C41:D41)/2</f>
        <v>69.2857142857143</v>
      </c>
      <c r="D42" s="66"/>
      <c r="E42" s="65">
        <f>SUM(E41:F41)/2</f>
        <v>49.2857142857143</v>
      </c>
      <c r="F42" s="66"/>
      <c r="G42" s="63">
        <f>SUM(G41,K41)/2</f>
        <v>17.5</v>
      </c>
      <c r="H42" s="67"/>
      <c r="I42" s="67"/>
      <c r="J42" s="67"/>
      <c r="K42" s="64"/>
      <c r="L42" s="63">
        <f>SUM(L41:M41)/2</f>
        <v>52.8571428571429</v>
      </c>
      <c r="M42" s="64"/>
      <c r="N42" s="63" t="str">
        <f t="shared" ref="N42:R42" si="13">REPT("-",12)</f>
        <v>------------</v>
      </c>
      <c r="O42" s="67"/>
      <c r="P42" s="64"/>
      <c r="Q42" s="66" t="str">
        <f t="shared" si="13"/>
        <v>------------</v>
      </c>
      <c r="R42" s="66" t="str">
        <f t="shared" si="13"/>
        <v>------------</v>
      </c>
      <c r="S42" s="64"/>
      <c r="T42" s="64" t="str">
        <f t="shared" ref="T42:T46" si="14">REPT("-",12)</f>
        <v>------------</v>
      </c>
    </row>
    <row r="43" s="38" customFormat="1" ht="26" hidden="1" customHeight="1" spans="1:20">
      <c r="A43" s="68" t="s">
        <v>159</v>
      </c>
      <c r="B43" s="69"/>
      <c r="C43" s="70" t="s">
        <v>179</v>
      </c>
      <c r="D43" s="70" t="s">
        <v>179</v>
      </c>
      <c r="E43" s="70" t="s">
        <v>179</v>
      </c>
      <c r="F43" s="70" t="s">
        <v>179</v>
      </c>
      <c r="G43" s="70" t="s">
        <v>162</v>
      </c>
      <c r="H43" s="70" t="s">
        <v>179</v>
      </c>
      <c r="I43" s="70" t="s">
        <v>179</v>
      </c>
      <c r="J43" s="70" t="s">
        <v>179</v>
      </c>
      <c r="K43" s="70" t="s">
        <v>179</v>
      </c>
      <c r="L43" s="70" t="s">
        <v>179</v>
      </c>
      <c r="M43" s="70" t="s">
        <v>179</v>
      </c>
      <c r="N43" s="70" t="s">
        <v>179</v>
      </c>
      <c r="O43" s="70"/>
      <c r="P43" s="70"/>
      <c r="Q43" s="70" t="s">
        <v>179</v>
      </c>
      <c r="R43" s="116" t="str">
        <f t="shared" si="12"/>
        <v>------------</v>
      </c>
      <c r="S43" s="70"/>
      <c r="T43" s="116" t="str">
        <f t="shared" si="14"/>
        <v>------------</v>
      </c>
    </row>
    <row r="44" s="39" customFormat="1" ht="24" hidden="1" customHeight="1" spans="1:20">
      <c r="A44" s="79" t="s">
        <v>219</v>
      </c>
      <c r="B44" s="80"/>
      <c r="C44" s="81">
        <f t="shared" ref="C44:N44" si="15">IF(SUMPRODUCT(--(C11&lt;&gt;"")+--(C21&lt;&gt;"")+--(C31&lt;&gt;"")+--(C41&lt;&gt;""))=0,"",SUM(C11,C21,C31,C41)/SUMPRODUCT(--(C11&lt;&gt;"")+--(C21&lt;&gt;"")+--(C31&lt;&gt;"")+--(C41&lt;&gt;"")))</f>
        <v>19.2857142857143</v>
      </c>
      <c r="D44" s="81">
        <f t="shared" si="15"/>
        <v>69.8214285714286</v>
      </c>
      <c r="E44" s="81">
        <f t="shared" si="15"/>
        <v>65.8928571428572</v>
      </c>
      <c r="F44" s="81">
        <f t="shared" si="15"/>
        <v>13.9285714285714</v>
      </c>
      <c r="G44" s="81">
        <f t="shared" si="15"/>
        <v>45.1785714285714</v>
      </c>
      <c r="H44" s="81">
        <f t="shared" si="15"/>
        <v>8.03571428571428</v>
      </c>
      <c r="I44" s="81">
        <f t="shared" si="15"/>
        <v>8.03571428571428</v>
      </c>
      <c r="J44" s="81">
        <f t="shared" si="15"/>
        <v>8.03571428571428</v>
      </c>
      <c r="K44" s="81">
        <f t="shared" si="15"/>
        <v>8.03571428571428</v>
      </c>
      <c r="L44" s="81">
        <f t="shared" si="15"/>
        <v>26.4285714285714</v>
      </c>
      <c r="M44" s="81">
        <f t="shared" si="15"/>
        <v>38.0357142857143</v>
      </c>
      <c r="N44" s="98">
        <f t="shared" si="15"/>
        <v>83.0714285714286</v>
      </c>
      <c r="O44" s="99"/>
      <c r="P44" s="100"/>
      <c r="Q44" s="98">
        <f>IF(SUMPRODUCT(--(Q11&lt;&gt;0),--ISNUMBER(Q11))+SUMPRODUCT(--(Q21&lt;&gt;0),--ISNUMBER(Q21))+SUMPRODUCT(--(Q31&lt;&gt;0),--ISNUMBER(Q31))+SUMPRODUCT(--(Q41&lt;&gt;0),--ISNUMBER(Q41))=0,0,(SUM(Q11*(Q11&lt;&gt;0),Q21*(Q21&lt;&gt;0),Q31*(Q31&lt;&gt;0),Q41*(Q41&lt;&gt;0)))/(SUMPRODUCT(--(Q11&lt;&gt;0),--ISNUMBER(Q11))+SUMPRODUCT(--(Q21&lt;&gt;0),--ISNUMBER(Q21))+SUMPRODUCT(--(Q31&lt;&gt;0),--ISNUMBER(Q31))+SUMPRODUCT(--(Q41&lt;&gt;0),--ISNUMBER(Q41))))</f>
        <v>55.2782967032967</v>
      </c>
      <c r="R44" s="101" t="str">
        <f t="shared" si="12"/>
        <v>------------</v>
      </c>
      <c r="S44" s="100"/>
      <c r="T44" s="81">
        <f>IF(SUMPRODUCT(--(T11&lt;&gt;"")+--(T21&lt;&gt;"")+--(T31&lt;&gt;"")+--(T41&lt;&gt;""))=0,"",SUM(T11,T21,T31,T41)/SUMPRODUCT(--(T11&lt;&gt;"")+--(T21&lt;&gt;"")+--(T31&lt;&gt;"")+--(T41&lt;&gt;"")))</f>
        <v>-6827.15384615385</v>
      </c>
    </row>
    <row r="45" s="40" customFormat="1" ht="26" hidden="1" customHeight="1" spans="1:20">
      <c r="A45" s="82" t="s">
        <v>220</v>
      </c>
      <c r="B45" s="83"/>
      <c r="C45" s="84">
        <f>SUM(C44:D44)/2</f>
        <v>44.5535714285714</v>
      </c>
      <c r="D45" s="85"/>
      <c r="E45" s="84">
        <f>SUM(E44:F44)/2</f>
        <v>39.9107142857143</v>
      </c>
      <c r="F45" s="85"/>
      <c r="G45" s="82">
        <f>SUM(G44,K44)/2</f>
        <v>26.6071428571429</v>
      </c>
      <c r="H45" s="86"/>
      <c r="I45" s="86"/>
      <c r="J45" s="86"/>
      <c r="K45" s="83"/>
      <c r="L45" s="82">
        <f>SUM(L44:M44)/2</f>
        <v>32.2321428571429</v>
      </c>
      <c r="M45" s="83"/>
      <c r="N45" s="82" t="str">
        <f t="shared" ref="N45:R45" si="16">REPT("-",12)</f>
        <v>------------</v>
      </c>
      <c r="O45" s="86"/>
      <c r="P45" s="83"/>
      <c r="Q45" s="85" t="str">
        <f t="shared" si="16"/>
        <v>------------</v>
      </c>
      <c r="R45" s="85" t="str">
        <f t="shared" si="16"/>
        <v>------------</v>
      </c>
      <c r="S45" s="83"/>
      <c r="T45" s="83" t="str">
        <f t="shared" si="14"/>
        <v>------------</v>
      </c>
    </row>
    <row r="46" s="38" customFormat="1" ht="26" hidden="1" customHeight="1" spans="1:20">
      <c r="A46" s="87" t="s">
        <v>221</v>
      </c>
      <c r="B46" s="88"/>
      <c r="C46" s="89" t="s">
        <v>162</v>
      </c>
      <c r="D46" s="89" t="s">
        <v>161</v>
      </c>
      <c r="E46" s="89" t="s">
        <v>161</v>
      </c>
      <c r="F46" s="89" t="s">
        <v>162</v>
      </c>
      <c r="G46" s="89" t="s">
        <v>161</v>
      </c>
      <c r="H46" s="89" t="s">
        <v>162</v>
      </c>
      <c r="I46" s="89" t="s">
        <v>162</v>
      </c>
      <c r="J46" s="89" t="s">
        <v>162</v>
      </c>
      <c r="K46" s="89" t="s">
        <v>162</v>
      </c>
      <c r="L46" s="89" t="s">
        <v>162</v>
      </c>
      <c r="M46" s="89" t="s">
        <v>162</v>
      </c>
      <c r="N46" s="89" t="s">
        <v>162</v>
      </c>
      <c r="O46" s="89"/>
      <c r="P46" s="89"/>
      <c r="Q46" s="89" t="s">
        <v>161</v>
      </c>
      <c r="R46" s="124" t="str">
        <f>REPT("-",12)</f>
        <v>------------</v>
      </c>
      <c r="S46" s="89"/>
      <c r="T46" s="124" t="str">
        <f t="shared" si="14"/>
        <v>------------</v>
      </c>
    </row>
    <row r="47" s="39" customFormat="1" ht="42" hidden="1" customHeight="1" spans="1:20">
      <c r="A47" s="55">
        <v>44355</v>
      </c>
      <c r="B47" s="56" t="s">
        <v>115</v>
      </c>
      <c r="C47" s="57">
        <v>0</v>
      </c>
      <c r="D47" s="58">
        <v>80</v>
      </c>
      <c r="E47" s="57">
        <v>200</v>
      </c>
      <c r="F47" s="57">
        <v>0</v>
      </c>
      <c r="G47" s="59">
        <v>100</v>
      </c>
      <c r="H47" s="57">
        <v>0</v>
      </c>
      <c r="I47" s="58">
        <v>0</v>
      </c>
      <c r="J47" s="57">
        <v>0</v>
      </c>
      <c r="K47" s="92" cm="1">
        <f t="array" ref="K47">IF(COUNTA(H47:J47)=0,"",SUM(H47:J47)/SUMPRODUCT(--(H47:J47&lt;&gt;"")))</f>
        <v>0</v>
      </c>
      <c r="L47" s="57">
        <v>0</v>
      </c>
      <c r="M47" s="57">
        <v>0</v>
      </c>
      <c r="N47" s="97" t="s">
        <v>222</v>
      </c>
      <c r="O47" s="18">
        <v>5</v>
      </c>
      <c r="P47" s="18">
        <v>100</v>
      </c>
      <c r="Q47" s="108">
        <f t="shared" ref="Q47:Q53" si="17">(0.5*C47+2*D47+1*E47+1*F47+2*G47+2*H47+2*I47+2*J47+0.5*L47+0.5*M47+O47*P47)/IF(OR(B47="SAT",B47="SUN"),10,13)</f>
        <v>81.5384615384615</v>
      </c>
      <c r="R47" s="109" t="str">
        <f>IF(Q54&gt;=100,"NPL",IF(AND(Q54&lt;=99.99,Q54&gt;=95),"N*",IF(AND(Q54&lt;=94.99,Q54&gt;=88),"ICN1",IF(AND(Q54&lt;=87.99,Q54&gt;=80),"ICN2",IF(AND(Q54&lt;=79.99,Q54&gt;=70),"ICN3",IF(AND(Q54&lt;=69.99,Q54&gt;=60),"ICN4",IF(Q54=0,"-","ICN5")))))))</f>
        <v>ICN3</v>
      </c>
      <c r="S47" s="110" t="s">
        <v>223</v>
      </c>
      <c r="T47" s="111">
        <f t="shared" ref="T47:T53" si="18">28*Q47-2800</f>
        <v>-516.923076923077</v>
      </c>
    </row>
    <row r="48" ht="15.95" hidden="1" customHeight="1" spans="1:20">
      <c r="A48" s="55">
        <v>44356</v>
      </c>
      <c r="B48" s="56" t="s">
        <v>121</v>
      </c>
      <c r="C48" s="57">
        <v>0</v>
      </c>
      <c r="D48" s="58">
        <v>90</v>
      </c>
      <c r="E48" s="57">
        <v>0</v>
      </c>
      <c r="F48" s="57">
        <v>0</v>
      </c>
      <c r="G48" s="59">
        <v>75</v>
      </c>
      <c r="H48" s="57">
        <v>80</v>
      </c>
      <c r="I48" s="58">
        <v>50</v>
      </c>
      <c r="J48" s="57">
        <v>0</v>
      </c>
      <c r="K48" s="92" cm="1">
        <f t="array" ref="K48">IF(COUNTA(H48:J48)=0,"",SUM(H48:J48)/SUMPRODUCT(--(H48:J48&lt;&gt;"")))</f>
        <v>43.3333333333333</v>
      </c>
      <c r="L48" s="57">
        <v>100</v>
      </c>
      <c r="M48" s="57">
        <v>100</v>
      </c>
      <c r="N48" s="18" t="s">
        <v>224</v>
      </c>
      <c r="O48" s="18">
        <v>0.5</v>
      </c>
      <c r="P48" s="18">
        <v>100</v>
      </c>
      <c r="Q48" s="108">
        <f t="shared" si="17"/>
        <v>56.9230769230769</v>
      </c>
      <c r="R48" s="112"/>
      <c r="S48" s="110" t="s">
        <v>225</v>
      </c>
      <c r="T48" s="111">
        <f t="shared" si="18"/>
        <v>-1206.15384615385</v>
      </c>
    </row>
    <row r="49" ht="15.95" hidden="1" customHeight="1" spans="1:20">
      <c r="A49" s="55">
        <v>44357</v>
      </c>
      <c r="B49" s="56" t="s">
        <v>127</v>
      </c>
      <c r="C49" s="57">
        <v>100</v>
      </c>
      <c r="D49" s="58">
        <v>100</v>
      </c>
      <c r="E49" s="57">
        <v>0</v>
      </c>
      <c r="F49" s="57">
        <v>0</v>
      </c>
      <c r="G49" s="59">
        <v>50</v>
      </c>
      <c r="H49" s="57">
        <v>80</v>
      </c>
      <c r="I49" s="58">
        <v>80</v>
      </c>
      <c r="J49" s="57">
        <v>25</v>
      </c>
      <c r="K49" s="92" cm="1">
        <f t="array" ref="K49">IF(COUNTA(H49:J49)=0,"",SUM(H49:J49)/SUMPRODUCT(--(H49:J49&lt;&gt;"")))</f>
        <v>61.6666666666667</v>
      </c>
      <c r="L49" s="57">
        <v>100</v>
      </c>
      <c r="M49" s="57">
        <v>100</v>
      </c>
      <c r="N49" s="18" t="s">
        <v>210</v>
      </c>
      <c r="O49" s="18">
        <v>0.5</v>
      </c>
      <c r="P49" s="18">
        <v>100</v>
      </c>
      <c r="Q49" s="108">
        <f t="shared" si="17"/>
        <v>66.9230769230769</v>
      </c>
      <c r="R49" s="112"/>
      <c r="S49" s="110" t="s">
        <v>123</v>
      </c>
      <c r="T49" s="111">
        <f t="shared" si="18"/>
        <v>-926.153846153846</v>
      </c>
    </row>
    <row r="50" ht="33" hidden="1" customHeight="1" spans="1:20">
      <c r="A50" s="55">
        <v>44358</v>
      </c>
      <c r="B50" s="56" t="s">
        <v>133</v>
      </c>
      <c r="C50" s="57">
        <v>100</v>
      </c>
      <c r="D50" s="58">
        <v>120</v>
      </c>
      <c r="E50" s="57">
        <v>100</v>
      </c>
      <c r="F50" s="57">
        <v>0</v>
      </c>
      <c r="G50" s="59">
        <v>160</v>
      </c>
      <c r="H50" s="57">
        <v>0</v>
      </c>
      <c r="I50" s="58">
        <v>0</v>
      </c>
      <c r="J50" s="57">
        <v>0</v>
      </c>
      <c r="K50" s="92" cm="1">
        <f t="array" ref="K50">IF(COUNTA(H50:J50)=0,"",SUM(H50:J50)/SUMPRODUCT(--(H50:J50&lt;&gt;"")))</f>
        <v>0</v>
      </c>
      <c r="L50" s="57">
        <v>100</v>
      </c>
      <c r="M50" s="57">
        <v>100</v>
      </c>
      <c r="N50" s="18" t="s">
        <v>226</v>
      </c>
      <c r="O50" s="18">
        <v>3.5</v>
      </c>
      <c r="P50" s="18">
        <v>100</v>
      </c>
      <c r="Q50" s="108">
        <f t="shared" si="17"/>
        <v>89.2307692307692</v>
      </c>
      <c r="R50" s="112"/>
      <c r="S50" s="125" t="s">
        <v>227</v>
      </c>
      <c r="T50" s="111">
        <f t="shared" si="18"/>
        <v>-301.538461538462</v>
      </c>
    </row>
    <row r="51" ht="15.95" hidden="1" customHeight="1" spans="1:20">
      <c r="A51" s="55">
        <v>44359</v>
      </c>
      <c r="B51" s="56" t="s">
        <v>139</v>
      </c>
      <c r="C51" s="57">
        <v>100</v>
      </c>
      <c r="D51" s="58">
        <v>100</v>
      </c>
      <c r="E51" s="57">
        <v>100</v>
      </c>
      <c r="F51" s="57">
        <v>50</v>
      </c>
      <c r="G51" s="59">
        <v>50</v>
      </c>
      <c r="H51" s="57">
        <v>50</v>
      </c>
      <c r="I51" s="58">
        <v>65</v>
      </c>
      <c r="J51" s="57">
        <v>35</v>
      </c>
      <c r="K51" s="92" cm="1">
        <f t="array" ref="K51">IF(COUNTA(H51:J51)=0,"",SUM(H51:J51)/SUMPRODUCT(--(H51:J51&lt;&gt;"")))</f>
        <v>50</v>
      </c>
      <c r="L51" s="57">
        <v>100</v>
      </c>
      <c r="M51" s="57">
        <v>100</v>
      </c>
      <c r="N51" s="18" t="s">
        <v>228</v>
      </c>
      <c r="O51" s="18">
        <v>0.5</v>
      </c>
      <c r="P51" s="18">
        <v>50</v>
      </c>
      <c r="Q51" s="108">
        <f t="shared" si="17"/>
        <v>71.1538461538462</v>
      </c>
      <c r="R51" s="112"/>
      <c r="S51" s="110" t="s">
        <v>229</v>
      </c>
      <c r="T51" s="111">
        <f t="shared" si="18"/>
        <v>-807.692307692308</v>
      </c>
    </row>
    <row r="52" ht="15.95" hidden="1" customHeight="1" spans="1:20">
      <c r="A52" s="55">
        <v>44360</v>
      </c>
      <c r="B52" s="56" t="s">
        <v>144</v>
      </c>
      <c r="C52" s="57">
        <v>100</v>
      </c>
      <c r="D52" s="58">
        <v>90</v>
      </c>
      <c r="E52" s="57">
        <v>150</v>
      </c>
      <c r="F52" s="57">
        <v>50</v>
      </c>
      <c r="G52" s="59">
        <v>50</v>
      </c>
      <c r="H52" s="57">
        <v>90</v>
      </c>
      <c r="I52" s="58">
        <v>90</v>
      </c>
      <c r="J52" s="57">
        <v>100</v>
      </c>
      <c r="K52" s="92" cm="1">
        <f t="array" ref="K52">IF(COUNTA(H52:J52)=0,"",SUM(H52:J52)/SUMPRODUCT(--(H52:J52&lt;&gt;"")))</f>
        <v>93.3333333333333</v>
      </c>
      <c r="L52" s="57">
        <v>50</v>
      </c>
      <c r="M52" s="57">
        <v>0</v>
      </c>
      <c r="N52" s="101" t="str">
        <f>REPT("-",12)</f>
        <v>------------</v>
      </c>
      <c r="O52" s="18"/>
      <c r="P52" s="18"/>
      <c r="Q52" s="108">
        <f t="shared" si="17"/>
        <v>111.5</v>
      </c>
      <c r="R52" s="112"/>
      <c r="S52" s="110" t="s">
        <v>230</v>
      </c>
      <c r="T52" s="111">
        <f t="shared" si="18"/>
        <v>322</v>
      </c>
    </row>
    <row r="53" ht="15.95" hidden="1" customHeight="1" spans="1:20">
      <c r="A53" s="55">
        <v>44361</v>
      </c>
      <c r="B53" s="56" t="s">
        <v>150</v>
      </c>
      <c r="C53" s="57">
        <v>100</v>
      </c>
      <c r="D53" s="58">
        <v>0</v>
      </c>
      <c r="E53" s="57">
        <v>0</v>
      </c>
      <c r="F53" s="57">
        <v>0</v>
      </c>
      <c r="G53" s="59">
        <v>30</v>
      </c>
      <c r="H53" s="57">
        <v>50</v>
      </c>
      <c r="I53" s="58">
        <v>0</v>
      </c>
      <c r="J53" s="57">
        <v>0</v>
      </c>
      <c r="K53" s="92" cm="1">
        <f t="array" ref="K53">IF(COUNTA(H53:J53)=0,"",SUM(H53:J53)/SUMPRODUCT(--(H53:J53&lt;&gt;"")))</f>
        <v>16.6666666666667</v>
      </c>
      <c r="L53" s="57">
        <v>0</v>
      </c>
      <c r="M53" s="57">
        <v>0</v>
      </c>
      <c r="N53" s="101" t="str">
        <f>REPT("-",12)</f>
        <v>------------</v>
      </c>
      <c r="O53" s="18"/>
      <c r="P53" s="18"/>
      <c r="Q53" s="108">
        <f t="shared" si="17"/>
        <v>21</v>
      </c>
      <c r="R53" s="119"/>
      <c r="S53" s="110" t="s">
        <v>231</v>
      </c>
      <c r="T53" s="111">
        <f t="shared" si="18"/>
        <v>-2212</v>
      </c>
    </row>
    <row r="54" s="38" customFormat="1" ht="51" hidden="1" customHeight="1" spans="1:20">
      <c r="A54" s="76" t="s">
        <v>232</v>
      </c>
      <c r="B54" s="77"/>
      <c r="C54" s="78" cm="1">
        <f t="array" ref="C54">IF(COUNTA(C47:C53)=0,"",SUM(C47:C53)/SUMPRODUCT(--(C47:C53&lt;&gt;"")))</f>
        <v>71.4285714285714</v>
      </c>
      <c r="D54" s="78" cm="1">
        <f t="array" ref="D54">IF(COUNTA(D47:D53)=0,"",SUM(D47:D53)/SUMPRODUCT(--(D47:D53&lt;&gt;"")))</f>
        <v>82.8571428571429</v>
      </c>
      <c r="E54" s="78" cm="1">
        <f t="array" ref="E54">IF(COUNTA(E47:E53)=0,"",SUM(E47:E53)/SUMPRODUCT(--(E47:E53&lt;&gt;"")))</f>
        <v>78.5714285714286</v>
      </c>
      <c r="F54" s="78" cm="1">
        <f t="array" ref="F54">IF(COUNTA(F47:F53)=0,"",SUM(F47:F53)/SUMPRODUCT(--(F47:F53&lt;&gt;"")))</f>
        <v>14.2857142857143</v>
      </c>
      <c r="G54" s="78" cm="1">
        <f t="array" ref="G54">IF(COUNTA(G47:G53)=0,"",SUM(G47:G53)/SUMPRODUCT(--(G47:G53&lt;&gt;"")))</f>
        <v>73.5714285714286</v>
      </c>
      <c r="H54" s="78" cm="1">
        <f t="array" ref="H54">IF(COUNTA(H47:H53)=0,"",SUM(H47:H53)/SUMPRODUCT(--(H47:H53&lt;&gt;"")))</f>
        <v>50</v>
      </c>
      <c r="I54" s="78" cm="1">
        <f t="array" ref="I54">IF(COUNTA(I47:I53)=0,"",SUM(I47:I53)/SUMPRODUCT(--(I47:I53&lt;&gt;"")))</f>
        <v>40.7142857142857</v>
      </c>
      <c r="J54" s="78" cm="1">
        <f t="array" ref="J54">IF(COUNTA(J47:J53)=0,"",SUM(J47:J53)/SUMPRODUCT(--(J47:J53&lt;&gt;"")))</f>
        <v>22.8571428571429</v>
      </c>
      <c r="K54" s="78" cm="1">
        <f t="array" ref="K54">IF(SUMPRODUCT(--(K47:K53&lt;&gt;""))=0,"",SUM(K47:K53)/SUMPRODUCT(--(K47:K53&lt;&gt;"")))</f>
        <v>37.8571428571429</v>
      </c>
      <c r="L54" s="78" cm="1">
        <f t="array" ref="L54">IF(COUNTA(L47:L53)=0,"",SUM(L47:L53)/SUMPRODUCT(--(L47:L53&lt;&gt;"")))</f>
        <v>64.2857142857143</v>
      </c>
      <c r="M54" s="78" cm="1">
        <f t="array" ref="M54">IF(COUNTA(M47:M53)=0,"",SUM(M47:M53)/SUMPRODUCT(--(M47:M53&lt;&gt;"")))</f>
        <v>57.1428571428571</v>
      </c>
      <c r="N54" s="93" cm="1">
        <f t="array" ref="N54">IF(COUNTA(P47:P53)=0,"",SUM(P47:P53)/SUMPRODUCT(--(P47:P53&lt;&gt;"")))</f>
        <v>90</v>
      </c>
      <c r="O54" s="94"/>
      <c r="P54" s="95"/>
      <c r="Q54" s="121" cm="1">
        <f t="array" ref="Q54">SUM(Q47:Q53)/IF(SUM(Q47:Q53)=0,1,SUM(IF(Q47:Q53&lt;&gt;0,1,0)))</f>
        <v>71.1813186813187</v>
      </c>
      <c r="R54" s="101" t="str">
        <f>REPT("-",12)</f>
        <v>------------</v>
      </c>
      <c r="S54" s="126" t="s">
        <v>233</v>
      </c>
      <c r="T54" s="123">
        <f>SUM(T47:T52)</f>
        <v>-3436.46153846154</v>
      </c>
    </row>
    <row r="55" s="38" customFormat="1" ht="26" hidden="1" customHeight="1" spans="1:20">
      <c r="A55" s="63" t="s">
        <v>157</v>
      </c>
      <c r="B55" s="64"/>
      <c r="C55" s="65">
        <f>SUM(C54:D54)/2</f>
        <v>77.1428571428571</v>
      </c>
      <c r="D55" s="66"/>
      <c r="E55" s="65">
        <f>SUM(E54:F54)/2</f>
        <v>46.4285714285714</v>
      </c>
      <c r="F55" s="66"/>
      <c r="G55" s="63">
        <f>SUM(G54,K54)/2</f>
        <v>55.7142857142857</v>
      </c>
      <c r="H55" s="67"/>
      <c r="I55" s="67"/>
      <c r="J55" s="67"/>
      <c r="K55" s="64"/>
      <c r="L55" s="63">
        <f>SUM(L54:M54)/2</f>
        <v>60.7142857142857</v>
      </c>
      <c r="M55" s="64"/>
      <c r="N55" s="63" t="str">
        <f t="shared" ref="N55:R55" si="19">REPT("-",12)</f>
        <v>------------</v>
      </c>
      <c r="O55" s="67"/>
      <c r="P55" s="64"/>
      <c r="Q55" s="66" t="str">
        <f t="shared" si="19"/>
        <v>------------</v>
      </c>
      <c r="R55" s="66" t="str">
        <f t="shared" si="19"/>
        <v>------------</v>
      </c>
      <c r="S55" s="64"/>
      <c r="T55" s="64" t="str">
        <f>REPT("-",12)</f>
        <v>------------</v>
      </c>
    </row>
    <row r="56" s="38" customFormat="1" ht="26" hidden="1" customHeight="1" spans="1:20">
      <c r="A56" s="68" t="s">
        <v>159</v>
      </c>
      <c r="B56" s="69"/>
      <c r="C56" s="70" t="s">
        <v>179</v>
      </c>
      <c r="D56" s="70" t="s">
        <v>161</v>
      </c>
      <c r="E56" s="70" t="s">
        <v>179</v>
      </c>
      <c r="F56" s="70" t="s">
        <v>162</v>
      </c>
      <c r="G56" s="70" t="s">
        <v>179</v>
      </c>
      <c r="H56" s="70" t="s">
        <v>179</v>
      </c>
      <c r="I56" s="70" t="s">
        <v>179</v>
      </c>
      <c r="J56" s="70" t="s">
        <v>179</v>
      </c>
      <c r="K56" s="70" t="s">
        <v>179</v>
      </c>
      <c r="L56" s="70" t="s">
        <v>161</v>
      </c>
      <c r="M56" s="70" t="s">
        <v>179</v>
      </c>
      <c r="N56" s="70" t="s">
        <v>161</v>
      </c>
      <c r="O56" s="70"/>
      <c r="P56" s="70"/>
      <c r="Q56" s="70" t="s">
        <v>161</v>
      </c>
      <c r="R56" s="116" t="str">
        <f>REPT("-",12)</f>
        <v>------------</v>
      </c>
      <c r="S56" s="70" t="s">
        <v>234</v>
      </c>
      <c r="T56" s="116" t="str">
        <f>REPT("-",12)</f>
        <v>------------</v>
      </c>
    </row>
    <row r="57" ht="42" hidden="1" customHeight="1" spans="1:20">
      <c r="A57" s="55">
        <v>44362</v>
      </c>
      <c r="B57" s="56" t="s">
        <v>115</v>
      </c>
      <c r="C57" s="57">
        <v>0</v>
      </c>
      <c r="D57" s="58">
        <v>80</v>
      </c>
      <c r="E57" s="57">
        <v>270</v>
      </c>
      <c r="F57" s="57">
        <v>0</v>
      </c>
      <c r="G57" s="59">
        <v>0</v>
      </c>
      <c r="H57" s="57">
        <v>75</v>
      </c>
      <c r="I57" s="58">
        <v>95</v>
      </c>
      <c r="J57" s="57">
        <v>70</v>
      </c>
      <c r="K57" s="92" cm="1">
        <f t="array" ref="K57">IF(COUNTA(H57:J57)=0,"",SUM(H57:J57)/SUMPRODUCT(--(H57:J57&lt;&gt;"")))</f>
        <v>80</v>
      </c>
      <c r="L57" s="57">
        <v>50</v>
      </c>
      <c r="M57" s="57">
        <v>0</v>
      </c>
      <c r="N57" s="97" t="s">
        <v>235</v>
      </c>
      <c r="O57" s="18">
        <v>2</v>
      </c>
      <c r="P57" s="18">
        <v>95</v>
      </c>
      <c r="Q57" s="108">
        <f>(0.5*C57+2*D57+1*E57+1*F57+2*G57+2*H57+2*I57+2*J57+0.5*L57+0.5*M57+O57*P57)/IF(OR(B57="SAT",B57="SUN"),10,13)</f>
        <v>86.5384615384615</v>
      </c>
      <c r="R57" s="109" t="str">
        <f>IF(Q64&gt;=100,"NPL",IF(AND(Q64&lt;=99.99,Q64&gt;=95),"N*",IF(AND(Q64&lt;=94.99,Q64&gt;=88),"ICN1",IF(AND(Q64&lt;=87.99,Q64&gt;=80),"ICN2",IF(AND(Q64&lt;=79.99,Q64&gt;=70),"ICN3",IF(AND(Q64&lt;=69.99,Q64&gt;=60),"ICN4",IF(Q64=0,"-","ICN5")))))))</f>
        <v>ICN5</v>
      </c>
      <c r="S57" s="110" t="s">
        <v>236</v>
      </c>
      <c r="T57" s="111">
        <f t="shared" ref="T57:T63" si="20">28*Q57-2800</f>
        <v>-376.923076923077</v>
      </c>
    </row>
    <row r="58" ht="20" hidden="1" customHeight="1" spans="1:21">
      <c r="A58" s="55">
        <v>44363</v>
      </c>
      <c r="B58" s="56" t="s">
        <v>121</v>
      </c>
      <c r="C58" s="57">
        <v>0</v>
      </c>
      <c r="D58" s="58">
        <v>80</v>
      </c>
      <c r="E58" s="57">
        <v>150</v>
      </c>
      <c r="F58" s="57">
        <v>0</v>
      </c>
      <c r="G58" s="59">
        <v>50</v>
      </c>
      <c r="H58" s="57">
        <v>20</v>
      </c>
      <c r="I58" s="58">
        <v>50</v>
      </c>
      <c r="J58" s="57">
        <v>90</v>
      </c>
      <c r="K58" s="92" cm="1">
        <f t="array" ref="K58">IF(COUNTA(H58:J58)=0,"",SUM(H58:J58)/SUMPRODUCT(--(H58:J58&lt;&gt;"")))</f>
        <v>53.3333333333333</v>
      </c>
      <c r="L58" s="57">
        <v>50</v>
      </c>
      <c r="M58" s="57">
        <v>0</v>
      </c>
      <c r="N58" s="18" t="s">
        <v>237</v>
      </c>
      <c r="O58" s="18">
        <v>2</v>
      </c>
      <c r="P58" s="18">
        <v>80</v>
      </c>
      <c r="Q58" s="108">
        <f t="shared" ref="Q57:Q63" si="21">(0.5*C58+2*D58+1*E58+1*F58+2*G58+2*H58+2*I58+2*J58+0.5*L58+0.5*M58+O58*P58)/IF(OR(B58="SAT",B58="SUN"),10,13)</f>
        <v>70.3846153846154</v>
      </c>
      <c r="R58" s="112"/>
      <c r="S58" s="110" t="s">
        <v>238</v>
      </c>
      <c r="T58" s="111">
        <f t="shared" si="20"/>
        <v>-829.230769230769</v>
      </c>
      <c r="U58" s="127"/>
    </row>
    <row r="59" ht="20" hidden="1" customHeight="1" spans="1:21">
      <c r="A59" s="55">
        <v>44364</v>
      </c>
      <c r="B59" s="56" t="s">
        <v>127</v>
      </c>
      <c r="C59" s="57">
        <v>100</v>
      </c>
      <c r="D59" s="58">
        <v>110</v>
      </c>
      <c r="E59" s="57">
        <v>100</v>
      </c>
      <c r="F59" s="57">
        <v>0</v>
      </c>
      <c r="G59" s="59">
        <v>50</v>
      </c>
      <c r="H59" s="57">
        <v>0</v>
      </c>
      <c r="I59" s="58">
        <v>0</v>
      </c>
      <c r="J59" s="57">
        <v>30</v>
      </c>
      <c r="K59" s="92" cm="1">
        <f t="array" ref="K59">IF(COUNTA(H59:J59)=0,"",SUM(H59:J59)/SUMPRODUCT(--(H59:J59&lt;&gt;"")))</f>
        <v>10</v>
      </c>
      <c r="L59" s="57">
        <v>0</v>
      </c>
      <c r="M59" s="57">
        <v>0</v>
      </c>
      <c r="N59" s="18" t="s">
        <v>239</v>
      </c>
      <c r="O59" s="18">
        <v>6</v>
      </c>
      <c r="P59" s="18">
        <v>75</v>
      </c>
      <c r="Q59" s="108">
        <f t="shared" si="21"/>
        <v>75.3846153846154</v>
      </c>
      <c r="R59" s="112"/>
      <c r="S59" s="110" t="s">
        <v>238</v>
      </c>
      <c r="T59" s="111">
        <f t="shared" si="20"/>
        <v>-689.230769230769</v>
      </c>
      <c r="U59" s="127"/>
    </row>
    <row r="60" ht="20" hidden="1" customHeight="1" spans="1:21">
      <c r="A60" s="55">
        <v>44365</v>
      </c>
      <c r="B60" s="56" t="s">
        <v>133</v>
      </c>
      <c r="C60" s="57">
        <v>60</v>
      </c>
      <c r="D60" s="58">
        <v>120</v>
      </c>
      <c r="E60" s="57">
        <v>50</v>
      </c>
      <c r="F60" s="57">
        <v>0</v>
      </c>
      <c r="G60" s="59">
        <v>50</v>
      </c>
      <c r="H60" s="57">
        <v>70</v>
      </c>
      <c r="I60" s="58">
        <v>90</v>
      </c>
      <c r="J60" s="57">
        <v>50</v>
      </c>
      <c r="K60" s="92" cm="1">
        <f t="array" ref="K60">IF(COUNTA(H60:J60)=0,"",SUM(H60:J60)/SUMPRODUCT(--(H60:J60&lt;&gt;"")))</f>
        <v>70</v>
      </c>
      <c r="L60" s="57">
        <v>0</v>
      </c>
      <c r="M60" s="57">
        <v>0</v>
      </c>
      <c r="N60" s="18" t="s">
        <v>224</v>
      </c>
      <c r="O60" s="18">
        <v>0.5</v>
      </c>
      <c r="P60" s="18">
        <v>100</v>
      </c>
      <c r="Q60" s="108">
        <f t="shared" si="21"/>
        <v>68.4615384615385</v>
      </c>
      <c r="R60" s="112"/>
      <c r="S60" s="110" t="s">
        <v>240</v>
      </c>
      <c r="T60" s="111">
        <f t="shared" si="20"/>
        <v>-883.076923076923</v>
      </c>
      <c r="U60" s="127"/>
    </row>
    <row r="61" ht="20" hidden="1" customHeight="1" spans="1:21">
      <c r="A61" s="55">
        <v>44366</v>
      </c>
      <c r="B61" s="56" t="s">
        <v>139</v>
      </c>
      <c r="C61" s="57">
        <v>0</v>
      </c>
      <c r="D61" s="58">
        <v>60</v>
      </c>
      <c r="E61" s="57">
        <v>0</v>
      </c>
      <c r="F61" s="57">
        <v>0</v>
      </c>
      <c r="G61" s="59">
        <v>50</v>
      </c>
      <c r="H61" s="57">
        <v>70</v>
      </c>
      <c r="I61" s="58">
        <v>70</v>
      </c>
      <c r="J61" s="57">
        <v>70</v>
      </c>
      <c r="K61" s="92" cm="1">
        <f t="array" ref="K61">IF(COUNTA(H61:J61)=0,"",SUM(H61:J61)/SUMPRODUCT(--(H61:J61&lt;&gt;"")))</f>
        <v>70</v>
      </c>
      <c r="L61" s="57">
        <v>0</v>
      </c>
      <c r="M61" s="57">
        <v>0</v>
      </c>
      <c r="N61" s="18" t="s">
        <v>241</v>
      </c>
      <c r="O61" s="18">
        <v>1.5</v>
      </c>
      <c r="P61" s="18">
        <v>100</v>
      </c>
      <c r="Q61" s="108">
        <f t="shared" si="21"/>
        <v>60.7692307692308</v>
      </c>
      <c r="R61" s="112"/>
      <c r="S61" s="110" t="s">
        <v>240</v>
      </c>
      <c r="T61" s="111">
        <f t="shared" si="20"/>
        <v>-1098.46153846154</v>
      </c>
      <c r="U61" s="127"/>
    </row>
    <row r="62" ht="20" hidden="1" customHeight="1" spans="1:21">
      <c r="A62" s="55">
        <v>44367</v>
      </c>
      <c r="B62" s="56" t="s">
        <v>144</v>
      </c>
      <c r="C62" s="57">
        <v>0</v>
      </c>
      <c r="D62" s="58">
        <v>30</v>
      </c>
      <c r="E62" s="57">
        <v>0</v>
      </c>
      <c r="F62" s="57">
        <v>0</v>
      </c>
      <c r="G62" s="59">
        <v>0</v>
      </c>
      <c r="H62" s="57">
        <v>0</v>
      </c>
      <c r="I62" s="58">
        <v>0</v>
      </c>
      <c r="J62" s="57">
        <v>0</v>
      </c>
      <c r="K62" s="92" cm="1">
        <f t="array" ref="K62">IF(COUNTA(H62:J62)=0,"",SUM(H62:J62)/SUMPRODUCT(--(H62:J62&lt;&gt;"")))</f>
        <v>0</v>
      </c>
      <c r="L62" s="57">
        <v>0</v>
      </c>
      <c r="M62" s="57">
        <v>0</v>
      </c>
      <c r="N62" s="101" t="str">
        <f>REPT("-",12)</f>
        <v>------------</v>
      </c>
      <c r="O62" s="18"/>
      <c r="P62" s="18"/>
      <c r="Q62" s="108">
        <f t="shared" si="21"/>
        <v>6</v>
      </c>
      <c r="R62" s="112"/>
      <c r="S62" s="110" t="s">
        <v>242</v>
      </c>
      <c r="T62" s="111">
        <f t="shared" si="20"/>
        <v>-2632</v>
      </c>
      <c r="U62" s="127"/>
    </row>
    <row r="63" ht="20" hidden="1" customHeight="1" spans="1:20">
      <c r="A63" s="55">
        <v>44368</v>
      </c>
      <c r="B63" s="56" t="s">
        <v>150</v>
      </c>
      <c r="C63" s="57">
        <v>0</v>
      </c>
      <c r="D63" s="58">
        <v>50</v>
      </c>
      <c r="E63" s="57">
        <v>0</v>
      </c>
      <c r="F63" s="57">
        <v>0</v>
      </c>
      <c r="G63" s="59">
        <v>0</v>
      </c>
      <c r="H63" s="57">
        <v>0</v>
      </c>
      <c r="I63" s="58">
        <v>0</v>
      </c>
      <c r="J63" s="57">
        <v>0</v>
      </c>
      <c r="K63" s="92" cm="1">
        <f t="array" ref="K63">IF(COUNTA(H63:J63)=0,"",SUM(H63:J63)/SUMPRODUCT(--(H63:J63&lt;&gt;"")))</f>
        <v>0</v>
      </c>
      <c r="L63" s="57">
        <v>0</v>
      </c>
      <c r="M63" s="57">
        <v>0</v>
      </c>
      <c r="N63" s="18" t="s">
        <v>243</v>
      </c>
      <c r="O63" s="18">
        <v>2.5</v>
      </c>
      <c r="P63" s="18">
        <v>90</v>
      </c>
      <c r="Q63" s="108">
        <f t="shared" si="21"/>
        <v>32.5</v>
      </c>
      <c r="R63" s="119"/>
      <c r="S63" s="110" t="s">
        <v>244</v>
      </c>
      <c r="T63" s="111">
        <f t="shared" si="20"/>
        <v>-1890</v>
      </c>
    </row>
    <row r="64" s="38" customFormat="1" ht="24" hidden="1" customHeight="1" spans="1:20">
      <c r="A64" s="76" t="s">
        <v>245</v>
      </c>
      <c r="B64" s="77"/>
      <c r="C64" s="78" cm="1">
        <f t="array" ref="C64">IF(COUNTA(C57:C63)=0,"",SUM(C57:C63)/SUMPRODUCT(--(C57:C63&lt;&gt;"")))</f>
        <v>22.8571428571429</v>
      </c>
      <c r="D64" s="78" cm="1">
        <f t="array" ref="D64">IF(COUNTA(D57:D63)=0,"",SUM(D57:D63)/SUMPRODUCT(--(D57:D63&lt;&gt;"")))</f>
        <v>75.7142857142857</v>
      </c>
      <c r="E64" s="78" cm="1">
        <f t="array" ref="E64">IF(COUNTA(E57:E63)=0,"",SUM(E57:E63)/SUMPRODUCT(--(E57:E63&lt;&gt;"")))</f>
        <v>81.4285714285714</v>
      </c>
      <c r="F64" s="78" cm="1">
        <f t="array" ref="F64">IF(COUNTA(F57:F63)=0,"",SUM(F57:F63)/SUMPRODUCT(--(F57:F63&lt;&gt;"")))</f>
        <v>0</v>
      </c>
      <c r="G64" s="78" cm="1">
        <f t="array" ref="G64">IF(COUNTA(G57:G63)=0,"",SUM(G57:G63)/SUMPRODUCT(--(G57:G63&lt;&gt;"")))</f>
        <v>28.5714285714286</v>
      </c>
      <c r="H64" s="78" cm="1">
        <f t="array" ref="H64">IF(COUNTA(H57:H63)=0,"",SUM(H57:H63)/SUMPRODUCT(--(H57:H63&lt;&gt;"")))</f>
        <v>33.5714285714286</v>
      </c>
      <c r="I64" s="78" cm="1">
        <f t="array" ref="I64">IF(COUNTA(I57:I63)=0,"",SUM(I57:I63)/SUMPRODUCT(--(I57:I63&lt;&gt;"")))</f>
        <v>43.5714285714286</v>
      </c>
      <c r="J64" s="78" cm="1">
        <f t="array" ref="J64">IF(COUNTA(J57:J63)=0,"",SUM(J57:J63)/SUMPRODUCT(--(J57:J63&lt;&gt;"")))</f>
        <v>44.2857142857143</v>
      </c>
      <c r="K64" s="78" cm="1">
        <f t="array" ref="K64">IF(SUMPRODUCT(--(K57:K63&lt;&gt;""))=0,"",SUM(K57:K63)/SUMPRODUCT(--(K57:K63&lt;&gt;"")))</f>
        <v>40.4761904761905</v>
      </c>
      <c r="L64" s="78" cm="1">
        <f t="array" ref="L64">IF(COUNTA(L57:L63)=0,"",SUM(L57:L63)/SUMPRODUCT(--(L57:L63&lt;&gt;"")))</f>
        <v>14.2857142857143</v>
      </c>
      <c r="M64" s="78" cm="1">
        <f t="array" ref="M64">IF(COUNTA(M57:M63)=0,"",SUM(M57:M63)/SUMPRODUCT(--(M57:M63&lt;&gt;"")))</f>
        <v>0</v>
      </c>
      <c r="N64" s="93" cm="1">
        <f t="array" ref="N64">IF(COUNTA(P57:P63)=0,"",SUM(P57:P63)/SUMPRODUCT(--(P57:P63&lt;&gt;"")))</f>
        <v>90</v>
      </c>
      <c r="O64" s="94"/>
      <c r="P64" s="95"/>
      <c r="Q64" s="121" cm="1">
        <f t="array" ref="Q64">SUM(Q57:Q63)/IF(SUM(Q57:Q63)=0,1,SUM(IF(Q57:Q63&lt;&gt;0,1,0)))</f>
        <v>57.1483516483516</v>
      </c>
      <c r="R64" s="101" t="str">
        <f>REPT("-",12)</f>
        <v>------------</v>
      </c>
      <c r="S64" s="122" t="s">
        <v>246</v>
      </c>
      <c r="T64" s="123">
        <f>SUM(T57:T62)</f>
        <v>-6508.92307692308</v>
      </c>
    </row>
    <row r="65" s="38" customFormat="1" ht="26" hidden="1" customHeight="1" spans="1:20">
      <c r="A65" s="63" t="s">
        <v>157</v>
      </c>
      <c r="B65" s="64"/>
      <c r="C65" s="65">
        <f>SUM(C64:D64)/2</f>
        <v>49.2857142857143</v>
      </c>
      <c r="D65" s="66"/>
      <c r="E65" s="65">
        <f>SUM(E64:F64)/2</f>
        <v>40.7142857142857</v>
      </c>
      <c r="F65" s="66"/>
      <c r="G65" s="63">
        <f>SUM(G64,K64)/2</f>
        <v>34.5238095238095</v>
      </c>
      <c r="H65" s="67"/>
      <c r="I65" s="67"/>
      <c r="J65" s="67"/>
      <c r="K65" s="64"/>
      <c r="L65" s="63">
        <f>SUM(L64:M64)/2</f>
        <v>7.14285714285714</v>
      </c>
      <c r="M65" s="64"/>
      <c r="N65" s="63" t="str">
        <f t="shared" ref="N65:R65" si="22">REPT("-",12)</f>
        <v>------------</v>
      </c>
      <c r="O65" s="67"/>
      <c r="P65" s="64"/>
      <c r="Q65" s="66" t="str">
        <f t="shared" si="22"/>
        <v>------------</v>
      </c>
      <c r="R65" s="66" t="str">
        <f t="shared" si="22"/>
        <v>------------</v>
      </c>
      <c r="S65" s="64"/>
      <c r="T65" s="64" t="str">
        <f>REPT("-",12)</f>
        <v>------------</v>
      </c>
    </row>
    <row r="66" s="38" customFormat="1" ht="26" hidden="1" customHeight="1" spans="1:20">
      <c r="A66" s="68" t="s">
        <v>159</v>
      </c>
      <c r="B66" s="69"/>
      <c r="C66" s="70" t="s">
        <v>162</v>
      </c>
      <c r="D66" s="70" t="s">
        <v>162</v>
      </c>
      <c r="E66" s="70" t="s">
        <v>161</v>
      </c>
      <c r="F66" s="70" t="s">
        <v>160</v>
      </c>
      <c r="G66" s="70" t="s">
        <v>162</v>
      </c>
      <c r="H66" s="70" t="s">
        <v>162</v>
      </c>
      <c r="I66" s="70" t="s">
        <v>161</v>
      </c>
      <c r="J66" s="70" t="s">
        <v>179</v>
      </c>
      <c r="K66" s="70" t="s">
        <v>179</v>
      </c>
      <c r="L66" s="70" t="s">
        <v>162</v>
      </c>
      <c r="M66" s="70" t="s">
        <v>160</v>
      </c>
      <c r="N66" s="70" t="s">
        <v>161</v>
      </c>
      <c r="O66" s="70"/>
      <c r="P66" s="70"/>
      <c r="Q66" s="70" t="s">
        <v>162</v>
      </c>
      <c r="R66" s="116" t="str">
        <f>REPT("-",12)</f>
        <v>------------</v>
      </c>
      <c r="S66" s="70" t="s">
        <v>247</v>
      </c>
      <c r="T66" s="116" t="str">
        <f>REPT("-",12)</f>
        <v>------------</v>
      </c>
    </row>
    <row r="67" ht="15.95" customHeight="1" spans="1:20">
      <c r="A67" s="55">
        <v>44369</v>
      </c>
      <c r="B67" s="56" t="s">
        <v>115</v>
      </c>
      <c r="C67" s="57">
        <v>100</v>
      </c>
      <c r="D67" s="58">
        <v>100</v>
      </c>
      <c r="E67" s="57">
        <v>90</v>
      </c>
      <c r="F67" s="57">
        <v>40</v>
      </c>
      <c r="G67" s="59">
        <v>75</v>
      </c>
      <c r="H67" s="57">
        <v>75</v>
      </c>
      <c r="I67" s="58">
        <v>85</v>
      </c>
      <c r="J67" s="57">
        <v>100</v>
      </c>
      <c r="K67" s="92" cm="1">
        <f t="array" ref="K67">IF(COUNTA(H67:J67)=0,"",SUM(H67:J67)/SUMPRODUCT(--(H67:J67&lt;&gt;"")))</f>
        <v>86.6666666666667</v>
      </c>
      <c r="L67" s="57">
        <v>100</v>
      </c>
      <c r="M67" s="57">
        <v>100</v>
      </c>
      <c r="N67" s="101" t="str">
        <f t="shared" ref="N67:N69" si="23">REPT("-",12)</f>
        <v>------------</v>
      </c>
      <c r="O67" s="18"/>
      <c r="P67" s="18"/>
      <c r="Q67" s="108">
        <f t="shared" ref="Q67:Q73" si="24">(0.5*C67+2*D67+1*E67+1*F67+2*G67+2*H67+2*I67+2*J67+0.5*L67+0.5*M67+O67*P67)/IF(OR(B67="SAT",B67="SUN"),10,13)</f>
        <v>88.4615384615385</v>
      </c>
      <c r="R67" s="109" t="str">
        <f>IF(Q74&gt;=100,"NPL",IF(AND(Q74&lt;=99.99,Q74&gt;=95),"N*",IF(AND(Q74&lt;=94.99,Q74&gt;=88),"ICN1",IF(AND(Q74&lt;=87.99,Q74&gt;=80),"ICN2",IF(AND(Q74&lt;=79.99,Q74&gt;=70),"ICN3",IF(AND(Q74&lt;=69.99,Q74&gt;=60),"ICN4",IF(Q74=0,"-","ICN5")))))))</f>
        <v>ICN3</v>
      </c>
      <c r="S67" s="110"/>
      <c r="T67" s="111">
        <f t="shared" ref="T67:T73" si="25">28*Q67-2800</f>
        <v>-323.076923076923</v>
      </c>
    </row>
    <row r="68" ht="15.95" customHeight="1" spans="1:20">
      <c r="A68" s="55">
        <v>44370</v>
      </c>
      <c r="B68" s="56" t="s">
        <v>121</v>
      </c>
      <c r="C68" s="57">
        <v>100</v>
      </c>
      <c r="D68" s="58">
        <v>110</v>
      </c>
      <c r="E68" s="57">
        <v>15</v>
      </c>
      <c r="F68" s="57">
        <v>0</v>
      </c>
      <c r="G68" s="59">
        <v>50</v>
      </c>
      <c r="H68" s="57">
        <v>90</v>
      </c>
      <c r="I68" s="58">
        <v>70</v>
      </c>
      <c r="J68" s="57">
        <v>215</v>
      </c>
      <c r="K68" s="92" cm="1">
        <f t="array" ref="K68">IF(COUNTA(H68:J68)=0,"",SUM(H68:J68)/SUMPRODUCT(--(H68:J68&lt;&gt;"")))</f>
        <v>125</v>
      </c>
      <c r="L68" s="57">
        <v>80</v>
      </c>
      <c r="M68" s="57">
        <v>0</v>
      </c>
      <c r="N68" s="101" t="str">
        <f t="shared" si="23"/>
        <v>------------</v>
      </c>
      <c r="O68" s="18"/>
      <c r="P68" s="18"/>
      <c r="Q68" s="108">
        <f t="shared" si="24"/>
        <v>90.3846153846154</v>
      </c>
      <c r="R68" s="112"/>
      <c r="S68" s="110"/>
      <c r="T68" s="111">
        <f t="shared" si="25"/>
        <v>-269.230769230769</v>
      </c>
    </row>
    <row r="69" ht="15.95" customHeight="1" spans="1:20">
      <c r="A69" s="55">
        <v>44371</v>
      </c>
      <c r="B69" s="56" t="s">
        <v>127</v>
      </c>
      <c r="C69" s="57">
        <v>80</v>
      </c>
      <c r="D69" s="58">
        <v>100</v>
      </c>
      <c r="E69" s="57">
        <v>100</v>
      </c>
      <c r="F69" s="57">
        <v>0</v>
      </c>
      <c r="G69" s="59">
        <v>100</v>
      </c>
      <c r="H69" s="57">
        <v>75</v>
      </c>
      <c r="I69" s="58">
        <v>75</v>
      </c>
      <c r="J69" s="57">
        <v>170</v>
      </c>
      <c r="K69" s="92" cm="1">
        <f t="array" ref="K69">IF(COUNTA(H69:J69)=0,"",SUM(H69:J69)/SUMPRODUCT(--(H69:J69&lt;&gt;"")))</f>
        <v>106.666666666667</v>
      </c>
      <c r="L69" s="57">
        <v>0</v>
      </c>
      <c r="M69" s="57">
        <v>0</v>
      </c>
      <c r="N69" s="101" t="str">
        <f t="shared" si="23"/>
        <v>------------</v>
      </c>
      <c r="O69" s="18"/>
      <c r="P69" s="18"/>
      <c r="Q69" s="108">
        <f t="shared" si="24"/>
        <v>90.7692307692308</v>
      </c>
      <c r="R69" s="112"/>
      <c r="S69" s="110"/>
      <c r="T69" s="111">
        <f t="shared" si="25"/>
        <v>-258.461538461538</v>
      </c>
    </row>
    <row r="70" ht="15.95" customHeight="1" spans="1:20">
      <c r="A70" s="55">
        <v>44372</v>
      </c>
      <c r="B70" s="56" t="s">
        <v>133</v>
      </c>
      <c r="C70" s="57">
        <v>100</v>
      </c>
      <c r="D70" s="58">
        <v>100</v>
      </c>
      <c r="E70" s="57">
        <v>100</v>
      </c>
      <c r="F70" s="57">
        <v>0</v>
      </c>
      <c r="G70" s="59">
        <v>75</v>
      </c>
      <c r="H70" s="57">
        <v>25</v>
      </c>
      <c r="I70" s="58"/>
      <c r="J70" s="57"/>
      <c r="K70" s="92" cm="1">
        <f t="array" ref="K70">IF(COUNTA(H70:J70)=0,"",SUM(H70:J70)/SUMPRODUCT(--(H70:J70&lt;&gt;"")))</f>
        <v>25</v>
      </c>
      <c r="L70" s="57"/>
      <c r="M70" s="57"/>
      <c r="N70" s="18"/>
      <c r="O70" s="18"/>
      <c r="P70" s="18"/>
      <c r="Q70" s="108">
        <f t="shared" si="24"/>
        <v>42.3076923076923</v>
      </c>
      <c r="R70" s="112"/>
      <c r="S70" s="110"/>
      <c r="T70" s="111">
        <f t="shared" si="25"/>
        <v>-1615.38461538462</v>
      </c>
    </row>
    <row r="71" ht="15.95" customHeight="1" spans="1:20">
      <c r="A71" s="55">
        <v>44373</v>
      </c>
      <c r="B71" s="56" t="s">
        <v>139</v>
      </c>
      <c r="C71" s="57"/>
      <c r="D71" s="58"/>
      <c r="E71" s="57"/>
      <c r="F71" s="57"/>
      <c r="G71" s="59"/>
      <c r="H71" s="57"/>
      <c r="I71" s="58"/>
      <c r="J71" s="57"/>
      <c r="K71" s="92" t="str" cm="1">
        <f t="array" ref="K71">IF(COUNTA(H71:J71)=0,"",SUM(H71:J71)/SUMPRODUCT(--(H71:J71&lt;&gt;"")))</f>
        <v/>
      </c>
      <c r="L71" s="57"/>
      <c r="M71" s="57"/>
      <c r="N71" s="18"/>
      <c r="O71" s="18"/>
      <c r="P71" s="18"/>
      <c r="Q71" s="108">
        <f t="shared" si="24"/>
        <v>0</v>
      </c>
      <c r="R71" s="112"/>
      <c r="S71" s="110"/>
      <c r="T71" s="111">
        <f t="shared" si="25"/>
        <v>-2800</v>
      </c>
    </row>
    <row r="72" ht="15.95" customHeight="1" spans="1:20">
      <c r="A72" s="55">
        <v>44374</v>
      </c>
      <c r="B72" s="56" t="s">
        <v>144</v>
      </c>
      <c r="C72" s="57"/>
      <c r="D72" s="58"/>
      <c r="E72" s="57"/>
      <c r="F72" s="57"/>
      <c r="G72" s="59"/>
      <c r="H72" s="57"/>
      <c r="I72" s="58"/>
      <c r="J72" s="57"/>
      <c r="K72" s="92" t="str" cm="1">
        <f t="array" ref="K72">IF(COUNTA(H72:J72)=0,"",SUM(H72:J72)/SUMPRODUCT(--(H72:J72&lt;&gt;"")))</f>
        <v/>
      </c>
      <c r="L72" s="57"/>
      <c r="M72" s="57"/>
      <c r="N72" s="18"/>
      <c r="O72" s="18"/>
      <c r="P72" s="18"/>
      <c r="Q72" s="108">
        <f t="shared" si="24"/>
        <v>0</v>
      </c>
      <c r="R72" s="112"/>
      <c r="S72" s="110"/>
      <c r="T72" s="111">
        <f t="shared" si="25"/>
        <v>-2800</v>
      </c>
    </row>
    <row r="73" ht="15.95" customHeight="1" spans="1:20">
      <c r="A73" s="55">
        <v>44375</v>
      </c>
      <c r="B73" s="56" t="s">
        <v>150</v>
      </c>
      <c r="C73" s="57"/>
      <c r="D73" s="58"/>
      <c r="E73" s="57"/>
      <c r="F73" s="57"/>
      <c r="G73" s="59"/>
      <c r="H73" s="57"/>
      <c r="I73" s="58"/>
      <c r="J73" s="57"/>
      <c r="K73" s="92" t="str" cm="1">
        <f t="array" ref="K73">IF(COUNTA(H73:J73)=0,"",SUM(H73:J73)/SUMPRODUCT(--(H73:J73&lt;&gt;"")))</f>
        <v/>
      </c>
      <c r="L73" s="57"/>
      <c r="M73" s="57"/>
      <c r="N73" s="18"/>
      <c r="O73" s="18"/>
      <c r="P73" s="18"/>
      <c r="Q73" s="108">
        <f t="shared" si="24"/>
        <v>0</v>
      </c>
      <c r="R73" s="119"/>
      <c r="S73" s="110"/>
      <c r="T73" s="111">
        <f t="shared" si="25"/>
        <v>-2800</v>
      </c>
    </row>
    <row r="74" s="38" customFormat="1" ht="15.95" customHeight="1" spans="1:20">
      <c r="A74" s="76" t="s">
        <v>248</v>
      </c>
      <c r="B74" s="77"/>
      <c r="C74" s="78" cm="1">
        <f t="array" ref="C74">IF(COUNTA(C67:C73)=0,"",SUM(C67:C73)/SUMPRODUCT(--(C67:C73&lt;&gt;"")))</f>
        <v>95</v>
      </c>
      <c r="D74" s="78" cm="1">
        <f t="array" ref="D74">IF(COUNTA(D67:D73)=0,"",SUM(D67:D73)/SUMPRODUCT(--(D67:D73&lt;&gt;"")))</f>
        <v>102.5</v>
      </c>
      <c r="E74" s="78" cm="1">
        <f t="array" ref="E74">IF(COUNTA(E67:E73)=0,"",SUM(E67:E73)/SUMPRODUCT(--(E67:E73&lt;&gt;"")))</f>
        <v>76.25</v>
      </c>
      <c r="F74" s="78" cm="1">
        <f t="array" ref="F74">IF(COUNTA(F67:F73)=0,"",SUM(F67:F73)/SUMPRODUCT(--(F67:F73&lt;&gt;"")))</f>
        <v>10</v>
      </c>
      <c r="G74" s="78" cm="1">
        <f t="array" ref="G74">IF(COUNTA(G67:G73)=0,"",SUM(G67:G73)/SUMPRODUCT(--(G67:G73&lt;&gt;"")))</f>
        <v>75</v>
      </c>
      <c r="H74" s="78" cm="1">
        <f t="array" ref="H74">IF(COUNTA(H67:H73)=0,"",SUM(H67:H73)/SUMPRODUCT(--(H67:H73&lt;&gt;"")))</f>
        <v>66.25</v>
      </c>
      <c r="I74" s="78" cm="1">
        <f t="array" ref="I74">IF(COUNTA(I67:I73)=0,"",SUM(I67:I73)/SUMPRODUCT(--(I67:I73&lt;&gt;"")))</f>
        <v>76.6666666666667</v>
      </c>
      <c r="J74" s="78" cm="1">
        <f t="array" ref="J74">IF(COUNTA(J67:J73)=0,"",SUM(J67:J73)/SUMPRODUCT(--(J67:J73&lt;&gt;"")))</f>
        <v>161.666666666667</v>
      </c>
      <c r="K74" s="78" cm="1">
        <f t="array" ref="K74">IF(SUMPRODUCT(--(K67:K73&lt;&gt;""))=0,"",SUM(K67:K73)/SUMPRODUCT(--(K67:K73&lt;&gt;"")))</f>
        <v>85.8333333333334</v>
      </c>
      <c r="L74" s="78" cm="1">
        <f t="array" ref="L74">IF(COUNTA(L67:L73)=0,"",SUM(L67:L73)/SUMPRODUCT(--(L67:L73&lt;&gt;"")))</f>
        <v>60</v>
      </c>
      <c r="M74" s="78" cm="1">
        <f t="array" ref="M74">IF(COUNTA(M67:M73)=0,"",SUM(M67:M73)/SUMPRODUCT(--(M67:M73&lt;&gt;"")))</f>
        <v>33.3333333333333</v>
      </c>
      <c r="N74" s="93" t="str" cm="1">
        <f t="array" ref="N74">IF(COUNTA(P67:P73)=0,"",SUM(P67:P73)/SUMPRODUCT(--(P67:P73&lt;&gt;"")))</f>
        <v/>
      </c>
      <c r="O74" s="94"/>
      <c r="P74" s="95"/>
      <c r="Q74" s="121" cm="1">
        <f t="array" ref="Q74">SUM(Q67:Q73)/IF(SUM(Q67:Q73)=0,1,SUM(IF(Q67:Q73&lt;&gt;0,1,0)))</f>
        <v>77.9807692307692</v>
      </c>
      <c r="R74" s="101" t="str">
        <f>REPT("-",12)</f>
        <v>------------</v>
      </c>
      <c r="S74" s="122"/>
      <c r="T74" s="123">
        <f>SUM(T67:T72)</f>
        <v>-8066.15384615385</v>
      </c>
    </row>
    <row r="75" s="38" customFormat="1" ht="26" hidden="1" customHeight="1" spans="1:20">
      <c r="A75" s="63" t="s">
        <v>157</v>
      </c>
      <c r="B75" s="64"/>
      <c r="C75" s="65">
        <f>SUM(C74:D74)/2</f>
        <v>98.75</v>
      </c>
      <c r="D75" s="66"/>
      <c r="E75" s="65">
        <f>SUM(E74:F74)/2</f>
        <v>43.125</v>
      </c>
      <c r="F75" s="66"/>
      <c r="G75" s="63">
        <f>SUM(G74,K74)/2</f>
        <v>80.4166666666667</v>
      </c>
      <c r="H75" s="67"/>
      <c r="I75" s="67"/>
      <c r="J75" s="67"/>
      <c r="K75" s="64"/>
      <c r="L75" s="63">
        <f>SUM(L74:M74)/2</f>
        <v>46.6666666666667</v>
      </c>
      <c r="M75" s="64"/>
      <c r="N75" s="63" t="str">
        <f t="shared" ref="N75:R75" si="26">REPT("-",12)</f>
        <v>------------</v>
      </c>
      <c r="O75" s="67"/>
      <c r="P75" s="64"/>
      <c r="Q75" s="66" t="str">
        <f t="shared" si="26"/>
        <v>------------</v>
      </c>
      <c r="R75" s="66" t="str">
        <f t="shared" si="26"/>
        <v>------------</v>
      </c>
      <c r="S75" s="64"/>
      <c r="T75" s="64" t="str">
        <f>REPT("-",12)</f>
        <v>------------</v>
      </c>
    </row>
    <row r="76" s="38" customFormat="1" ht="26" hidden="1" customHeight="1" spans="1:20">
      <c r="A76" s="68" t="s">
        <v>159</v>
      </c>
      <c r="B76" s="69"/>
      <c r="C76" s="70"/>
      <c r="D76" s="70"/>
      <c r="E76" s="70"/>
      <c r="F76" s="70"/>
      <c r="G76" s="70"/>
      <c r="H76" s="70"/>
      <c r="I76" s="70"/>
      <c r="J76" s="70"/>
      <c r="K76" s="70"/>
      <c r="L76" s="70"/>
      <c r="M76" s="70"/>
      <c r="N76" s="70"/>
      <c r="O76" s="70"/>
      <c r="P76" s="70"/>
      <c r="Q76" s="70"/>
      <c r="R76" s="116" t="str">
        <f>REPT("-",12)</f>
        <v>------------</v>
      </c>
      <c r="S76" s="70"/>
      <c r="T76" s="116" t="str">
        <f>REPT("-",12)</f>
        <v>------------</v>
      </c>
    </row>
    <row r="77" ht="15.95" hidden="1" customHeight="1" spans="1:20">
      <c r="A77" s="55">
        <v>44376</v>
      </c>
      <c r="B77" s="56" t="s">
        <v>115</v>
      </c>
      <c r="C77" s="57"/>
      <c r="D77" s="58"/>
      <c r="E77" s="57"/>
      <c r="F77" s="57"/>
      <c r="G77" s="59"/>
      <c r="H77" s="57"/>
      <c r="I77" s="58"/>
      <c r="J77" s="57"/>
      <c r="K77" s="92" t="str" cm="1">
        <f t="array" ref="K77">IF(COUNTA(H77:J77)=0,"",SUM(H77:J77)/SUMPRODUCT(--(H77:J77&lt;&gt;"")))</f>
        <v/>
      </c>
      <c r="L77" s="57"/>
      <c r="M77" s="57"/>
      <c r="N77" s="18"/>
      <c r="O77" s="18"/>
      <c r="P77" s="18"/>
      <c r="Q77" s="108">
        <f t="shared" ref="Q77:Q83" si="27">(0.5*C77+2*D77+1*E77+1*F77+2*G77+2*H77+2*I77+2*J77+0.5*L77+0.5*M77+O77*P77)/IF(OR(B77="SAT",B77="SUN"),10,13)</f>
        <v>0</v>
      </c>
      <c r="R77" s="109" t="str">
        <f>IF(Q84&gt;=100,"NPL",IF(AND(Q84&lt;=99.99,Q84&gt;=95),"N*",IF(AND(Q84&lt;=94.99,Q84&gt;=88),"ICN1",IF(AND(Q84&lt;=87.99,Q84&gt;=80),"ICN2",IF(AND(Q84&lt;=79.99,Q84&gt;=70),"ICN3",IF(AND(Q84&lt;=69.99,Q84&gt;=60),"ICN4",IF(Q84=0,"-","ICN5")))))))</f>
        <v>-</v>
      </c>
      <c r="S77" s="110"/>
      <c r="T77" s="111">
        <f t="shared" ref="T77:T83" si="28">28*Q77-2800</f>
        <v>-2800</v>
      </c>
    </row>
    <row r="78" ht="15.95" hidden="1" customHeight="1" spans="1:20">
      <c r="A78" s="55">
        <v>44377</v>
      </c>
      <c r="B78" s="56" t="s">
        <v>121</v>
      </c>
      <c r="C78" s="57"/>
      <c r="D78" s="58"/>
      <c r="E78" s="57"/>
      <c r="F78" s="57"/>
      <c r="G78" s="59"/>
      <c r="H78" s="57"/>
      <c r="I78" s="58"/>
      <c r="J78" s="57"/>
      <c r="K78" s="92" t="str" cm="1">
        <f t="array" ref="K78">IF(COUNTA(H78:J78)=0,"",SUM(H78:J78)/SUMPRODUCT(--(H78:J78&lt;&gt;"")))</f>
        <v/>
      </c>
      <c r="L78" s="57"/>
      <c r="M78" s="57"/>
      <c r="N78" s="18"/>
      <c r="O78" s="18"/>
      <c r="P78" s="18"/>
      <c r="Q78" s="108">
        <f t="shared" si="27"/>
        <v>0</v>
      </c>
      <c r="R78" s="112"/>
      <c r="S78" s="110"/>
      <c r="T78" s="111">
        <f t="shared" si="28"/>
        <v>-2800</v>
      </c>
    </row>
    <row r="79" ht="15.95" hidden="1" customHeight="1" spans="1:20">
      <c r="A79" s="55">
        <v>44378</v>
      </c>
      <c r="B79" s="56" t="s">
        <v>127</v>
      </c>
      <c r="C79" s="57"/>
      <c r="D79" s="58"/>
      <c r="E79" s="57"/>
      <c r="F79" s="57"/>
      <c r="G79" s="59"/>
      <c r="H79" s="57"/>
      <c r="I79" s="58"/>
      <c r="J79" s="57"/>
      <c r="K79" s="92" t="str" cm="1">
        <f t="array" ref="K79">IF(COUNTA(H79:J79)=0,"",SUM(H79:J79)/SUMPRODUCT(--(H79:J79&lt;&gt;"")))</f>
        <v/>
      </c>
      <c r="L79" s="57"/>
      <c r="M79" s="57"/>
      <c r="N79" s="18"/>
      <c r="O79" s="18"/>
      <c r="P79" s="18"/>
      <c r="Q79" s="108">
        <f t="shared" si="27"/>
        <v>0</v>
      </c>
      <c r="R79" s="112"/>
      <c r="S79" s="110"/>
      <c r="T79" s="111">
        <f t="shared" si="28"/>
        <v>-2800</v>
      </c>
    </row>
    <row r="80" ht="15.95" hidden="1" customHeight="1" spans="1:20">
      <c r="A80" s="55">
        <v>44379</v>
      </c>
      <c r="B80" s="56" t="s">
        <v>133</v>
      </c>
      <c r="C80" s="57"/>
      <c r="D80" s="58"/>
      <c r="E80" s="57"/>
      <c r="F80" s="57"/>
      <c r="G80" s="59"/>
      <c r="H80" s="57"/>
      <c r="I80" s="58"/>
      <c r="J80" s="57"/>
      <c r="K80" s="92" t="str" cm="1">
        <f t="array" ref="K80">IF(COUNTA(H80:J80)=0,"",SUM(H80:J80)/SUMPRODUCT(--(H80:J80&lt;&gt;"")))</f>
        <v/>
      </c>
      <c r="L80" s="57"/>
      <c r="M80" s="57"/>
      <c r="N80" s="18"/>
      <c r="O80" s="18"/>
      <c r="P80" s="18"/>
      <c r="Q80" s="108">
        <f t="shared" si="27"/>
        <v>0</v>
      </c>
      <c r="R80" s="112"/>
      <c r="S80" s="110"/>
      <c r="T80" s="111">
        <f t="shared" si="28"/>
        <v>-2800</v>
      </c>
    </row>
    <row r="81" ht="15.95" hidden="1" customHeight="1" spans="1:20">
      <c r="A81" s="55">
        <v>44380</v>
      </c>
      <c r="B81" s="56" t="s">
        <v>139</v>
      </c>
      <c r="C81" s="57"/>
      <c r="D81" s="58"/>
      <c r="E81" s="57"/>
      <c r="F81" s="57"/>
      <c r="G81" s="59"/>
      <c r="H81" s="57"/>
      <c r="I81" s="58"/>
      <c r="J81" s="57"/>
      <c r="K81" s="92" t="str" cm="1">
        <f t="array" ref="K81">IF(COUNTA(H81:J81)=0,"",SUM(H81:J81)/SUMPRODUCT(--(H81:J81&lt;&gt;"")))</f>
        <v/>
      </c>
      <c r="L81" s="57"/>
      <c r="M81" s="57"/>
      <c r="N81" s="18"/>
      <c r="O81" s="18"/>
      <c r="P81" s="18"/>
      <c r="Q81" s="108">
        <f t="shared" si="27"/>
        <v>0</v>
      </c>
      <c r="R81" s="112"/>
      <c r="S81" s="110"/>
      <c r="T81" s="111">
        <f t="shared" si="28"/>
        <v>-2800</v>
      </c>
    </row>
    <row r="82" ht="15.95" hidden="1" customHeight="1" spans="1:20">
      <c r="A82" s="55">
        <v>44381</v>
      </c>
      <c r="B82" s="56" t="s">
        <v>144</v>
      </c>
      <c r="C82" s="57"/>
      <c r="D82" s="58"/>
      <c r="E82" s="57"/>
      <c r="F82" s="57"/>
      <c r="G82" s="59"/>
      <c r="H82" s="57"/>
      <c r="I82" s="58"/>
      <c r="J82" s="57"/>
      <c r="K82" s="92" t="str" cm="1">
        <f t="array" ref="K82">IF(COUNTA(H82:J82)=0,"",SUM(H82:J82)/SUMPRODUCT(--(H82:J82&lt;&gt;"")))</f>
        <v/>
      </c>
      <c r="L82" s="57"/>
      <c r="M82" s="57"/>
      <c r="N82" s="18"/>
      <c r="O82" s="18"/>
      <c r="P82" s="18"/>
      <c r="Q82" s="108">
        <f t="shared" si="27"/>
        <v>0</v>
      </c>
      <c r="R82" s="112"/>
      <c r="S82" s="110"/>
      <c r="T82" s="111">
        <f t="shared" si="28"/>
        <v>-2800</v>
      </c>
    </row>
    <row r="83" ht="15.95" hidden="1" customHeight="1" spans="1:20">
      <c r="A83" s="55">
        <v>44382</v>
      </c>
      <c r="B83" s="56" t="s">
        <v>150</v>
      </c>
      <c r="C83" s="57"/>
      <c r="D83" s="58"/>
      <c r="E83" s="57"/>
      <c r="F83" s="57"/>
      <c r="G83" s="59"/>
      <c r="H83" s="57"/>
      <c r="I83" s="58"/>
      <c r="J83" s="57"/>
      <c r="K83" s="92" t="str" cm="1">
        <f t="array" ref="K83">IF(COUNTA(H83:J83)=0,"",SUM(H83:J83)/SUMPRODUCT(--(H83:J83&lt;&gt;"")))</f>
        <v/>
      </c>
      <c r="L83" s="57"/>
      <c r="M83" s="57"/>
      <c r="N83" s="18"/>
      <c r="O83" s="18"/>
      <c r="P83" s="18"/>
      <c r="Q83" s="108">
        <f t="shared" si="27"/>
        <v>0</v>
      </c>
      <c r="R83" s="119"/>
      <c r="S83" s="110"/>
      <c r="T83" s="111">
        <f t="shared" si="28"/>
        <v>-2800</v>
      </c>
    </row>
    <row r="84" s="38" customFormat="1" ht="15.95" hidden="1" customHeight="1" spans="1:20">
      <c r="A84" s="76" t="s">
        <v>249</v>
      </c>
      <c r="B84" s="77"/>
      <c r="C84" s="78" t="str" cm="1">
        <f t="array" ref="C84">IF(COUNTA(C77:C83)=0,"",SUM(C77:C83)/SUMPRODUCT(--(C77:C83&lt;&gt;"")))</f>
        <v/>
      </c>
      <c r="D84" s="78" t="str" cm="1">
        <f t="array" ref="D84">IF(COUNTA(D77:D83)=0,"",SUM(D77:D83)/SUMPRODUCT(--(D77:D83&lt;&gt;"")))</f>
        <v/>
      </c>
      <c r="E84" s="78" t="str" cm="1">
        <f t="array" ref="E84">IF(COUNTA(E77:E83)=0,"",SUM(E77:E83)/SUMPRODUCT(--(E77:E83&lt;&gt;"")))</f>
        <v/>
      </c>
      <c r="F84" s="78" t="str" cm="1">
        <f t="array" ref="F84">IF(COUNTA(F77:F83)=0,"",SUM(F77:F83)/SUMPRODUCT(--(F77:F83&lt;&gt;"")))</f>
        <v/>
      </c>
      <c r="G84" s="78" t="str" cm="1">
        <f t="array" ref="G84">IF(COUNTA(G77:G83)=0,"",SUM(G77:G83)/SUMPRODUCT(--(G77:G83&lt;&gt;"")))</f>
        <v/>
      </c>
      <c r="H84" s="78" t="str" cm="1">
        <f t="array" ref="H84">IF(COUNTA(H77:H83)=0,"",SUM(H77:H83)/SUMPRODUCT(--(H77:H83&lt;&gt;"")))</f>
        <v/>
      </c>
      <c r="I84" s="78" t="str" cm="1">
        <f t="array" ref="I84">IF(COUNTA(I77:I83)=0,"",SUM(I77:I83)/SUMPRODUCT(--(I77:I83&lt;&gt;"")))</f>
        <v/>
      </c>
      <c r="J84" s="78" t="str" cm="1">
        <f t="array" ref="J84">IF(COUNTA(J77:J83)=0,"",SUM(J77:J83)/SUMPRODUCT(--(J77:J83&lt;&gt;"")))</f>
        <v/>
      </c>
      <c r="K84" s="78" t="str" cm="1">
        <f t="array" ref="K84">IF(SUMPRODUCT(--(K77:K83&lt;&gt;""))=0,"",SUM(K77:K83)/SUMPRODUCT(--(K77:K83&lt;&gt;"")))</f>
        <v/>
      </c>
      <c r="L84" s="78" t="str" cm="1">
        <f t="array" ref="L84">IF(COUNTA(L77:L83)=0,"",SUM(L77:L83)/SUMPRODUCT(--(L77:L83&lt;&gt;"")))</f>
        <v/>
      </c>
      <c r="M84" s="78" t="str" cm="1">
        <f t="array" ref="M84">IF(COUNTA(M77:M83)=0,"",SUM(M77:M83)/SUMPRODUCT(--(M77:M83&lt;&gt;"")))</f>
        <v/>
      </c>
      <c r="N84" s="93" t="str" cm="1">
        <f t="array" ref="N84">IF(COUNTA(P77:P83)=0,"",SUM(P77:P83)/SUMPRODUCT(--(P77:P83&lt;&gt;"")))</f>
        <v/>
      </c>
      <c r="O84" s="94"/>
      <c r="P84" s="95"/>
      <c r="Q84" s="121" cm="1">
        <f t="array" ref="Q84">SUM(Q77:Q83)/IF(SUM(Q77:Q83)=0,1,SUM(IF(Q77:Q83&lt;&gt;0,1,0)))</f>
        <v>0</v>
      </c>
      <c r="R84" s="101" t="str">
        <f t="shared" ref="R84:R87" si="29">REPT("-",12)</f>
        <v>------------</v>
      </c>
      <c r="S84" s="122"/>
      <c r="T84" s="123">
        <f>SUM(T77:T82)</f>
        <v>-16800</v>
      </c>
    </row>
    <row r="85" s="38" customFormat="1" ht="26" hidden="1" customHeight="1" spans="1:20">
      <c r="A85" s="63" t="s">
        <v>157</v>
      </c>
      <c r="B85" s="64"/>
      <c r="C85" s="65">
        <f>SUM(C84:D84)/2</f>
        <v>0</v>
      </c>
      <c r="D85" s="66"/>
      <c r="E85" s="65">
        <f>SUM(E84:F84)/2</f>
        <v>0</v>
      </c>
      <c r="F85" s="66"/>
      <c r="G85" s="63">
        <f>SUM(G84,K84)/2</f>
        <v>0</v>
      </c>
      <c r="H85" s="67"/>
      <c r="I85" s="67"/>
      <c r="J85" s="67"/>
      <c r="K85" s="64"/>
      <c r="L85" s="63">
        <f>SUM(L84:M84)/2</f>
        <v>0</v>
      </c>
      <c r="M85" s="64"/>
      <c r="N85" s="63" t="str">
        <f t="shared" ref="N85:R85" si="30">REPT("-",12)</f>
        <v>------------</v>
      </c>
      <c r="O85" s="67"/>
      <c r="P85" s="64"/>
      <c r="Q85" s="66" t="str">
        <f t="shared" si="30"/>
        <v>------------</v>
      </c>
      <c r="R85" s="66" t="str">
        <f t="shared" si="30"/>
        <v>------------</v>
      </c>
      <c r="S85" s="64"/>
      <c r="T85" s="64" t="str">
        <f t="shared" ref="T85:T89" si="31">REPT("-",12)</f>
        <v>------------</v>
      </c>
    </row>
    <row r="86" s="38" customFormat="1" ht="26" hidden="1" customHeight="1" spans="1:20">
      <c r="A86" s="68" t="s">
        <v>159</v>
      </c>
      <c r="B86" s="69"/>
      <c r="C86" s="70"/>
      <c r="D86" s="70"/>
      <c r="E86" s="70"/>
      <c r="F86" s="70"/>
      <c r="G86" s="70"/>
      <c r="H86" s="70"/>
      <c r="I86" s="70"/>
      <c r="J86" s="70"/>
      <c r="K86" s="70"/>
      <c r="L86" s="70"/>
      <c r="M86" s="70"/>
      <c r="N86" s="70"/>
      <c r="O86" s="70"/>
      <c r="P86" s="70"/>
      <c r="Q86" s="70"/>
      <c r="R86" s="116" t="str">
        <f t="shared" si="29"/>
        <v>------------</v>
      </c>
      <c r="S86" s="70"/>
      <c r="T86" s="116" t="str">
        <f t="shared" si="31"/>
        <v>------------</v>
      </c>
    </row>
    <row r="87" s="39" customFormat="1" ht="24" hidden="1" customHeight="1" spans="1:20">
      <c r="A87" s="79" t="s">
        <v>250</v>
      </c>
      <c r="B87" s="80"/>
      <c r="C87" s="81">
        <f t="shared" ref="C87:N87" si="32">IF(SUMPRODUCT(--(C54&lt;&gt;"")+--(C64&lt;&gt;"")+--(C74&lt;&gt;"")+--(C84&lt;&gt;""))=0,"",SUM(C54,C64,C74,C84)/SUMPRODUCT(--(C54&lt;&gt;"")+--(C64&lt;&gt;"")+--(C74&lt;&gt;"")+--(C84&lt;&gt;"")))</f>
        <v>63.0952380952381</v>
      </c>
      <c r="D87" s="81">
        <f t="shared" si="32"/>
        <v>87.0238095238095</v>
      </c>
      <c r="E87" s="81">
        <f t="shared" si="32"/>
        <v>78.75</v>
      </c>
      <c r="F87" s="81">
        <f t="shared" si="32"/>
        <v>8.0952380952381</v>
      </c>
      <c r="G87" s="81">
        <f t="shared" si="32"/>
        <v>59.0476190476191</v>
      </c>
      <c r="H87" s="81">
        <f t="shared" si="32"/>
        <v>49.9404761904762</v>
      </c>
      <c r="I87" s="81">
        <f t="shared" si="32"/>
        <v>53.6507936507937</v>
      </c>
      <c r="J87" s="81">
        <f t="shared" si="32"/>
        <v>76.2698412698414</v>
      </c>
      <c r="K87" s="81">
        <f t="shared" si="32"/>
        <v>54.7222222222223</v>
      </c>
      <c r="L87" s="81">
        <f t="shared" si="32"/>
        <v>46.1904761904762</v>
      </c>
      <c r="M87" s="81">
        <f t="shared" si="32"/>
        <v>30.1587301587301</v>
      </c>
      <c r="N87" s="98">
        <f t="shared" si="32"/>
        <v>90</v>
      </c>
      <c r="O87" s="99"/>
      <c r="P87" s="100"/>
      <c r="Q87" s="98">
        <f>IF(SUMPRODUCT(--(Q54&lt;&gt;0),--ISNUMBER(Q54))+SUMPRODUCT(--(Q64&lt;&gt;0),--ISNUMBER(Q64))+SUMPRODUCT(--(Q74&lt;&gt;0),--ISNUMBER(Q74))+SUMPRODUCT(--(Q84&lt;&gt;0),--ISNUMBER(Q84))=0,0,(SUM(Q54*(Q54&lt;&gt;0),Q64*(Q64&lt;&gt;0),Q74*(Q74&lt;&gt;0),Q84*(Q84&lt;&gt;0)))/(SUMPRODUCT(--(Q54&lt;&gt;0),--ISNUMBER(Q54))+SUMPRODUCT(--(Q64&lt;&gt;0),--ISNUMBER(Q64))+SUMPRODUCT(--(Q74&lt;&gt;0),--ISNUMBER(Q74))+SUMPRODUCT(--(Q84&lt;&gt;0),--ISNUMBER(Q84))))</f>
        <v>68.7701465201465</v>
      </c>
      <c r="R87" s="101" t="str">
        <f t="shared" si="29"/>
        <v>------------</v>
      </c>
      <c r="S87" s="100"/>
      <c r="T87" s="81">
        <f>IF(SUMPRODUCT(--(T54&lt;&gt;"")+--(T64&lt;&gt;"")+--(T74&lt;&gt;"")+--(T84&lt;&gt;""))=0,"",SUM(T54,T64,T74,T84)/SUMPRODUCT(--(T54&lt;&gt;"")+--(T64&lt;&gt;"")+--(T74&lt;&gt;"")+--(T84&lt;&gt;"")))</f>
        <v>-8702.88461538462</v>
      </c>
    </row>
    <row r="88" s="40" customFormat="1" ht="26" hidden="1" customHeight="1" spans="1:20">
      <c r="A88" s="82" t="s">
        <v>220</v>
      </c>
      <c r="B88" s="83"/>
      <c r="C88" s="84">
        <f>SUM(C87:D87)/2</f>
        <v>75.0595238095238</v>
      </c>
      <c r="D88" s="85"/>
      <c r="E88" s="84">
        <f>SUM(E87:F87)/2</f>
        <v>43.4226190476191</v>
      </c>
      <c r="F88" s="85"/>
      <c r="G88" s="82">
        <f>SUM(G87,K87)/2</f>
        <v>56.8849206349207</v>
      </c>
      <c r="H88" s="86"/>
      <c r="I88" s="86"/>
      <c r="J88" s="86"/>
      <c r="K88" s="83"/>
      <c r="L88" s="82">
        <f>SUM(L87:M87)/2</f>
        <v>38.1746031746032</v>
      </c>
      <c r="M88" s="83"/>
      <c r="N88" s="82" t="str">
        <f t="shared" ref="N88:R88" si="33">REPT("-",12)</f>
        <v>------------</v>
      </c>
      <c r="O88" s="86"/>
      <c r="P88" s="83"/>
      <c r="Q88" s="85" t="str">
        <f t="shared" si="33"/>
        <v>------------</v>
      </c>
      <c r="R88" s="85" t="str">
        <f t="shared" si="33"/>
        <v>------------</v>
      </c>
      <c r="S88" s="83"/>
      <c r="T88" s="83" t="str">
        <f t="shared" si="31"/>
        <v>------------</v>
      </c>
    </row>
    <row r="89" s="38" customFormat="1" ht="26" hidden="1" customHeight="1" spans="1:20">
      <c r="A89" s="87" t="s">
        <v>221</v>
      </c>
      <c r="B89" s="88"/>
      <c r="C89" s="89"/>
      <c r="D89" s="89"/>
      <c r="E89" s="89"/>
      <c r="F89" s="89"/>
      <c r="G89" s="89"/>
      <c r="H89" s="89"/>
      <c r="I89" s="89"/>
      <c r="J89" s="89"/>
      <c r="K89" s="89"/>
      <c r="L89" s="89"/>
      <c r="M89" s="89"/>
      <c r="N89" s="89"/>
      <c r="O89" s="89"/>
      <c r="P89" s="89"/>
      <c r="Q89" s="89"/>
      <c r="R89" s="124" t="str">
        <f>REPT("-",12)</f>
        <v>------------</v>
      </c>
      <c r="S89" s="89"/>
      <c r="T89" s="124" t="str">
        <f t="shared" si="31"/>
        <v>------------</v>
      </c>
    </row>
    <row r="90" ht="15.95" hidden="1" customHeight="1" spans="1:20">
      <c r="A90" s="55">
        <v>44383</v>
      </c>
      <c r="B90" s="56" t="s">
        <v>115</v>
      </c>
      <c r="C90" s="57"/>
      <c r="D90" s="58"/>
      <c r="E90" s="57"/>
      <c r="F90" s="57"/>
      <c r="G90" s="59"/>
      <c r="H90" s="57"/>
      <c r="I90" s="58"/>
      <c r="J90" s="57"/>
      <c r="K90" s="92" t="str" cm="1">
        <f t="array" ref="K90">IF(COUNTA(H90:J90)=0,"",SUM(H90:J90)/SUMPRODUCT(--(H90:J90&lt;&gt;"")))</f>
        <v/>
      </c>
      <c r="L90" s="57"/>
      <c r="M90" s="57"/>
      <c r="N90" s="18"/>
      <c r="O90" s="18"/>
      <c r="P90" s="18"/>
      <c r="Q90" s="108">
        <f t="shared" ref="Q90:Q96" si="34">(0.5*C90+2*D90+1*E90+1*F90+2*G90+2*H90+2*I90+2*J90+0.5*L90+0.5*M90+O90*P90)/IF(OR(B90="SAT",B90="SUN"),10,13)</f>
        <v>0</v>
      </c>
      <c r="R90" s="109" t="str">
        <f>IF(Q97&gt;=100,"NPL",IF(AND(Q97&lt;=99.99,Q97&gt;=95),"N*",IF(AND(Q97&lt;=94.99,Q97&gt;=88),"ICN1",IF(AND(Q97&lt;=87.99,Q97&gt;=80),"ICN2",IF(AND(Q97&lt;=79.99,Q97&gt;=70),"ICN3",IF(AND(Q97&lt;=69.99,Q97&gt;=60),"ICN4",IF(Q97=0,"-","ICN5")))))))</f>
        <v>-</v>
      </c>
      <c r="S90" s="110"/>
      <c r="T90" s="111">
        <f t="shared" ref="T90:T96" si="35">28*Q90-2800</f>
        <v>-2800</v>
      </c>
    </row>
    <row r="91" ht="15.95" hidden="1" customHeight="1" spans="1:20">
      <c r="A91" s="55">
        <v>44384</v>
      </c>
      <c r="B91" s="56" t="s">
        <v>121</v>
      </c>
      <c r="C91" s="57"/>
      <c r="D91" s="58"/>
      <c r="E91" s="57"/>
      <c r="F91" s="57"/>
      <c r="G91" s="59"/>
      <c r="H91" s="57"/>
      <c r="I91" s="58"/>
      <c r="J91" s="57"/>
      <c r="K91" s="92" t="str" cm="1">
        <f t="array" ref="K91">IF(COUNTA(H91:J91)=0,"",SUM(H91:J91)/SUMPRODUCT(--(H91:J91&lt;&gt;"")))</f>
        <v/>
      </c>
      <c r="L91" s="57"/>
      <c r="M91" s="57"/>
      <c r="N91" s="18"/>
      <c r="O91" s="18"/>
      <c r="P91" s="18"/>
      <c r="Q91" s="108">
        <f t="shared" si="34"/>
        <v>0</v>
      </c>
      <c r="R91" s="112"/>
      <c r="S91" s="110"/>
      <c r="T91" s="111">
        <f t="shared" si="35"/>
        <v>-2800</v>
      </c>
    </row>
    <row r="92" ht="15.95" hidden="1" customHeight="1" spans="1:20">
      <c r="A92" s="55">
        <v>44385</v>
      </c>
      <c r="B92" s="56" t="s">
        <v>127</v>
      </c>
      <c r="C92" s="57"/>
      <c r="D92" s="58"/>
      <c r="E92" s="57"/>
      <c r="F92" s="57"/>
      <c r="G92" s="59"/>
      <c r="H92" s="57"/>
      <c r="I92" s="58"/>
      <c r="J92" s="57"/>
      <c r="K92" s="92" t="str" cm="1">
        <f t="array" ref="K92">IF(COUNTA(H92:J92)=0,"",SUM(H92:J92)/SUMPRODUCT(--(H92:J92&lt;&gt;"")))</f>
        <v/>
      </c>
      <c r="L92" s="57"/>
      <c r="M92" s="57"/>
      <c r="N92" s="18"/>
      <c r="O92" s="18"/>
      <c r="P92" s="18"/>
      <c r="Q92" s="108">
        <f t="shared" si="34"/>
        <v>0</v>
      </c>
      <c r="R92" s="112"/>
      <c r="S92" s="110"/>
      <c r="T92" s="111">
        <f t="shared" si="35"/>
        <v>-2800</v>
      </c>
    </row>
    <row r="93" ht="15.95" hidden="1" customHeight="1" spans="1:20">
      <c r="A93" s="55">
        <v>44386</v>
      </c>
      <c r="B93" s="56" t="s">
        <v>133</v>
      </c>
      <c r="C93" s="57"/>
      <c r="D93" s="58"/>
      <c r="E93" s="57"/>
      <c r="F93" s="57"/>
      <c r="G93" s="59"/>
      <c r="H93" s="57"/>
      <c r="I93" s="58"/>
      <c r="J93" s="57"/>
      <c r="K93" s="92" t="str" cm="1">
        <f t="array" ref="K93">IF(COUNTA(H93:J93)=0,"",SUM(H93:J93)/SUMPRODUCT(--(H93:J93&lt;&gt;"")))</f>
        <v/>
      </c>
      <c r="L93" s="57"/>
      <c r="M93" s="57"/>
      <c r="N93" s="18"/>
      <c r="O93" s="18"/>
      <c r="P93" s="18"/>
      <c r="Q93" s="108">
        <f t="shared" si="34"/>
        <v>0</v>
      </c>
      <c r="R93" s="112"/>
      <c r="S93" s="110"/>
      <c r="T93" s="111">
        <f t="shared" si="35"/>
        <v>-2800</v>
      </c>
    </row>
    <row r="94" ht="15.95" hidden="1" customHeight="1" spans="1:20">
      <c r="A94" s="55">
        <v>44387</v>
      </c>
      <c r="B94" s="56" t="s">
        <v>139</v>
      </c>
      <c r="C94" s="57"/>
      <c r="D94" s="58"/>
      <c r="E94" s="57"/>
      <c r="F94" s="57"/>
      <c r="G94" s="59"/>
      <c r="H94" s="57"/>
      <c r="I94" s="58"/>
      <c r="J94" s="57"/>
      <c r="K94" s="92" t="str" cm="1">
        <f t="array" ref="K94">IF(COUNTA(H94:J94)=0,"",SUM(H94:J94)/SUMPRODUCT(--(H94:J94&lt;&gt;"")))</f>
        <v/>
      </c>
      <c r="L94" s="57"/>
      <c r="M94" s="57"/>
      <c r="N94" s="18"/>
      <c r="O94" s="18"/>
      <c r="P94" s="18"/>
      <c r="Q94" s="108">
        <f t="shared" si="34"/>
        <v>0</v>
      </c>
      <c r="R94" s="112"/>
      <c r="S94" s="110"/>
      <c r="T94" s="111">
        <f t="shared" si="35"/>
        <v>-2800</v>
      </c>
    </row>
    <row r="95" ht="15.95" hidden="1" customHeight="1" spans="1:20">
      <c r="A95" s="55">
        <v>44388</v>
      </c>
      <c r="B95" s="56" t="s">
        <v>144</v>
      </c>
      <c r="C95" s="57"/>
      <c r="D95" s="58"/>
      <c r="E95" s="57"/>
      <c r="F95" s="57"/>
      <c r="G95" s="59"/>
      <c r="H95" s="57"/>
      <c r="I95" s="58"/>
      <c r="J95" s="57"/>
      <c r="K95" s="92" t="str" cm="1">
        <f t="array" ref="K95">IF(COUNTA(H95:J95)=0,"",SUM(H95:J95)/SUMPRODUCT(--(H95:J95&lt;&gt;"")))</f>
        <v/>
      </c>
      <c r="L95" s="57"/>
      <c r="M95" s="57"/>
      <c r="N95" s="18"/>
      <c r="O95" s="18"/>
      <c r="P95" s="18"/>
      <c r="Q95" s="108">
        <f t="shared" si="34"/>
        <v>0</v>
      </c>
      <c r="R95" s="112"/>
      <c r="S95" s="110"/>
      <c r="T95" s="111">
        <f t="shared" si="35"/>
        <v>-2800</v>
      </c>
    </row>
    <row r="96" ht="15.95" hidden="1" customHeight="1" spans="1:20">
      <c r="A96" s="55">
        <v>44389</v>
      </c>
      <c r="B96" s="56" t="s">
        <v>150</v>
      </c>
      <c r="C96" s="57"/>
      <c r="D96" s="58"/>
      <c r="E96" s="57"/>
      <c r="F96" s="57"/>
      <c r="G96" s="59"/>
      <c r="H96" s="57"/>
      <c r="I96" s="58"/>
      <c r="J96" s="57"/>
      <c r="K96" s="92" t="str" cm="1">
        <f t="array" ref="K96">IF(COUNTA(H96:J96)=0,"",SUM(H96:J96)/SUMPRODUCT(--(H96:J96&lt;&gt;"")))</f>
        <v/>
      </c>
      <c r="L96" s="57"/>
      <c r="M96" s="57"/>
      <c r="N96" s="18"/>
      <c r="O96" s="18"/>
      <c r="P96" s="18"/>
      <c r="Q96" s="108">
        <f t="shared" si="34"/>
        <v>0</v>
      </c>
      <c r="R96" s="119"/>
      <c r="S96" s="110"/>
      <c r="T96" s="111">
        <f t="shared" si="35"/>
        <v>-2800</v>
      </c>
    </row>
    <row r="97" s="38" customFormat="1" ht="15.95" hidden="1" customHeight="1" spans="1:20">
      <c r="A97" s="76" t="s">
        <v>251</v>
      </c>
      <c r="B97" s="77"/>
      <c r="C97" s="78" t="str" cm="1">
        <f t="array" ref="C97">IF(COUNTA(C90:C96)=0,"",SUM(C90:C96)/SUMPRODUCT(--(C90:C96&lt;&gt;"")))</f>
        <v/>
      </c>
      <c r="D97" s="78" t="str" cm="1">
        <f t="array" ref="D97">IF(COUNTA(D90:D96)=0,"",SUM(D90:D96)/SUMPRODUCT(--(D90:D96&lt;&gt;"")))</f>
        <v/>
      </c>
      <c r="E97" s="78" t="str" cm="1">
        <f t="array" ref="E97">IF(COUNTA(E90:E96)=0,"",SUM(E90:E96)/SUMPRODUCT(--(E90:E96&lt;&gt;"")))</f>
        <v/>
      </c>
      <c r="F97" s="78" t="str" cm="1">
        <f t="array" ref="F97">IF(COUNTA(F90:F96)=0,"",SUM(F90:F96)/SUMPRODUCT(--(F90:F96&lt;&gt;"")))</f>
        <v/>
      </c>
      <c r="G97" s="78" t="str" cm="1">
        <f t="array" ref="G97">IF(COUNTA(G90:G96)=0,"",SUM(G90:G96)/SUMPRODUCT(--(G90:G96&lt;&gt;"")))</f>
        <v/>
      </c>
      <c r="H97" s="78" t="str" cm="1">
        <f t="array" ref="H97">IF(COUNTA(H90:H96)=0,"",SUM(H90:H96)/SUMPRODUCT(--(H90:H96&lt;&gt;"")))</f>
        <v/>
      </c>
      <c r="I97" s="78" t="str" cm="1">
        <f t="array" ref="I97">IF(COUNTA(I90:I96)=0,"",SUM(I90:I96)/SUMPRODUCT(--(I90:I96&lt;&gt;"")))</f>
        <v/>
      </c>
      <c r="J97" s="78" t="str" cm="1">
        <f t="array" ref="J97">IF(COUNTA(J90:J96)=0,"",SUM(J90:J96)/SUMPRODUCT(--(J90:J96&lt;&gt;"")))</f>
        <v/>
      </c>
      <c r="K97" s="78" t="str" cm="1">
        <f t="array" ref="K97">IF(SUMPRODUCT(--(K90:K96&lt;&gt;""))=0,"",SUM(K90:K96)/SUMPRODUCT(--(K90:K96&lt;&gt;"")))</f>
        <v/>
      </c>
      <c r="L97" s="78" t="str" cm="1">
        <f t="array" ref="L97">IF(COUNTA(L90:L96)=0,"",SUM(L90:L96)/SUMPRODUCT(--(L90:L96&lt;&gt;"")))</f>
        <v/>
      </c>
      <c r="M97" s="78" t="str" cm="1">
        <f t="array" ref="M97">IF(COUNTA(M90:M96)=0,"",SUM(M90:M96)/SUMPRODUCT(--(M90:M96&lt;&gt;"")))</f>
        <v/>
      </c>
      <c r="N97" s="93" t="str" cm="1">
        <f t="array" ref="N97">IF(COUNTA(P90:P96)=0,"",SUM(P90:P96)/SUMPRODUCT(--(P90:P96&lt;&gt;"")))</f>
        <v/>
      </c>
      <c r="O97" s="94"/>
      <c r="P97" s="95"/>
      <c r="Q97" s="121" cm="1">
        <f t="array" ref="Q97">SUM(Q90:Q96)/IF(SUM(Q90:Q96)=0,1,SUM(IF(Q90:Q96&lt;&gt;0,1,0)))</f>
        <v>0</v>
      </c>
      <c r="R97" s="101" t="str">
        <f>REPT("-",12)</f>
        <v>------------</v>
      </c>
      <c r="S97" s="122"/>
      <c r="T97" s="123">
        <f>SUM(T90:T95)</f>
        <v>-16800</v>
      </c>
    </row>
    <row r="98" s="38" customFormat="1" ht="26" hidden="1" customHeight="1" spans="1:20">
      <c r="A98" s="63" t="s">
        <v>157</v>
      </c>
      <c r="B98" s="64"/>
      <c r="C98" s="65">
        <f>SUM(C97:D97)/2</f>
        <v>0</v>
      </c>
      <c r="D98" s="66"/>
      <c r="E98" s="65">
        <f>SUM(E97:F97)/2</f>
        <v>0</v>
      </c>
      <c r="F98" s="66"/>
      <c r="G98" s="63">
        <f>SUM(G97,K97)/2</f>
        <v>0</v>
      </c>
      <c r="H98" s="67"/>
      <c r="I98" s="67"/>
      <c r="J98" s="67"/>
      <c r="K98" s="64"/>
      <c r="L98" s="63">
        <f>SUM(L97:M97)/2</f>
        <v>0</v>
      </c>
      <c r="M98" s="64"/>
      <c r="N98" s="63" t="str">
        <f t="shared" ref="N98:R98" si="36">REPT("-",12)</f>
        <v>------------</v>
      </c>
      <c r="O98" s="67"/>
      <c r="P98" s="64"/>
      <c r="Q98" s="66" t="str">
        <f t="shared" si="36"/>
        <v>------------</v>
      </c>
      <c r="R98" s="66" t="str">
        <f t="shared" si="36"/>
        <v>------------</v>
      </c>
      <c r="S98" s="64"/>
      <c r="T98" s="64" t="str">
        <f>REPT("-",12)</f>
        <v>------------</v>
      </c>
    </row>
    <row r="99" s="38" customFormat="1" ht="26" hidden="1" customHeight="1" spans="1:20">
      <c r="A99" s="68" t="s">
        <v>159</v>
      </c>
      <c r="B99" s="69"/>
      <c r="C99" s="70"/>
      <c r="D99" s="70"/>
      <c r="E99" s="70"/>
      <c r="F99" s="70"/>
      <c r="G99" s="70"/>
      <c r="H99" s="70"/>
      <c r="I99" s="70"/>
      <c r="J99" s="70"/>
      <c r="K99" s="70"/>
      <c r="L99" s="70"/>
      <c r="M99" s="70"/>
      <c r="N99" s="70"/>
      <c r="O99" s="70"/>
      <c r="P99" s="70"/>
      <c r="Q99" s="70"/>
      <c r="R99" s="116" t="str">
        <f>REPT("-",12)</f>
        <v>------------</v>
      </c>
      <c r="S99" s="70"/>
      <c r="T99" s="116" t="str">
        <f>REPT("-",12)</f>
        <v>------------</v>
      </c>
    </row>
    <row r="100" ht="15.95" hidden="1" customHeight="1" spans="1:20">
      <c r="A100" s="55">
        <v>44390</v>
      </c>
      <c r="B100" s="56" t="s">
        <v>115</v>
      </c>
      <c r="C100" s="57"/>
      <c r="D100" s="58"/>
      <c r="E100" s="57"/>
      <c r="F100" s="57"/>
      <c r="G100" s="59"/>
      <c r="H100" s="57"/>
      <c r="I100" s="58"/>
      <c r="J100" s="57"/>
      <c r="K100" s="92" t="str" cm="1">
        <f t="array" ref="K100">IF(COUNTA(H100:J100)=0,"",SUM(H100:J100)/SUMPRODUCT(--(H100:J100&lt;&gt;"")))</f>
        <v/>
      </c>
      <c r="L100" s="57"/>
      <c r="M100" s="57"/>
      <c r="N100" s="18"/>
      <c r="O100" s="18"/>
      <c r="P100" s="18"/>
      <c r="Q100" s="108">
        <f t="shared" ref="Q100:Q106" si="37">(0.5*C100+2*D100+1*E100+1*F100+2*G100+2*H100+2*I100+2*J100+0.5*L100+0.5*M100+O100*P100)/IF(OR(B100="SAT",B100="SUN"),10,13)</f>
        <v>0</v>
      </c>
      <c r="R100" s="109" t="str">
        <f>IF(Q107&gt;=100,"NPL",IF(AND(Q107&lt;=99.99,Q107&gt;=95),"N*",IF(AND(Q107&lt;=94.99,Q107&gt;=88),"ICN1",IF(AND(Q107&lt;=87.99,Q107&gt;=80),"ICN2",IF(AND(Q107&lt;=79.99,Q107&gt;=70),"ICN3",IF(AND(Q107&lt;=69.99,Q107&gt;=60),"ICN4",IF(Q107=0,"-","ICN5")))))))</f>
        <v>-</v>
      </c>
      <c r="S100" s="110"/>
      <c r="T100" s="111">
        <f t="shared" ref="T100:T106" si="38">28*Q100-2800</f>
        <v>-2800</v>
      </c>
    </row>
    <row r="101" ht="15.95" hidden="1" customHeight="1" spans="1:20">
      <c r="A101" s="55">
        <v>44391</v>
      </c>
      <c r="B101" s="56" t="s">
        <v>121</v>
      </c>
      <c r="C101" s="57"/>
      <c r="D101" s="58"/>
      <c r="E101" s="57"/>
      <c r="F101" s="57"/>
      <c r="G101" s="59"/>
      <c r="H101" s="57"/>
      <c r="I101" s="58"/>
      <c r="J101" s="57"/>
      <c r="K101" s="92" t="str" cm="1">
        <f t="array" ref="K101">IF(COUNTA(H101:J101)=0,"",SUM(H101:J101)/SUMPRODUCT(--(H101:J101&lt;&gt;"")))</f>
        <v/>
      </c>
      <c r="L101" s="57"/>
      <c r="M101" s="57"/>
      <c r="N101" s="18"/>
      <c r="O101" s="18"/>
      <c r="P101" s="18"/>
      <c r="Q101" s="108">
        <f t="shared" si="37"/>
        <v>0</v>
      </c>
      <c r="R101" s="112"/>
      <c r="S101" s="110"/>
      <c r="T101" s="111">
        <f t="shared" si="38"/>
        <v>-2800</v>
      </c>
    </row>
    <row r="102" ht="15.95" hidden="1" customHeight="1" spans="1:20">
      <c r="A102" s="55">
        <v>44392</v>
      </c>
      <c r="B102" s="56" t="s">
        <v>127</v>
      </c>
      <c r="C102" s="57"/>
      <c r="D102" s="58"/>
      <c r="E102" s="57"/>
      <c r="F102" s="57"/>
      <c r="G102" s="59"/>
      <c r="H102" s="57"/>
      <c r="I102" s="58"/>
      <c r="J102" s="57"/>
      <c r="K102" s="92" t="str" cm="1">
        <f t="array" ref="K102">IF(COUNTA(H102:J102)=0,"",SUM(H102:J102)/SUMPRODUCT(--(H102:J102&lt;&gt;"")))</f>
        <v/>
      </c>
      <c r="L102" s="57"/>
      <c r="M102" s="57"/>
      <c r="N102" s="18"/>
      <c r="O102" s="18"/>
      <c r="P102" s="18"/>
      <c r="Q102" s="108">
        <f t="shared" si="37"/>
        <v>0</v>
      </c>
      <c r="R102" s="112"/>
      <c r="S102" s="110"/>
      <c r="T102" s="111">
        <f t="shared" si="38"/>
        <v>-2800</v>
      </c>
    </row>
    <row r="103" ht="15.95" hidden="1" customHeight="1" spans="1:20">
      <c r="A103" s="55">
        <v>44393</v>
      </c>
      <c r="B103" s="56" t="s">
        <v>133</v>
      </c>
      <c r="C103" s="57"/>
      <c r="D103" s="58"/>
      <c r="E103" s="57"/>
      <c r="F103" s="57"/>
      <c r="G103" s="59"/>
      <c r="H103" s="57"/>
      <c r="I103" s="58"/>
      <c r="J103" s="57"/>
      <c r="K103" s="92" t="str" cm="1">
        <f t="array" ref="K103">IF(COUNTA(H103:J103)=0,"",SUM(H103:J103)/SUMPRODUCT(--(H103:J103&lt;&gt;"")))</f>
        <v/>
      </c>
      <c r="L103" s="57"/>
      <c r="M103" s="57"/>
      <c r="N103" s="18"/>
      <c r="O103" s="18"/>
      <c r="P103" s="18"/>
      <c r="Q103" s="108">
        <f t="shared" si="37"/>
        <v>0</v>
      </c>
      <c r="R103" s="112"/>
      <c r="S103" s="110"/>
      <c r="T103" s="111">
        <f t="shared" si="38"/>
        <v>-2800</v>
      </c>
    </row>
    <row r="104" ht="15.95" hidden="1" customHeight="1" spans="1:20">
      <c r="A104" s="55">
        <v>44394</v>
      </c>
      <c r="B104" s="56" t="s">
        <v>139</v>
      </c>
      <c r="C104" s="57"/>
      <c r="D104" s="58"/>
      <c r="E104" s="57"/>
      <c r="F104" s="57"/>
      <c r="G104" s="59"/>
      <c r="H104" s="57"/>
      <c r="I104" s="58"/>
      <c r="J104" s="57"/>
      <c r="K104" s="92" t="str" cm="1">
        <f t="array" ref="K104">IF(COUNTA(H104:J104)=0,"",SUM(H104:J104)/SUMPRODUCT(--(H104:J104&lt;&gt;"")))</f>
        <v/>
      </c>
      <c r="L104" s="57"/>
      <c r="M104" s="57"/>
      <c r="N104" s="18"/>
      <c r="O104" s="18"/>
      <c r="P104" s="18"/>
      <c r="Q104" s="108">
        <f t="shared" si="37"/>
        <v>0</v>
      </c>
      <c r="R104" s="112"/>
      <c r="S104" s="110"/>
      <c r="T104" s="111">
        <f t="shared" si="38"/>
        <v>-2800</v>
      </c>
    </row>
    <row r="105" ht="15.95" hidden="1" customHeight="1" spans="1:20">
      <c r="A105" s="55">
        <v>44395</v>
      </c>
      <c r="B105" s="56" t="s">
        <v>144</v>
      </c>
      <c r="C105" s="57"/>
      <c r="D105" s="58"/>
      <c r="E105" s="57"/>
      <c r="F105" s="57"/>
      <c r="G105" s="59"/>
      <c r="H105" s="57"/>
      <c r="I105" s="58"/>
      <c r="J105" s="57"/>
      <c r="K105" s="92" t="str" cm="1">
        <f t="array" ref="K105">IF(COUNTA(H105:J105)=0,"",SUM(H105:J105)/SUMPRODUCT(--(H105:J105&lt;&gt;"")))</f>
        <v/>
      </c>
      <c r="L105" s="57"/>
      <c r="M105" s="57"/>
      <c r="N105" s="18"/>
      <c r="O105" s="18"/>
      <c r="P105" s="18"/>
      <c r="Q105" s="108">
        <f t="shared" si="37"/>
        <v>0</v>
      </c>
      <c r="R105" s="112"/>
      <c r="S105" s="110"/>
      <c r="T105" s="111">
        <f t="shared" si="38"/>
        <v>-2800</v>
      </c>
    </row>
    <row r="106" ht="15.95" hidden="1" customHeight="1" spans="1:20">
      <c r="A106" s="55">
        <v>44396</v>
      </c>
      <c r="B106" s="56" t="s">
        <v>150</v>
      </c>
      <c r="C106" s="57"/>
      <c r="D106" s="58"/>
      <c r="E106" s="57"/>
      <c r="F106" s="57"/>
      <c r="G106" s="59"/>
      <c r="H106" s="57"/>
      <c r="I106" s="58"/>
      <c r="J106" s="57"/>
      <c r="K106" s="92" t="str" cm="1">
        <f t="array" ref="K106">IF(COUNTA(H106:J106)=0,"",SUM(H106:J106)/SUMPRODUCT(--(H106:J106&lt;&gt;"")))</f>
        <v/>
      </c>
      <c r="L106" s="57"/>
      <c r="M106" s="57"/>
      <c r="N106" s="18"/>
      <c r="O106" s="18"/>
      <c r="P106" s="18"/>
      <c r="Q106" s="108">
        <f t="shared" si="37"/>
        <v>0</v>
      </c>
      <c r="R106" s="119"/>
      <c r="S106" s="110"/>
      <c r="T106" s="111">
        <f t="shared" si="38"/>
        <v>-2800</v>
      </c>
    </row>
    <row r="107" s="38" customFormat="1" ht="15.95" hidden="1" customHeight="1" spans="1:20">
      <c r="A107" s="76" t="s">
        <v>252</v>
      </c>
      <c r="B107" s="77"/>
      <c r="C107" s="78" t="str" cm="1">
        <f t="array" ref="C107">IF(COUNTA(C100:C106)=0,"",SUM(C100:C106)/SUMPRODUCT(--(C100:C106&lt;&gt;"")))</f>
        <v/>
      </c>
      <c r="D107" s="78" t="str" cm="1">
        <f t="array" ref="D107">IF(COUNTA(D100:D106)=0,"",SUM(D100:D106)/SUMPRODUCT(--(D100:D106&lt;&gt;"")))</f>
        <v/>
      </c>
      <c r="E107" s="78" t="str" cm="1">
        <f t="array" ref="E107">IF(COUNTA(E100:E106)=0,"",SUM(E100:E106)/SUMPRODUCT(--(E100:E106&lt;&gt;"")))</f>
        <v/>
      </c>
      <c r="F107" s="78" t="str" cm="1">
        <f t="array" ref="F107">IF(COUNTA(F100:F106)=0,"",SUM(F100:F106)/SUMPRODUCT(--(F100:F106&lt;&gt;"")))</f>
        <v/>
      </c>
      <c r="G107" s="78" t="str" cm="1">
        <f t="array" ref="G107">IF(COUNTA(G100:G106)=0,"",SUM(G100:G106)/SUMPRODUCT(--(G100:G106&lt;&gt;"")))</f>
        <v/>
      </c>
      <c r="H107" s="78" t="str" cm="1">
        <f t="array" ref="H107">IF(COUNTA(H100:H106)=0,"",SUM(H100:H106)/SUMPRODUCT(--(H100:H106&lt;&gt;"")))</f>
        <v/>
      </c>
      <c r="I107" s="78" t="str" cm="1">
        <f t="array" ref="I107">IF(COUNTA(I100:I106)=0,"",SUM(I100:I106)/SUMPRODUCT(--(I100:I106&lt;&gt;"")))</f>
        <v/>
      </c>
      <c r="J107" s="78" t="str" cm="1">
        <f t="array" ref="J107">IF(COUNTA(J100:J106)=0,"",SUM(J100:J106)/SUMPRODUCT(--(J100:J106&lt;&gt;"")))</f>
        <v/>
      </c>
      <c r="K107" s="78" t="str" cm="1">
        <f t="array" ref="K107">IF(SUMPRODUCT(--(K100:K106&lt;&gt;""))=0,"",SUM(K100:K106)/SUMPRODUCT(--(K100:K106&lt;&gt;"")))</f>
        <v/>
      </c>
      <c r="L107" s="78" t="str" cm="1">
        <f t="array" ref="L107">IF(COUNTA(L100:L106)=0,"",SUM(L100:L106)/SUMPRODUCT(--(L100:L106&lt;&gt;"")))</f>
        <v/>
      </c>
      <c r="M107" s="78" t="str" cm="1">
        <f t="array" ref="M107">IF(COUNTA(M100:M106)=0,"",SUM(M100:M106)/SUMPRODUCT(--(M100:M106&lt;&gt;"")))</f>
        <v/>
      </c>
      <c r="N107" s="93" t="str" cm="1">
        <f t="array" ref="N107">IF(COUNTA(P100:P106)=0,"",SUM(P100:P106)/SUMPRODUCT(--(P100:P106&lt;&gt;"")))</f>
        <v/>
      </c>
      <c r="O107" s="94"/>
      <c r="P107" s="95"/>
      <c r="Q107" s="121" cm="1">
        <f t="array" ref="Q107">SUM(Q100:Q106)/IF(SUM(Q100:Q106)=0,1,SUM(IF(Q100:Q106&lt;&gt;0,1,0)))</f>
        <v>0</v>
      </c>
      <c r="R107" s="101" t="str">
        <f>REPT("-",12)</f>
        <v>------------</v>
      </c>
      <c r="S107" s="122"/>
      <c r="T107" s="123">
        <f>SUM(T100:T105)</f>
        <v>-16800</v>
      </c>
    </row>
    <row r="108" s="38" customFormat="1" ht="26" hidden="1" customHeight="1" spans="1:20">
      <c r="A108" s="63" t="s">
        <v>157</v>
      </c>
      <c r="B108" s="64"/>
      <c r="C108" s="65">
        <f>SUM(C107:D107)/2</f>
        <v>0</v>
      </c>
      <c r="D108" s="66"/>
      <c r="E108" s="65">
        <f>SUM(E107:F107)/2</f>
        <v>0</v>
      </c>
      <c r="F108" s="66"/>
      <c r="G108" s="63">
        <f>SUM(G107,K107)/2</f>
        <v>0</v>
      </c>
      <c r="H108" s="67"/>
      <c r="I108" s="67"/>
      <c r="J108" s="67"/>
      <c r="K108" s="64"/>
      <c r="L108" s="63">
        <f>SUM(L107:M107)/2</f>
        <v>0</v>
      </c>
      <c r="M108" s="64"/>
      <c r="N108" s="63" t="str">
        <f t="shared" ref="N108:R108" si="39">REPT("-",12)</f>
        <v>------------</v>
      </c>
      <c r="O108" s="67"/>
      <c r="P108" s="64"/>
      <c r="Q108" s="66" t="str">
        <f t="shared" si="39"/>
        <v>------------</v>
      </c>
      <c r="R108" s="66" t="str">
        <f t="shared" si="39"/>
        <v>------------</v>
      </c>
      <c r="S108" s="64"/>
      <c r="T108" s="64" t="str">
        <f>REPT("-",12)</f>
        <v>------------</v>
      </c>
    </row>
    <row r="109" s="38" customFormat="1" ht="26" hidden="1" customHeight="1" spans="1:20">
      <c r="A109" s="68" t="s">
        <v>159</v>
      </c>
      <c r="B109" s="69"/>
      <c r="C109" s="70"/>
      <c r="D109" s="70"/>
      <c r="E109" s="70"/>
      <c r="F109" s="70"/>
      <c r="G109" s="70"/>
      <c r="H109" s="70"/>
      <c r="I109" s="70"/>
      <c r="J109" s="70"/>
      <c r="K109" s="70"/>
      <c r="L109" s="70"/>
      <c r="M109" s="70"/>
      <c r="N109" s="70"/>
      <c r="O109" s="70"/>
      <c r="P109" s="70"/>
      <c r="Q109" s="70"/>
      <c r="R109" s="116" t="str">
        <f>REPT("-",12)</f>
        <v>------------</v>
      </c>
      <c r="S109" s="70"/>
      <c r="T109" s="116" t="str">
        <f>REPT("-",12)</f>
        <v>------------</v>
      </c>
    </row>
    <row r="110" ht="15.95" hidden="1" customHeight="1" spans="1:20">
      <c r="A110" s="55">
        <v>44397</v>
      </c>
      <c r="B110" s="56" t="s">
        <v>115</v>
      </c>
      <c r="C110" s="57"/>
      <c r="D110" s="58"/>
      <c r="E110" s="57"/>
      <c r="F110" s="57"/>
      <c r="G110" s="59"/>
      <c r="H110" s="57"/>
      <c r="I110" s="58"/>
      <c r="J110" s="57"/>
      <c r="K110" s="92" t="str" cm="1">
        <f t="array" ref="K110">IF(COUNTA(H110:J110)=0,"",SUM(H110:J110)/SUMPRODUCT(--(H110:J110&lt;&gt;"")))</f>
        <v/>
      </c>
      <c r="L110" s="57"/>
      <c r="M110" s="57"/>
      <c r="N110" s="18"/>
      <c r="O110" s="18"/>
      <c r="P110" s="18"/>
      <c r="Q110" s="108">
        <f t="shared" ref="Q110:Q116" si="40">(0.5*C110+2*D110+1*E110+1*F110+2*G110+2*H110+2*I110+2*J110+0.5*L110+0.5*M110+O110*P110)/IF(OR(B110="SAT",B110="SUN"),10,13)</f>
        <v>0</v>
      </c>
      <c r="R110" s="109" t="str">
        <f>IF(Q117&gt;=100,"NPL",IF(AND(Q117&lt;=99.99,Q117&gt;=95),"N*",IF(AND(Q117&lt;=94.99,Q117&gt;=88),"ICN1",IF(AND(Q117&lt;=87.99,Q117&gt;=80),"ICN2",IF(AND(Q117&lt;=79.99,Q117&gt;=70),"ICN3",IF(AND(Q117&lt;=69.99,Q117&gt;=60),"ICN4",IF(Q117=0,"-","ICN5")))))))</f>
        <v>-</v>
      </c>
      <c r="S110" s="110"/>
      <c r="T110" s="111">
        <f t="shared" ref="T110:T116" si="41">28*Q110-2800</f>
        <v>-2800</v>
      </c>
    </row>
    <row r="111" ht="15.95" hidden="1" customHeight="1" spans="1:20">
      <c r="A111" s="55">
        <v>44398</v>
      </c>
      <c r="B111" s="56" t="s">
        <v>121</v>
      </c>
      <c r="C111" s="57"/>
      <c r="D111" s="58"/>
      <c r="E111" s="57"/>
      <c r="F111" s="57"/>
      <c r="G111" s="59"/>
      <c r="H111" s="57"/>
      <c r="I111" s="58"/>
      <c r="J111" s="57"/>
      <c r="K111" s="92" t="str" cm="1">
        <f t="array" ref="K111">IF(COUNTA(H111:J111)=0,"",SUM(H111:J111)/SUMPRODUCT(--(H111:J111&lt;&gt;"")))</f>
        <v/>
      </c>
      <c r="L111" s="57"/>
      <c r="M111" s="57"/>
      <c r="N111" s="18"/>
      <c r="O111" s="18"/>
      <c r="P111" s="18"/>
      <c r="Q111" s="108">
        <f t="shared" si="40"/>
        <v>0</v>
      </c>
      <c r="R111" s="112"/>
      <c r="S111" s="110"/>
      <c r="T111" s="111">
        <f t="shared" si="41"/>
        <v>-2800</v>
      </c>
    </row>
    <row r="112" ht="15.95" hidden="1" customHeight="1" spans="1:20">
      <c r="A112" s="55">
        <v>44399</v>
      </c>
      <c r="B112" s="56" t="s">
        <v>127</v>
      </c>
      <c r="C112" s="57"/>
      <c r="D112" s="58"/>
      <c r="E112" s="57"/>
      <c r="F112" s="57"/>
      <c r="G112" s="59"/>
      <c r="H112" s="57"/>
      <c r="I112" s="58"/>
      <c r="J112" s="57"/>
      <c r="K112" s="92" t="str" cm="1">
        <f t="array" ref="K112">IF(COUNTA(H112:J112)=0,"",SUM(H112:J112)/SUMPRODUCT(--(H112:J112&lt;&gt;"")))</f>
        <v/>
      </c>
      <c r="L112" s="57"/>
      <c r="M112" s="57"/>
      <c r="N112" s="18"/>
      <c r="O112" s="18"/>
      <c r="P112" s="18"/>
      <c r="Q112" s="108">
        <f t="shared" si="40"/>
        <v>0</v>
      </c>
      <c r="R112" s="112"/>
      <c r="S112" s="110"/>
      <c r="T112" s="111">
        <f t="shared" si="41"/>
        <v>-2800</v>
      </c>
    </row>
    <row r="113" ht="15.95" hidden="1" customHeight="1" spans="1:20">
      <c r="A113" s="55">
        <v>44400</v>
      </c>
      <c r="B113" s="56" t="s">
        <v>133</v>
      </c>
      <c r="C113" s="57"/>
      <c r="D113" s="58"/>
      <c r="E113" s="57"/>
      <c r="F113" s="57"/>
      <c r="G113" s="59"/>
      <c r="H113" s="57"/>
      <c r="I113" s="58"/>
      <c r="J113" s="57"/>
      <c r="K113" s="92" t="str" cm="1">
        <f t="array" ref="K113">IF(COUNTA(H113:J113)=0,"",SUM(H113:J113)/SUMPRODUCT(--(H113:J113&lt;&gt;"")))</f>
        <v/>
      </c>
      <c r="L113" s="57"/>
      <c r="M113" s="57"/>
      <c r="N113" s="18"/>
      <c r="O113" s="18"/>
      <c r="P113" s="18"/>
      <c r="Q113" s="108">
        <f t="shared" si="40"/>
        <v>0</v>
      </c>
      <c r="R113" s="112"/>
      <c r="S113" s="110"/>
      <c r="T113" s="111">
        <f t="shared" si="41"/>
        <v>-2800</v>
      </c>
    </row>
    <row r="114" ht="15.95" hidden="1" customHeight="1" spans="1:20">
      <c r="A114" s="55">
        <v>44401</v>
      </c>
      <c r="B114" s="56" t="s">
        <v>139</v>
      </c>
      <c r="C114" s="57"/>
      <c r="D114" s="58"/>
      <c r="E114" s="57"/>
      <c r="F114" s="57"/>
      <c r="G114" s="59"/>
      <c r="H114" s="57"/>
      <c r="I114" s="58"/>
      <c r="J114" s="57"/>
      <c r="K114" s="92" t="str" cm="1">
        <f t="array" ref="K114">IF(COUNTA(H114:J114)=0,"",SUM(H114:J114)/SUMPRODUCT(--(H114:J114&lt;&gt;"")))</f>
        <v/>
      </c>
      <c r="L114" s="57"/>
      <c r="M114" s="57"/>
      <c r="N114" s="18"/>
      <c r="O114" s="18"/>
      <c r="P114" s="18"/>
      <c r="Q114" s="108">
        <f t="shared" si="40"/>
        <v>0</v>
      </c>
      <c r="R114" s="112"/>
      <c r="S114" s="110"/>
      <c r="T114" s="111">
        <f t="shared" si="41"/>
        <v>-2800</v>
      </c>
    </row>
    <row r="115" ht="15.95" hidden="1" customHeight="1" spans="1:20">
      <c r="A115" s="55">
        <v>44402</v>
      </c>
      <c r="B115" s="56" t="s">
        <v>144</v>
      </c>
      <c r="C115" s="57"/>
      <c r="D115" s="58"/>
      <c r="E115" s="57"/>
      <c r="F115" s="57"/>
      <c r="G115" s="59"/>
      <c r="H115" s="57"/>
      <c r="I115" s="58"/>
      <c r="J115" s="57"/>
      <c r="K115" s="92" t="str" cm="1">
        <f t="array" ref="K115">IF(COUNTA(H115:J115)=0,"",SUM(H115:J115)/SUMPRODUCT(--(H115:J115&lt;&gt;"")))</f>
        <v/>
      </c>
      <c r="L115" s="57"/>
      <c r="M115" s="57"/>
      <c r="N115" s="18"/>
      <c r="O115" s="18"/>
      <c r="P115" s="18"/>
      <c r="Q115" s="108">
        <f t="shared" si="40"/>
        <v>0</v>
      </c>
      <c r="R115" s="112"/>
      <c r="S115" s="110"/>
      <c r="T115" s="111">
        <f t="shared" si="41"/>
        <v>-2800</v>
      </c>
    </row>
    <row r="116" ht="21.75" hidden="1" spans="1:20">
      <c r="A116" s="55">
        <v>44403</v>
      </c>
      <c r="B116" s="56" t="s">
        <v>150</v>
      </c>
      <c r="C116" s="57"/>
      <c r="D116" s="58"/>
      <c r="E116" s="57"/>
      <c r="F116" s="57"/>
      <c r="G116" s="59"/>
      <c r="H116" s="57"/>
      <c r="I116" s="58"/>
      <c r="J116" s="57"/>
      <c r="K116" s="92" t="str" cm="1">
        <f t="array" ref="K116">IF(COUNTA(H116:J116)=0,"",SUM(H116:J116)/SUMPRODUCT(--(H116:J116&lt;&gt;"")))</f>
        <v/>
      </c>
      <c r="L116" s="57"/>
      <c r="M116" s="57"/>
      <c r="N116" s="18"/>
      <c r="O116" s="18"/>
      <c r="P116" s="18"/>
      <c r="Q116" s="108">
        <f t="shared" si="40"/>
        <v>0</v>
      </c>
      <c r="R116" s="119"/>
      <c r="S116" s="110"/>
      <c r="T116" s="111">
        <f t="shared" si="41"/>
        <v>-2800</v>
      </c>
    </row>
    <row r="117" s="38" customFormat="1" ht="21.75" hidden="1" spans="1:20">
      <c r="A117" s="76" t="s">
        <v>253</v>
      </c>
      <c r="B117" s="77"/>
      <c r="C117" s="78" t="str" cm="1">
        <f t="array" ref="C117">IF(COUNTA(C110:C116)=0,"",SUM(C110:C116)/SUMPRODUCT(--(C110:C116&lt;&gt;"")))</f>
        <v/>
      </c>
      <c r="D117" s="78" t="str" cm="1">
        <f t="array" ref="D117">IF(COUNTA(D110:D116)=0,"",SUM(D110:D116)/SUMPRODUCT(--(D110:D116&lt;&gt;"")))</f>
        <v/>
      </c>
      <c r="E117" s="78" t="str" cm="1">
        <f t="array" ref="E117">IF(COUNTA(E110:E116)=0,"",SUM(E110:E116)/SUMPRODUCT(--(E110:E116&lt;&gt;"")))</f>
        <v/>
      </c>
      <c r="F117" s="78" t="str" cm="1">
        <f t="array" ref="F117">IF(COUNTA(F110:F116)=0,"",SUM(F110:F116)/SUMPRODUCT(--(F110:F116&lt;&gt;"")))</f>
        <v/>
      </c>
      <c r="G117" s="78" t="str" cm="1">
        <f t="array" ref="G117">IF(COUNTA(G110:G116)=0,"",SUM(G110:G116)/SUMPRODUCT(--(G110:G116&lt;&gt;"")))</f>
        <v/>
      </c>
      <c r="H117" s="78" t="str" cm="1">
        <f t="array" ref="H117">IF(COUNTA(H110:H116)=0,"",SUM(H110:H116)/SUMPRODUCT(--(H110:H116&lt;&gt;"")))</f>
        <v/>
      </c>
      <c r="I117" s="78" t="str" cm="1">
        <f t="array" ref="I117">IF(COUNTA(I110:I116)=0,"",SUM(I110:I116)/SUMPRODUCT(--(I110:I116&lt;&gt;"")))</f>
        <v/>
      </c>
      <c r="J117" s="78" t="str" cm="1">
        <f t="array" ref="J117">IF(COUNTA(J110:J116)=0,"",SUM(J110:J116)/SUMPRODUCT(--(J110:J116&lt;&gt;"")))</f>
        <v/>
      </c>
      <c r="K117" s="78" t="str" cm="1">
        <f t="array" ref="K117">IF(SUMPRODUCT(--(K110:K116&lt;&gt;""))=0,"",SUM(K110:K116)/SUMPRODUCT(--(K110:K116&lt;&gt;"")))</f>
        <v/>
      </c>
      <c r="L117" s="78" t="str" cm="1">
        <f t="array" ref="L117">IF(COUNTA(L110:L116)=0,"",SUM(L110:L116)/SUMPRODUCT(--(L110:L116&lt;&gt;"")))</f>
        <v/>
      </c>
      <c r="M117" s="78" t="str" cm="1">
        <f t="array" ref="M117">IF(COUNTA(M110:M116)=0,"",SUM(M110:M116)/SUMPRODUCT(--(M110:M116&lt;&gt;"")))</f>
        <v/>
      </c>
      <c r="N117" s="93" t="str" cm="1">
        <f t="array" ref="N117">IF(COUNTA(P110:P116)=0,"",SUM(P110:P116)/SUMPRODUCT(--(P110:P116&lt;&gt;"")))</f>
        <v/>
      </c>
      <c r="O117" s="94"/>
      <c r="P117" s="95"/>
      <c r="Q117" s="121" cm="1">
        <f t="array" ref="Q117">SUM(Q110:Q116)/IF(SUM(Q110:Q116)=0,1,SUM(IF(Q110:Q116&lt;&gt;0,1,0)))</f>
        <v>0</v>
      </c>
      <c r="R117" s="101" t="str">
        <f>REPT("-",12)</f>
        <v>------------</v>
      </c>
      <c r="S117" s="122"/>
      <c r="T117" s="123">
        <f>SUM(T110:T115)</f>
        <v>-16800</v>
      </c>
    </row>
    <row r="118" s="38" customFormat="1" ht="26" hidden="1" customHeight="1" spans="1:20">
      <c r="A118" s="63" t="s">
        <v>157</v>
      </c>
      <c r="B118" s="64"/>
      <c r="C118" s="65">
        <f>SUM(C117:D117)/2</f>
        <v>0</v>
      </c>
      <c r="D118" s="66"/>
      <c r="E118" s="65">
        <f>SUM(E117:F117)/2</f>
        <v>0</v>
      </c>
      <c r="F118" s="66"/>
      <c r="G118" s="63">
        <f>SUM(G117,K117)/2</f>
        <v>0</v>
      </c>
      <c r="H118" s="67"/>
      <c r="I118" s="67"/>
      <c r="J118" s="67"/>
      <c r="K118" s="64"/>
      <c r="L118" s="63">
        <f>SUM(L117:M117)/2</f>
        <v>0</v>
      </c>
      <c r="M118" s="64"/>
      <c r="N118" s="63" t="str">
        <f t="shared" ref="N118:R118" si="42">REPT("-",12)</f>
        <v>------------</v>
      </c>
      <c r="O118" s="67"/>
      <c r="P118" s="64"/>
      <c r="Q118" s="66" t="str">
        <f t="shared" si="42"/>
        <v>------------</v>
      </c>
      <c r="R118" s="66" t="str">
        <f t="shared" si="42"/>
        <v>------------</v>
      </c>
      <c r="S118" s="64"/>
      <c r="T118" s="64" t="str">
        <f>REPT("-",12)</f>
        <v>------------</v>
      </c>
    </row>
    <row r="119" s="38" customFormat="1" ht="26" hidden="1" customHeight="1" spans="1:20">
      <c r="A119" s="68" t="s">
        <v>159</v>
      </c>
      <c r="B119" s="69"/>
      <c r="C119" s="70"/>
      <c r="D119" s="70"/>
      <c r="E119" s="70"/>
      <c r="F119" s="70"/>
      <c r="G119" s="70"/>
      <c r="H119" s="70"/>
      <c r="I119" s="70"/>
      <c r="J119" s="70"/>
      <c r="K119" s="70"/>
      <c r="L119" s="70"/>
      <c r="M119" s="70"/>
      <c r="N119" s="70"/>
      <c r="O119" s="70"/>
      <c r="P119" s="70"/>
      <c r="Q119" s="70"/>
      <c r="R119" s="116" t="str">
        <f>REPT("-",12)</f>
        <v>------------</v>
      </c>
      <c r="S119" s="70"/>
      <c r="T119" s="116" t="str">
        <f>REPT("-",12)</f>
        <v>------------</v>
      </c>
    </row>
    <row r="120" ht="21" hidden="1" spans="1:20">
      <c r="A120" s="55">
        <v>44404</v>
      </c>
      <c r="B120" s="56" t="s">
        <v>115</v>
      </c>
      <c r="C120" s="57"/>
      <c r="D120" s="58"/>
      <c r="E120" s="57"/>
      <c r="F120" s="57"/>
      <c r="G120" s="59"/>
      <c r="H120" s="57"/>
      <c r="I120" s="58"/>
      <c r="J120" s="57"/>
      <c r="K120" s="92" t="str" cm="1">
        <f t="array" ref="K120">IF(COUNTA(H120:J120)=0,"",SUM(H120:J120)/SUMPRODUCT(--(H120:J120&lt;&gt;"")))</f>
        <v/>
      </c>
      <c r="L120" s="57"/>
      <c r="M120" s="57"/>
      <c r="N120" s="18"/>
      <c r="O120" s="18"/>
      <c r="P120" s="18"/>
      <c r="Q120" s="108">
        <f t="shared" ref="Q120:Q126" si="43">(0.5*C120+2*D120+1*E120+1*F120+2*G120+2*H120+2*I120+2*J120+0.5*L120+0.5*M120+O120*P120)/IF(OR(B120="SAT",B120="SUN"),10,13)</f>
        <v>0</v>
      </c>
      <c r="R120" s="109" t="str">
        <f>IF(Q127&gt;=100,"NPL",IF(AND(Q127&lt;=99.99,Q127&gt;=95),"N*",IF(AND(Q127&lt;=94.99,Q127&gt;=88),"ICN1",IF(AND(Q127&lt;=87.99,Q127&gt;=80),"ICN2",IF(AND(Q127&lt;=79.99,Q127&gt;=70),"ICN3",IF(AND(Q127&lt;=69.99,Q127&gt;=60),"ICN4",IF(Q127=0,"-","ICN5")))))))</f>
        <v>-</v>
      </c>
      <c r="S120" s="110"/>
      <c r="T120" s="111">
        <f t="shared" ref="T120:T126" si="44">28*Q120-2800</f>
        <v>-2800</v>
      </c>
    </row>
    <row r="121" ht="21" hidden="1" spans="1:20">
      <c r="A121" s="55">
        <v>44405</v>
      </c>
      <c r="B121" s="56" t="s">
        <v>121</v>
      </c>
      <c r="C121" s="57"/>
      <c r="D121" s="58"/>
      <c r="E121" s="57"/>
      <c r="F121" s="57"/>
      <c r="G121" s="59"/>
      <c r="H121" s="57"/>
      <c r="I121" s="58"/>
      <c r="J121" s="57"/>
      <c r="K121" s="92" t="str" cm="1">
        <f t="array" ref="K121">IF(COUNTA(H121:J121)=0,"",SUM(H121:J121)/SUMPRODUCT(--(H121:J121&lt;&gt;"")))</f>
        <v/>
      </c>
      <c r="L121" s="57"/>
      <c r="M121" s="57"/>
      <c r="N121" s="18"/>
      <c r="O121" s="18"/>
      <c r="P121" s="18"/>
      <c r="Q121" s="108">
        <f t="shared" si="43"/>
        <v>0</v>
      </c>
      <c r="R121" s="112"/>
      <c r="S121" s="110"/>
      <c r="T121" s="111">
        <f t="shared" si="44"/>
        <v>-2800</v>
      </c>
    </row>
    <row r="122" ht="21" hidden="1" spans="1:20">
      <c r="A122" s="55">
        <v>44406</v>
      </c>
      <c r="B122" s="56" t="s">
        <v>127</v>
      </c>
      <c r="C122" s="57"/>
      <c r="D122" s="58"/>
      <c r="E122" s="57"/>
      <c r="F122" s="57"/>
      <c r="G122" s="59"/>
      <c r="H122" s="57"/>
      <c r="I122" s="58"/>
      <c r="J122" s="57"/>
      <c r="K122" s="92" t="str" cm="1">
        <f t="array" ref="K122">IF(COUNTA(H122:J122)=0,"",SUM(H122:J122)/SUMPRODUCT(--(H122:J122&lt;&gt;"")))</f>
        <v/>
      </c>
      <c r="L122" s="57"/>
      <c r="M122" s="57"/>
      <c r="N122" s="18"/>
      <c r="O122" s="18"/>
      <c r="P122" s="18"/>
      <c r="Q122" s="108">
        <f t="shared" si="43"/>
        <v>0</v>
      </c>
      <c r="R122" s="112"/>
      <c r="S122" s="110"/>
      <c r="T122" s="111">
        <f t="shared" si="44"/>
        <v>-2800</v>
      </c>
    </row>
    <row r="123" ht="21" hidden="1" spans="1:20">
      <c r="A123" s="55">
        <v>44407</v>
      </c>
      <c r="B123" s="56" t="s">
        <v>133</v>
      </c>
      <c r="C123" s="57"/>
      <c r="D123" s="58"/>
      <c r="E123" s="57"/>
      <c r="F123" s="57"/>
      <c r="G123" s="59"/>
      <c r="H123" s="57"/>
      <c r="I123" s="58"/>
      <c r="J123" s="57"/>
      <c r="K123" s="92" t="str" cm="1">
        <f t="array" ref="K123">IF(COUNTA(H123:J123)=0,"",SUM(H123:J123)/SUMPRODUCT(--(H123:J123&lt;&gt;"")))</f>
        <v/>
      </c>
      <c r="L123" s="57"/>
      <c r="M123" s="57"/>
      <c r="N123" s="18"/>
      <c r="O123" s="18"/>
      <c r="P123" s="18"/>
      <c r="Q123" s="108">
        <f t="shared" si="43"/>
        <v>0</v>
      </c>
      <c r="R123" s="112"/>
      <c r="S123" s="110"/>
      <c r="T123" s="111">
        <f t="shared" si="44"/>
        <v>-2800</v>
      </c>
    </row>
    <row r="124" ht="21" hidden="1" spans="1:20">
      <c r="A124" s="55">
        <v>44408</v>
      </c>
      <c r="B124" s="56" t="s">
        <v>139</v>
      </c>
      <c r="C124" s="57"/>
      <c r="D124" s="58"/>
      <c r="E124" s="57"/>
      <c r="F124" s="57"/>
      <c r="G124" s="59"/>
      <c r="H124" s="57"/>
      <c r="I124" s="58"/>
      <c r="J124" s="57"/>
      <c r="K124" s="92" t="str" cm="1">
        <f t="array" ref="K124">IF(COUNTA(H124:J124)=0,"",SUM(H124:J124)/SUMPRODUCT(--(H124:J124&lt;&gt;"")))</f>
        <v/>
      </c>
      <c r="L124" s="57"/>
      <c r="M124" s="57"/>
      <c r="N124" s="18"/>
      <c r="O124" s="18"/>
      <c r="P124" s="18"/>
      <c r="Q124" s="108">
        <f t="shared" si="43"/>
        <v>0</v>
      </c>
      <c r="R124" s="112"/>
      <c r="S124" s="110"/>
      <c r="T124" s="111">
        <f t="shared" si="44"/>
        <v>-2800</v>
      </c>
    </row>
    <row r="125" ht="21" hidden="1" spans="1:20">
      <c r="A125" s="55">
        <v>44409</v>
      </c>
      <c r="B125" s="56" t="s">
        <v>144</v>
      </c>
      <c r="C125" s="57"/>
      <c r="D125" s="58"/>
      <c r="E125" s="57"/>
      <c r="F125" s="57"/>
      <c r="G125" s="59"/>
      <c r="H125" s="57"/>
      <c r="I125" s="58"/>
      <c r="J125" s="57"/>
      <c r="K125" s="92" t="str" cm="1">
        <f t="array" ref="K125">IF(COUNTA(H125:J125)=0,"",SUM(H125:J125)/SUMPRODUCT(--(H125:J125&lt;&gt;"")))</f>
        <v/>
      </c>
      <c r="L125" s="57"/>
      <c r="M125" s="57"/>
      <c r="N125" s="18"/>
      <c r="O125" s="18"/>
      <c r="P125" s="18"/>
      <c r="Q125" s="108">
        <f t="shared" si="43"/>
        <v>0</v>
      </c>
      <c r="R125" s="112"/>
      <c r="S125" s="110"/>
      <c r="T125" s="111">
        <f t="shared" si="44"/>
        <v>-2800</v>
      </c>
    </row>
    <row r="126" ht="21.75" hidden="1" spans="1:20">
      <c r="A126" s="55">
        <v>44410</v>
      </c>
      <c r="B126" s="56" t="s">
        <v>150</v>
      </c>
      <c r="C126" s="57"/>
      <c r="D126" s="58"/>
      <c r="E126" s="57"/>
      <c r="F126" s="57"/>
      <c r="G126" s="59"/>
      <c r="H126" s="57"/>
      <c r="I126" s="58"/>
      <c r="J126" s="57"/>
      <c r="K126" s="92" t="str" cm="1">
        <f t="array" ref="K126">IF(COUNTA(H126:J126)=0,"",SUM(H126:J126)/SUMPRODUCT(--(H126:J126&lt;&gt;"")))</f>
        <v/>
      </c>
      <c r="L126" s="57"/>
      <c r="M126" s="57"/>
      <c r="N126" s="18"/>
      <c r="O126" s="18"/>
      <c r="P126" s="18"/>
      <c r="Q126" s="108">
        <f t="shared" si="43"/>
        <v>0</v>
      </c>
      <c r="R126" s="119"/>
      <c r="S126" s="110"/>
      <c r="T126" s="111">
        <f t="shared" si="44"/>
        <v>-2800</v>
      </c>
    </row>
    <row r="127" s="38" customFormat="1" ht="21.75" hidden="1" spans="1:20">
      <c r="A127" s="76" t="s">
        <v>254</v>
      </c>
      <c r="B127" s="77"/>
      <c r="C127" s="78" t="str" cm="1">
        <f t="array" ref="C127">IF(COUNTA(C120:C126)=0,"",SUM(C120:C126)/SUMPRODUCT(--(C120:C126&lt;&gt;"")))</f>
        <v/>
      </c>
      <c r="D127" s="78" t="str" cm="1">
        <f t="array" ref="D127">IF(COUNTA(D120:D126)=0,"",SUM(D120:D126)/SUMPRODUCT(--(D120:D126&lt;&gt;"")))</f>
        <v/>
      </c>
      <c r="E127" s="78" t="str" cm="1">
        <f t="array" ref="E127">IF(COUNTA(E120:E126)=0,"",SUM(E120:E126)/SUMPRODUCT(--(E120:E126&lt;&gt;"")))</f>
        <v/>
      </c>
      <c r="F127" s="78" t="str" cm="1">
        <f t="array" ref="F127">IF(COUNTA(F120:F126)=0,"",SUM(F120:F126)/SUMPRODUCT(--(F120:F126&lt;&gt;"")))</f>
        <v/>
      </c>
      <c r="G127" s="78" t="str" cm="1">
        <f t="array" ref="G127">IF(COUNTA(G120:G126)=0,"",SUM(G120:G126)/SUMPRODUCT(--(G120:G126&lt;&gt;"")))</f>
        <v/>
      </c>
      <c r="H127" s="78" t="str" cm="1">
        <f t="array" ref="H127">IF(COUNTA(H120:H126)=0,"",SUM(H120:H126)/SUMPRODUCT(--(H120:H126&lt;&gt;"")))</f>
        <v/>
      </c>
      <c r="I127" s="78" t="str" cm="1">
        <f t="array" ref="I127">IF(COUNTA(I120:I126)=0,"",SUM(I120:I126)/SUMPRODUCT(--(I120:I126&lt;&gt;"")))</f>
        <v/>
      </c>
      <c r="J127" s="78" t="str" cm="1">
        <f t="array" ref="J127">IF(COUNTA(J120:J126)=0,"",SUM(J120:J126)/SUMPRODUCT(--(J120:J126&lt;&gt;"")))</f>
        <v/>
      </c>
      <c r="K127" s="78" t="str" cm="1">
        <f t="array" ref="K127">IF(SUMPRODUCT(--(K120:K126&lt;&gt;""))=0,"",SUM(K120:K126)/SUMPRODUCT(--(K120:K126&lt;&gt;"")))</f>
        <v/>
      </c>
      <c r="L127" s="78" t="str" cm="1">
        <f t="array" ref="L127">IF(COUNTA(L120:L126)=0,"",SUM(L120:L126)/SUMPRODUCT(--(L120:L126&lt;&gt;"")))</f>
        <v/>
      </c>
      <c r="M127" s="78" t="str" cm="1">
        <f t="array" ref="M127">IF(COUNTA(M120:M126)=0,"",SUM(M120:M126)/SUMPRODUCT(--(M120:M126&lt;&gt;"")))</f>
        <v/>
      </c>
      <c r="N127" s="93" t="str" cm="1">
        <f t="array" ref="N127">IF(COUNTA(P120:P126)=0,"",SUM(P120:P126)/SUMPRODUCT(--(P120:P126&lt;&gt;"")))</f>
        <v/>
      </c>
      <c r="O127" s="94"/>
      <c r="P127" s="95"/>
      <c r="Q127" s="121" cm="1">
        <f t="array" ref="Q127">SUM(Q120:Q126)/IF(SUM(Q120:Q126)=0,1,SUM(IF(Q120:Q126&lt;&gt;0,1,0)))</f>
        <v>0</v>
      </c>
      <c r="R127" s="101" t="str">
        <f t="shared" ref="R127:R130" si="45">REPT("-",12)</f>
        <v>------------</v>
      </c>
      <c r="S127" s="122"/>
      <c r="T127" s="123">
        <f>SUM(T120:T125)</f>
        <v>-16800</v>
      </c>
    </row>
    <row r="128" s="38" customFormat="1" ht="26" hidden="1" customHeight="1" spans="1:20">
      <c r="A128" s="63" t="s">
        <v>157</v>
      </c>
      <c r="B128" s="64"/>
      <c r="C128" s="65">
        <f>SUM(C127:D127)/2</f>
        <v>0</v>
      </c>
      <c r="D128" s="66"/>
      <c r="E128" s="65">
        <f>SUM(E127:F127)/2</f>
        <v>0</v>
      </c>
      <c r="F128" s="66"/>
      <c r="G128" s="63">
        <f>SUM(G127,K127)/2</f>
        <v>0</v>
      </c>
      <c r="H128" s="67"/>
      <c r="I128" s="67"/>
      <c r="J128" s="67"/>
      <c r="K128" s="64"/>
      <c r="L128" s="63">
        <f>SUM(L127:M127)/2</f>
        <v>0</v>
      </c>
      <c r="M128" s="64"/>
      <c r="N128" s="63" t="str">
        <f t="shared" ref="N128:R128" si="46">REPT("-",12)</f>
        <v>------------</v>
      </c>
      <c r="O128" s="67"/>
      <c r="P128" s="64"/>
      <c r="Q128" s="66" t="str">
        <f t="shared" si="46"/>
        <v>------------</v>
      </c>
      <c r="R128" s="66" t="str">
        <f t="shared" si="46"/>
        <v>------------</v>
      </c>
      <c r="S128" s="64"/>
      <c r="T128" s="64" t="str">
        <f t="shared" ref="T128:T132" si="47">REPT("-",12)</f>
        <v>------------</v>
      </c>
    </row>
    <row r="129" s="38" customFormat="1" ht="26" hidden="1" customHeight="1" spans="1:20">
      <c r="A129" s="68" t="s">
        <v>159</v>
      </c>
      <c r="B129" s="69"/>
      <c r="C129" s="70"/>
      <c r="D129" s="70"/>
      <c r="E129" s="70"/>
      <c r="F129" s="70"/>
      <c r="G129" s="70"/>
      <c r="H129" s="70"/>
      <c r="I129" s="70"/>
      <c r="J129" s="70"/>
      <c r="K129" s="70"/>
      <c r="L129" s="70"/>
      <c r="M129" s="70"/>
      <c r="N129" s="70"/>
      <c r="O129" s="70"/>
      <c r="P129" s="70"/>
      <c r="Q129" s="70"/>
      <c r="R129" s="116" t="str">
        <f t="shared" si="45"/>
        <v>------------</v>
      </c>
      <c r="S129" s="70"/>
      <c r="T129" s="116" t="str">
        <f t="shared" si="47"/>
        <v>------------</v>
      </c>
    </row>
    <row r="130" s="39" customFormat="1" ht="24" hidden="1" customHeight="1" spans="1:20">
      <c r="A130" s="79" t="s">
        <v>255</v>
      </c>
      <c r="B130" s="80"/>
      <c r="C130" s="81" t="str">
        <f t="shared" ref="C130:N130" si="48">IF(SUMPRODUCT(--(C97&lt;&gt;"")+--(C107&lt;&gt;"")+--(C117&lt;&gt;"")+--(C127&lt;&gt;""))=0,"",SUM(C97,C107,C117,C127)/SUMPRODUCT(--(C97&lt;&gt;"")+--(C107&lt;&gt;"")+--(C117&lt;&gt;"")+--(C127&lt;&gt;"")))</f>
        <v/>
      </c>
      <c r="D130" s="81" t="str">
        <f t="shared" si="48"/>
        <v/>
      </c>
      <c r="E130" s="81" t="str">
        <f t="shared" si="48"/>
        <v/>
      </c>
      <c r="F130" s="81" t="str">
        <f t="shared" si="48"/>
        <v/>
      </c>
      <c r="G130" s="81" t="str">
        <f t="shared" si="48"/>
        <v/>
      </c>
      <c r="H130" s="81" t="str">
        <f t="shared" si="48"/>
        <v/>
      </c>
      <c r="I130" s="81" t="str">
        <f t="shared" si="48"/>
        <v/>
      </c>
      <c r="J130" s="81" t="str">
        <f t="shared" si="48"/>
        <v/>
      </c>
      <c r="K130" s="81" t="str">
        <f t="shared" si="48"/>
        <v/>
      </c>
      <c r="L130" s="81" t="str">
        <f t="shared" si="48"/>
        <v/>
      </c>
      <c r="M130" s="81" t="str">
        <f t="shared" si="48"/>
        <v/>
      </c>
      <c r="N130" s="98" t="str">
        <f t="shared" si="48"/>
        <v/>
      </c>
      <c r="O130" s="99"/>
      <c r="P130" s="100"/>
      <c r="Q130" s="98">
        <f>IF(SUMPRODUCT(--(Q97&lt;&gt;0),--ISNUMBER(Q97))+SUMPRODUCT(--(Q107&lt;&gt;0),--ISNUMBER(Q107))+SUMPRODUCT(--(Q117&lt;&gt;0),--ISNUMBER(Q117))+SUMPRODUCT(--(Q127&lt;&gt;0),--ISNUMBER(Q127))=0,0,(SUM(Q97*(Q97&lt;&gt;0),Q107*(Q107&lt;&gt;0),Q117*(Q117&lt;&gt;0),Q127*(Q127&lt;&gt;0)))/(SUMPRODUCT(--(Q97&lt;&gt;0),--ISNUMBER(Q97))+SUMPRODUCT(--(Q107&lt;&gt;0),--ISNUMBER(Q107))+SUMPRODUCT(--(Q117&lt;&gt;0),--ISNUMBER(Q117))+SUMPRODUCT(--(Q127&lt;&gt;0),--ISNUMBER(Q127))))</f>
        <v>0</v>
      </c>
      <c r="R130" s="101" t="str">
        <f t="shared" si="45"/>
        <v>------------</v>
      </c>
      <c r="S130" s="100"/>
      <c r="T130" s="81">
        <f>IF(SUMPRODUCT(--(T97&lt;&gt;"")+--(T107&lt;&gt;"")+--(T117&lt;&gt;"")+--(T127&lt;&gt;""))=0,"",SUM(T97,T107,T117,T127)/SUMPRODUCT(--(T97&lt;&gt;"")+--(T107&lt;&gt;"")+--(T117&lt;&gt;"")+--(T127&lt;&gt;"")))</f>
        <v>-16800</v>
      </c>
    </row>
    <row r="131" s="40" customFormat="1" ht="26" hidden="1" customHeight="1" spans="1:20">
      <c r="A131" s="82" t="s">
        <v>220</v>
      </c>
      <c r="B131" s="83"/>
      <c r="C131" s="84">
        <f>SUM(C130:D130)/2</f>
        <v>0</v>
      </c>
      <c r="D131" s="85"/>
      <c r="E131" s="84">
        <f>SUM(E130:F130)/2</f>
        <v>0</v>
      </c>
      <c r="F131" s="85"/>
      <c r="G131" s="82">
        <f>SUM(G130,K130)/2</f>
        <v>0</v>
      </c>
      <c r="H131" s="86"/>
      <c r="I131" s="86"/>
      <c r="J131" s="86"/>
      <c r="K131" s="83"/>
      <c r="L131" s="82">
        <f>SUM(L130:M130)/2</f>
        <v>0</v>
      </c>
      <c r="M131" s="83"/>
      <c r="N131" s="82" t="str">
        <f t="shared" ref="N131:R131" si="49">REPT("-",12)</f>
        <v>------------</v>
      </c>
      <c r="O131" s="86"/>
      <c r="P131" s="83"/>
      <c r="Q131" s="85" t="str">
        <f t="shared" si="49"/>
        <v>------------</v>
      </c>
      <c r="R131" s="85" t="str">
        <f t="shared" si="49"/>
        <v>------------</v>
      </c>
      <c r="S131" s="83"/>
      <c r="T131" s="83" t="str">
        <f t="shared" si="47"/>
        <v>------------</v>
      </c>
    </row>
    <row r="132" s="38" customFormat="1" ht="26" hidden="1" customHeight="1" spans="1:20">
      <c r="A132" s="87" t="s">
        <v>221</v>
      </c>
      <c r="B132" s="88"/>
      <c r="C132" s="89"/>
      <c r="D132" s="89"/>
      <c r="E132" s="89"/>
      <c r="F132" s="89"/>
      <c r="G132" s="89"/>
      <c r="H132" s="89"/>
      <c r="I132" s="89"/>
      <c r="J132" s="89"/>
      <c r="K132" s="89"/>
      <c r="L132" s="89"/>
      <c r="M132" s="89"/>
      <c r="N132" s="89"/>
      <c r="O132" s="89"/>
      <c r="P132" s="89"/>
      <c r="Q132" s="89"/>
      <c r="R132" s="124" t="str">
        <f>REPT("-",12)</f>
        <v>------------</v>
      </c>
      <c r="S132" s="89"/>
      <c r="T132" s="124" t="str">
        <f t="shared" si="47"/>
        <v>------------</v>
      </c>
    </row>
    <row r="133" ht="21" hidden="1" spans="1:20">
      <c r="A133" s="55">
        <v>44411</v>
      </c>
      <c r="B133" s="56" t="s">
        <v>115</v>
      </c>
      <c r="C133" s="57"/>
      <c r="D133" s="58"/>
      <c r="E133" s="57"/>
      <c r="F133" s="57"/>
      <c r="G133" s="59"/>
      <c r="H133" s="57"/>
      <c r="I133" s="58"/>
      <c r="J133" s="57"/>
      <c r="K133" s="92" t="str" cm="1">
        <f t="array" ref="K133">IF(COUNTA(H133:J133)=0,"",SUM(H133:J133)/SUMPRODUCT(--(H133:J133&lt;&gt;"")))</f>
        <v/>
      </c>
      <c r="L133" s="57"/>
      <c r="M133" s="57"/>
      <c r="N133" s="18"/>
      <c r="O133" s="18"/>
      <c r="P133" s="18"/>
      <c r="Q133" s="108">
        <f t="shared" ref="Q133:Q139" si="50">(0.5*C133+2*D133+1*E133+1*F133+2*G133+2*H133+2*I133+2*J133+0.5*L133+0.5*M133+O133*P133)/IF(OR(B133="SAT",B133="SUN"),10,13)</f>
        <v>0</v>
      </c>
      <c r="R133" s="109" t="str">
        <f>IF(Q140&gt;=100,"NPL",IF(AND(Q140&lt;=99.99,Q140&gt;=95),"N*",IF(AND(Q140&lt;=94.99,Q140&gt;=88),"ICN1",IF(AND(Q140&lt;=87.99,Q140&gt;=80),"ICN2",IF(AND(Q140&lt;=79.99,Q140&gt;=70),"ICN3",IF(AND(Q140&lt;=69.99,Q140&gt;=60),"ICN4",IF(Q140=0,"-","ICN5")))))))</f>
        <v>-</v>
      </c>
      <c r="S133" s="110"/>
      <c r="T133" s="111">
        <f t="shared" ref="T133:T139" si="51">28*Q133-2800</f>
        <v>-2800</v>
      </c>
    </row>
    <row r="134" ht="21" hidden="1" spans="1:20">
      <c r="A134" s="55">
        <v>44412</v>
      </c>
      <c r="B134" s="56" t="s">
        <v>121</v>
      </c>
      <c r="C134" s="57"/>
      <c r="D134" s="58"/>
      <c r="E134" s="57"/>
      <c r="F134" s="57"/>
      <c r="G134" s="59"/>
      <c r="H134" s="57"/>
      <c r="I134" s="58"/>
      <c r="J134" s="57"/>
      <c r="K134" s="92" t="str" cm="1">
        <f t="array" ref="K134">IF(COUNTA(H134:J134)=0,"",SUM(H134:J134)/SUMPRODUCT(--(H134:J134&lt;&gt;"")))</f>
        <v/>
      </c>
      <c r="L134" s="57"/>
      <c r="M134" s="57"/>
      <c r="N134" s="18"/>
      <c r="O134" s="18"/>
      <c r="P134" s="18"/>
      <c r="Q134" s="108">
        <f t="shared" si="50"/>
        <v>0</v>
      </c>
      <c r="R134" s="112"/>
      <c r="S134" s="110"/>
      <c r="T134" s="111">
        <f t="shared" si="51"/>
        <v>-2800</v>
      </c>
    </row>
    <row r="135" ht="21" hidden="1" spans="1:20">
      <c r="A135" s="55">
        <v>44413</v>
      </c>
      <c r="B135" s="56" t="s">
        <v>127</v>
      </c>
      <c r="C135" s="57"/>
      <c r="D135" s="58"/>
      <c r="E135" s="57"/>
      <c r="F135" s="57"/>
      <c r="G135" s="59"/>
      <c r="H135" s="57"/>
      <c r="I135" s="58"/>
      <c r="J135" s="57"/>
      <c r="K135" s="92" t="str" cm="1">
        <f t="array" ref="K135">IF(COUNTA(H135:J135)=0,"",SUM(H135:J135)/SUMPRODUCT(--(H135:J135&lt;&gt;"")))</f>
        <v/>
      </c>
      <c r="L135" s="57"/>
      <c r="M135" s="57"/>
      <c r="N135" s="18"/>
      <c r="O135" s="18"/>
      <c r="P135" s="18"/>
      <c r="Q135" s="108">
        <f t="shared" si="50"/>
        <v>0</v>
      </c>
      <c r="R135" s="112"/>
      <c r="S135" s="110"/>
      <c r="T135" s="111">
        <f t="shared" si="51"/>
        <v>-2800</v>
      </c>
    </row>
    <row r="136" ht="21" hidden="1" spans="1:20">
      <c r="A136" s="55">
        <v>44414</v>
      </c>
      <c r="B136" s="56" t="s">
        <v>133</v>
      </c>
      <c r="C136" s="57"/>
      <c r="D136" s="58"/>
      <c r="E136" s="57"/>
      <c r="F136" s="57"/>
      <c r="G136" s="59"/>
      <c r="H136" s="57"/>
      <c r="I136" s="58"/>
      <c r="J136" s="57"/>
      <c r="K136" s="92" t="str" cm="1">
        <f t="array" ref="K136">IF(COUNTA(H136:J136)=0,"",SUM(H136:J136)/SUMPRODUCT(--(H136:J136&lt;&gt;"")))</f>
        <v/>
      </c>
      <c r="L136" s="57"/>
      <c r="M136" s="57"/>
      <c r="N136" s="18"/>
      <c r="O136" s="18"/>
      <c r="P136" s="18"/>
      <c r="Q136" s="108">
        <f t="shared" si="50"/>
        <v>0</v>
      </c>
      <c r="R136" s="112"/>
      <c r="S136" s="110"/>
      <c r="T136" s="111">
        <f t="shared" si="51"/>
        <v>-2800</v>
      </c>
    </row>
    <row r="137" ht="21" hidden="1" spans="1:20">
      <c r="A137" s="55">
        <v>44415</v>
      </c>
      <c r="B137" s="56" t="s">
        <v>139</v>
      </c>
      <c r="C137" s="57"/>
      <c r="D137" s="58"/>
      <c r="E137" s="57"/>
      <c r="F137" s="57"/>
      <c r="G137" s="59"/>
      <c r="H137" s="57"/>
      <c r="I137" s="58"/>
      <c r="J137" s="57"/>
      <c r="K137" s="92" t="str" cm="1">
        <f t="array" ref="K137">IF(COUNTA(H137:J137)=0,"",SUM(H137:J137)/SUMPRODUCT(--(H137:J137&lt;&gt;"")))</f>
        <v/>
      </c>
      <c r="L137" s="57"/>
      <c r="M137" s="57"/>
      <c r="N137" s="18"/>
      <c r="O137" s="18"/>
      <c r="P137" s="18"/>
      <c r="Q137" s="108">
        <f t="shared" si="50"/>
        <v>0</v>
      </c>
      <c r="R137" s="112"/>
      <c r="S137" s="110"/>
      <c r="T137" s="111">
        <f t="shared" si="51"/>
        <v>-2800</v>
      </c>
    </row>
    <row r="138" ht="21" hidden="1" spans="1:20">
      <c r="A138" s="55">
        <v>44416</v>
      </c>
      <c r="B138" s="56" t="s">
        <v>144</v>
      </c>
      <c r="C138" s="57"/>
      <c r="D138" s="58"/>
      <c r="E138" s="57"/>
      <c r="F138" s="57"/>
      <c r="G138" s="59"/>
      <c r="H138" s="57"/>
      <c r="I138" s="58"/>
      <c r="J138" s="57"/>
      <c r="K138" s="92" t="str" cm="1">
        <f t="array" ref="K138">IF(COUNTA(H138:J138)=0,"",SUM(H138:J138)/SUMPRODUCT(--(H138:J138&lt;&gt;"")))</f>
        <v/>
      </c>
      <c r="L138" s="57"/>
      <c r="M138" s="57"/>
      <c r="N138" s="18"/>
      <c r="O138" s="18"/>
      <c r="P138" s="18"/>
      <c r="Q138" s="108">
        <f t="shared" si="50"/>
        <v>0</v>
      </c>
      <c r="R138" s="112"/>
      <c r="S138" s="110"/>
      <c r="T138" s="111">
        <f t="shared" si="51"/>
        <v>-2800</v>
      </c>
    </row>
    <row r="139" ht="21.75" hidden="1" spans="1:20">
      <c r="A139" s="55">
        <v>44417</v>
      </c>
      <c r="B139" s="56" t="s">
        <v>150</v>
      </c>
      <c r="C139" s="57"/>
      <c r="D139" s="58"/>
      <c r="E139" s="57"/>
      <c r="F139" s="57"/>
      <c r="G139" s="59"/>
      <c r="H139" s="57"/>
      <c r="I139" s="58"/>
      <c r="J139" s="57"/>
      <c r="K139" s="92" t="str" cm="1">
        <f t="array" ref="K139">IF(COUNTA(H139:J139)=0,"",SUM(H139:J139)/SUMPRODUCT(--(H139:J139&lt;&gt;"")))</f>
        <v/>
      </c>
      <c r="L139" s="57"/>
      <c r="M139" s="57"/>
      <c r="N139" s="18"/>
      <c r="O139" s="18"/>
      <c r="P139" s="18"/>
      <c r="Q139" s="108">
        <f t="shared" si="50"/>
        <v>0</v>
      </c>
      <c r="R139" s="119"/>
      <c r="S139" s="110"/>
      <c r="T139" s="111">
        <f t="shared" si="51"/>
        <v>-2800</v>
      </c>
    </row>
    <row r="140" s="38" customFormat="1" ht="21.75" hidden="1" spans="1:20">
      <c r="A140" s="76" t="s">
        <v>256</v>
      </c>
      <c r="B140" s="77"/>
      <c r="C140" s="78" t="str" cm="1">
        <f t="array" ref="C140">IF(COUNTA(C133:C139)=0,"",SUM(C133:C139)/SUMPRODUCT(--(C133:C139&lt;&gt;"")))</f>
        <v/>
      </c>
      <c r="D140" s="78" t="str" cm="1">
        <f t="array" ref="D140">IF(COUNTA(D133:D139)=0,"",SUM(D133:D139)/SUMPRODUCT(--(D133:D139&lt;&gt;"")))</f>
        <v/>
      </c>
      <c r="E140" s="78" t="str" cm="1">
        <f t="array" ref="E140">IF(COUNTA(E133:E139)=0,"",SUM(E133:E139)/SUMPRODUCT(--(E133:E139&lt;&gt;"")))</f>
        <v/>
      </c>
      <c r="F140" s="78" t="str" cm="1">
        <f t="array" ref="F140">IF(COUNTA(F133:F139)=0,"",SUM(F133:F139)/SUMPRODUCT(--(F133:F139&lt;&gt;"")))</f>
        <v/>
      </c>
      <c r="G140" s="78" t="str" cm="1">
        <f t="array" ref="G140">IF(COUNTA(G133:G139)=0,"",SUM(G133:G139)/SUMPRODUCT(--(G133:G139&lt;&gt;"")))</f>
        <v/>
      </c>
      <c r="H140" s="78" t="str" cm="1">
        <f t="array" ref="H140">IF(COUNTA(H133:H139)=0,"",SUM(H133:H139)/SUMPRODUCT(--(H133:H139&lt;&gt;"")))</f>
        <v/>
      </c>
      <c r="I140" s="78" t="str" cm="1">
        <f t="array" ref="I140">IF(COUNTA(I133:I139)=0,"",SUM(I133:I139)/SUMPRODUCT(--(I133:I139&lt;&gt;"")))</f>
        <v/>
      </c>
      <c r="J140" s="78" t="str" cm="1">
        <f t="array" ref="J140">IF(COUNTA(J133:J139)=0,"",SUM(J133:J139)/SUMPRODUCT(--(J133:J139&lt;&gt;"")))</f>
        <v/>
      </c>
      <c r="K140" s="78" t="str" cm="1">
        <f t="array" ref="K140">IF(SUMPRODUCT(--(K133:K139&lt;&gt;""))=0,"",SUM(K133:K139)/SUMPRODUCT(--(K133:K139&lt;&gt;"")))</f>
        <v/>
      </c>
      <c r="L140" s="78" t="str" cm="1">
        <f t="array" ref="L140">IF(COUNTA(L133:L139)=0,"",SUM(L133:L139)/SUMPRODUCT(--(L133:L139&lt;&gt;"")))</f>
        <v/>
      </c>
      <c r="M140" s="78" t="str" cm="1">
        <f t="array" ref="M140">IF(COUNTA(M133:M139)=0,"",SUM(M133:M139)/SUMPRODUCT(--(M133:M139&lt;&gt;"")))</f>
        <v/>
      </c>
      <c r="N140" s="93" t="str" cm="1">
        <f t="array" ref="N140">IF(COUNTA(P133:P139)=0,"",SUM(P133:P139)/SUMPRODUCT(--(P133:P139&lt;&gt;"")))</f>
        <v/>
      </c>
      <c r="O140" s="94"/>
      <c r="P140" s="95"/>
      <c r="Q140" s="121" cm="1">
        <f t="array" ref="Q140">SUM(Q133:Q139)/IF(SUM(Q133:Q139)=0,1,SUM(IF(Q133:Q139&lt;&gt;0,1,0)))</f>
        <v>0</v>
      </c>
      <c r="R140" s="101" t="str">
        <f>REPT("-",12)</f>
        <v>------------</v>
      </c>
      <c r="S140" s="122"/>
      <c r="T140" s="123">
        <f>SUM(T133:T138)</f>
        <v>-16800</v>
      </c>
    </row>
    <row r="141" s="38" customFormat="1" ht="26" hidden="1" customHeight="1" spans="1:20">
      <c r="A141" s="63" t="s">
        <v>157</v>
      </c>
      <c r="B141" s="64"/>
      <c r="C141" s="65">
        <f>SUM(C140:D140)/2</f>
        <v>0</v>
      </c>
      <c r="D141" s="66"/>
      <c r="E141" s="65">
        <f>SUM(E140:F140)/2</f>
        <v>0</v>
      </c>
      <c r="F141" s="66"/>
      <c r="G141" s="63">
        <f>SUM(G140,K140)/2</f>
        <v>0</v>
      </c>
      <c r="H141" s="67"/>
      <c r="I141" s="67"/>
      <c r="J141" s="67"/>
      <c r="K141" s="64"/>
      <c r="L141" s="63">
        <f>SUM(L140:M140)/2</f>
        <v>0</v>
      </c>
      <c r="M141" s="64"/>
      <c r="N141" s="63" t="str">
        <f t="shared" ref="N141:R141" si="52">REPT("-",12)</f>
        <v>------------</v>
      </c>
      <c r="O141" s="67"/>
      <c r="P141" s="64"/>
      <c r="Q141" s="66" t="str">
        <f t="shared" si="52"/>
        <v>------------</v>
      </c>
      <c r="R141" s="66" t="str">
        <f t="shared" si="52"/>
        <v>------------</v>
      </c>
      <c r="S141" s="64"/>
      <c r="T141" s="64" t="str">
        <f>REPT("-",12)</f>
        <v>------------</v>
      </c>
    </row>
    <row r="142" s="38" customFormat="1" ht="26" hidden="1" customHeight="1" spans="1:20">
      <c r="A142" s="68" t="s">
        <v>159</v>
      </c>
      <c r="B142" s="69"/>
      <c r="C142" s="70"/>
      <c r="D142" s="70"/>
      <c r="E142" s="70"/>
      <c r="F142" s="70"/>
      <c r="G142" s="70"/>
      <c r="H142" s="70"/>
      <c r="I142" s="70"/>
      <c r="J142" s="70"/>
      <c r="K142" s="70"/>
      <c r="L142" s="70"/>
      <c r="M142" s="70"/>
      <c r="N142" s="70"/>
      <c r="O142" s="70"/>
      <c r="P142" s="70"/>
      <c r="Q142" s="70"/>
      <c r="R142" s="116" t="str">
        <f>REPT("-",12)</f>
        <v>------------</v>
      </c>
      <c r="S142" s="70"/>
      <c r="T142" s="116" t="str">
        <f>REPT("-",12)</f>
        <v>------------</v>
      </c>
    </row>
    <row r="143" ht="21" hidden="1" spans="1:20">
      <c r="A143" s="55">
        <v>44418</v>
      </c>
      <c r="B143" s="56" t="s">
        <v>115</v>
      </c>
      <c r="C143" s="57"/>
      <c r="D143" s="58"/>
      <c r="E143" s="57"/>
      <c r="F143" s="57"/>
      <c r="G143" s="59"/>
      <c r="H143" s="57"/>
      <c r="I143" s="58"/>
      <c r="J143" s="57"/>
      <c r="K143" s="92" t="str" cm="1">
        <f t="array" ref="K143">IF(COUNTA(H143:J143)=0,"",SUM(H143:J143)/SUMPRODUCT(--(H143:J143&lt;&gt;"")))</f>
        <v/>
      </c>
      <c r="L143" s="57"/>
      <c r="M143" s="57"/>
      <c r="N143" s="18"/>
      <c r="O143" s="18"/>
      <c r="P143" s="18"/>
      <c r="Q143" s="108">
        <f t="shared" ref="Q143:Q149" si="53">(0.5*C143+2*D143+1*E143+1*F143+2*G143+2*H143+2*I143+2*J143+0.5*L143+0.5*M143+O143*P143)/IF(OR(B143="SAT",B143="SUN"),10,13)</f>
        <v>0</v>
      </c>
      <c r="R143" s="109" t="str">
        <f>IF(Q150&gt;=100,"NPL",IF(AND(Q150&lt;=99.99,Q150&gt;=95),"N*",IF(AND(Q150&lt;=94.99,Q150&gt;=88),"ICN1",IF(AND(Q150&lt;=87.99,Q150&gt;=80),"ICN2",IF(AND(Q150&lt;=79.99,Q150&gt;=70),"ICN3",IF(AND(Q150&lt;=69.99,Q150&gt;=60),"ICN4",IF(Q150=0,"-","ICN5")))))))</f>
        <v>-</v>
      </c>
      <c r="S143" s="110"/>
      <c r="T143" s="111">
        <f t="shared" ref="T143:T149" si="54">28*Q143-2800</f>
        <v>-2800</v>
      </c>
    </row>
    <row r="144" ht="21" hidden="1" spans="1:20">
      <c r="A144" s="55">
        <v>44419</v>
      </c>
      <c r="B144" s="56" t="s">
        <v>121</v>
      </c>
      <c r="C144" s="57"/>
      <c r="D144" s="58"/>
      <c r="E144" s="57"/>
      <c r="F144" s="57"/>
      <c r="G144" s="59"/>
      <c r="H144" s="57"/>
      <c r="I144" s="58"/>
      <c r="J144" s="57"/>
      <c r="K144" s="92" t="str" cm="1">
        <f t="array" ref="K144">IF(COUNTA(H144:J144)=0,"",SUM(H144:J144)/SUMPRODUCT(--(H144:J144&lt;&gt;"")))</f>
        <v/>
      </c>
      <c r="L144" s="57"/>
      <c r="M144" s="57"/>
      <c r="N144" s="18"/>
      <c r="O144" s="18"/>
      <c r="P144" s="18"/>
      <c r="Q144" s="108">
        <f t="shared" si="53"/>
        <v>0</v>
      </c>
      <c r="R144" s="112"/>
      <c r="S144" s="110"/>
      <c r="T144" s="111">
        <f t="shared" si="54"/>
        <v>-2800</v>
      </c>
    </row>
    <row r="145" ht="21" hidden="1" spans="1:20">
      <c r="A145" s="55">
        <v>44420</v>
      </c>
      <c r="B145" s="56" t="s">
        <v>127</v>
      </c>
      <c r="C145" s="57"/>
      <c r="D145" s="58"/>
      <c r="E145" s="57"/>
      <c r="F145" s="57"/>
      <c r="G145" s="59"/>
      <c r="H145" s="57"/>
      <c r="I145" s="58"/>
      <c r="J145" s="57"/>
      <c r="K145" s="92" t="str" cm="1">
        <f t="array" ref="K145">IF(COUNTA(H145:J145)=0,"",SUM(H145:J145)/SUMPRODUCT(--(H145:J145&lt;&gt;"")))</f>
        <v/>
      </c>
      <c r="L145" s="57"/>
      <c r="M145" s="57"/>
      <c r="N145" s="18"/>
      <c r="O145" s="18"/>
      <c r="P145" s="18"/>
      <c r="Q145" s="108">
        <f t="shared" si="53"/>
        <v>0</v>
      </c>
      <c r="R145" s="112"/>
      <c r="S145" s="110"/>
      <c r="T145" s="111">
        <f t="shared" si="54"/>
        <v>-2800</v>
      </c>
    </row>
    <row r="146" ht="21" hidden="1" spans="1:20">
      <c r="A146" s="55">
        <v>44421</v>
      </c>
      <c r="B146" s="56" t="s">
        <v>133</v>
      </c>
      <c r="C146" s="57"/>
      <c r="D146" s="58"/>
      <c r="E146" s="57"/>
      <c r="F146" s="57"/>
      <c r="G146" s="59"/>
      <c r="H146" s="57"/>
      <c r="I146" s="58"/>
      <c r="J146" s="57"/>
      <c r="K146" s="92" t="str" cm="1">
        <f t="array" ref="K146">IF(COUNTA(H146:J146)=0,"",SUM(H146:J146)/SUMPRODUCT(--(H146:J146&lt;&gt;"")))</f>
        <v/>
      </c>
      <c r="L146" s="57"/>
      <c r="M146" s="57"/>
      <c r="N146" s="18"/>
      <c r="O146" s="18"/>
      <c r="P146" s="18"/>
      <c r="Q146" s="108">
        <f t="shared" si="53"/>
        <v>0</v>
      </c>
      <c r="R146" s="112"/>
      <c r="S146" s="110"/>
      <c r="T146" s="111">
        <f t="shared" si="54"/>
        <v>-2800</v>
      </c>
    </row>
    <row r="147" ht="21" hidden="1" spans="1:20">
      <c r="A147" s="55">
        <v>44422</v>
      </c>
      <c r="B147" s="56" t="s">
        <v>139</v>
      </c>
      <c r="C147" s="57"/>
      <c r="D147" s="58"/>
      <c r="E147" s="57"/>
      <c r="F147" s="57"/>
      <c r="G147" s="59"/>
      <c r="H147" s="57"/>
      <c r="I147" s="58"/>
      <c r="J147" s="57"/>
      <c r="K147" s="92" t="str" cm="1">
        <f t="array" ref="K147">IF(COUNTA(H147:J147)=0,"",SUM(H147:J147)/SUMPRODUCT(--(H147:J147&lt;&gt;"")))</f>
        <v/>
      </c>
      <c r="L147" s="57"/>
      <c r="M147" s="57"/>
      <c r="N147" s="18"/>
      <c r="O147" s="18"/>
      <c r="P147" s="18"/>
      <c r="Q147" s="108">
        <f t="shared" si="53"/>
        <v>0</v>
      </c>
      <c r="R147" s="112"/>
      <c r="S147" s="110"/>
      <c r="T147" s="111">
        <f t="shared" si="54"/>
        <v>-2800</v>
      </c>
    </row>
    <row r="148" ht="21" hidden="1" spans="1:20">
      <c r="A148" s="55">
        <v>44423</v>
      </c>
      <c r="B148" s="56" t="s">
        <v>144</v>
      </c>
      <c r="C148" s="57"/>
      <c r="D148" s="58"/>
      <c r="E148" s="57"/>
      <c r="F148" s="57"/>
      <c r="G148" s="59"/>
      <c r="H148" s="57"/>
      <c r="I148" s="58"/>
      <c r="J148" s="57"/>
      <c r="K148" s="92" t="str" cm="1">
        <f t="array" ref="K148">IF(COUNTA(H148:J148)=0,"",SUM(H148:J148)/SUMPRODUCT(--(H148:J148&lt;&gt;"")))</f>
        <v/>
      </c>
      <c r="L148" s="57"/>
      <c r="M148" s="57"/>
      <c r="N148" s="18"/>
      <c r="O148" s="18"/>
      <c r="P148" s="18"/>
      <c r="Q148" s="108">
        <f t="shared" si="53"/>
        <v>0</v>
      </c>
      <c r="R148" s="112"/>
      <c r="S148" s="110"/>
      <c r="T148" s="111">
        <f t="shared" si="54"/>
        <v>-2800</v>
      </c>
    </row>
    <row r="149" ht="21.75" hidden="1" spans="1:20">
      <c r="A149" s="55">
        <v>44424</v>
      </c>
      <c r="B149" s="56" t="s">
        <v>150</v>
      </c>
      <c r="C149" s="57"/>
      <c r="D149" s="58"/>
      <c r="E149" s="57"/>
      <c r="F149" s="57"/>
      <c r="G149" s="59"/>
      <c r="H149" s="57"/>
      <c r="I149" s="58"/>
      <c r="J149" s="57"/>
      <c r="K149" s="92" t="str" cm="1">
        <f t="array" ref="K149">IF(COUNTA(H149:J149)=0,"",SUM(H149:J149)/SUMPRODUCT(--(H149:J149&lt;&gt;"")))</f>
        <v/>
      </c>
      <c r="L149" s="57"/>
      <c r="M149" s="57"/>
      <c r="N149" s="18"/>
      <c r="O149" s="18"/>
      <c r="P149" s="18"/>
      <c r="Q149" s="108">
        <f t="shared" si="53"/>
        <v>0</v>
      </c>
      <c r="R149" s="119"/>
      <c r="S149" s="110"/>
      <c r="T149" s="111">
        <f t="shared" si="54"/>
        <v>-2800</v>
      </c>
    </row>
    <row r="150" s="38" customFormat="1" ht="21.75" hidden="1" spans="1:20">
      <c r="A150" s="76" t="s">
        <v>257</v>
      </c>
      <c r="B150" s="77"/>
      <c r="C150" s="78" t="str" cm="1">
        <f t="array" ref="C150">IF(COUNTA(C143:C149)=0,"",SUM(C143:C149)/SUMPRODUCT(--(C143:C149&lt;&gt;"")))</f>
        <v/>
      </c>
      <c r="D150" s="78" t="str" cm="1">
        <f t="array" ref="D150">IF(COUNTA(D143:D149)=0,"",SUM(D143:D149)/SUMPRODUCT(--(D143:D149&lt;&gt;"")))</f>
        <v/>
      </c>
      <c r="E150" s="78" t="str" cm="1">
        <f t="array" ref="E150">IF(COUNTA(E143:E149)=0,"",SUM(E143:E149)/SUMPRODUCT(--(E143:E149&lt;&gt;"")))</f>
        <v/>
      </c>
      <c r="F150" s="78" t="str" cm="1">
        <f t="array" ref="F150">IF(COUNTA(F143:F149)=0,"",SUM(F143:F149)/SUMPRODUCT(--(F143:F149&lt;&gt;"")))</f>
        <v/>
      </c>
      <c r="G150" s="78" t="str" cm="1">
        <f t="array" ref="G150">IF(COUNTA(G143:G149)=0,"",SUM(G143:G149)/SUMPRODUCT(--(G143:G149&lt;&gt;"")))</f>
        <v/>
      </c>
      <c r="H150" s="78" t="str" cm="1">
        <f t="array" ref="H150">IF(COUNTA(H143:H149)=0,"",SUM(H143:H149)/SUMPRODUCT(--(H143:H149&lt;&gt;"")))</f>
        <v/>
      </c>
      <c r="I150" s="78" t="str" cm="1">
        <f t="array" ref="I150">IF(COUNTA(I143:I149)=0,"",SUM(I143:I149)/SUMPRODUCT(--(I143:I149&lt;&gt;"")))</f>
        <v/>
      </c>
      <c r="J150" s="78" t="str" cm="1">
        <f t="array" ref="J150">IF(COUNTA(J143:J149)=0,"",SUM(J143:J149)/SUMPRODUCT(--(J143:J149&lt;&gt;"")))</f>
        <v/>
      </c>
      <c r="K150" s="78" t="str" cm="1">
        <f t="array" ref="K150">IF(SUMPRODUCT(--(K143:K149&lt;&gt;""))=0,"",SUM(K143:K149)/SUMPRODUCT(--(K143:K149&lt;&gt;"")))</f>
        <v/>
      </c>
      <c r="L150" s="78" t="str" cm="1">
        <f t="array" ref="L150">IF(COUNTA(L143:L149)=0,"",SUM(L143:L149)/SUMPRODUCT(--(L143:L149&lt;&gt;"")))</f>
        <v/>
      </c>
      <c r="M150" s="78" t="str" cm="1">
        <f t="array" ref="M150">IF(COUNTA(M143:M149)=0,"",SUM(M143:M149)/SUMPRODUCT(--(M143:M149&lt;&gt;"")))</f>
        <v/>
      </c>
      <c r="N150" s="93" t="str" cm="1">
        <f t="array" ref="N150">IF(COUNTA(P143:P149)=0,"",SUM(P143:P149)/SUMPRODUCT(--(P143:P149&lt;&gt;"")))</f>
        <v/>
      </c>
      <c r="O150" s="94"/>
      <c r="P150" s="95"/>
      <c r="Q150" s="121" cm="1">
        <f t="array" ref="Q150">SUM(Q143:Q149)/IF(SUM(Q143:Q149)=0,1,SUM(IF(Q143:Q149&lt;&gt;0,1,0)))</f>
        <v>0</v>
      </c>
      <c r="R150" s="101" t="str">
        <f>REPT("-",12)</f>
        <v>------------</v>
      </c>
      <c r="S150" s="122"/>
      <c r="T150" s="123">
        <f>SUM(T143:T148)</f>
        <v>-16800</v>
      </c>
    </row>
    <row r="151" s="38" customFormat="1" ht="26" hidden="1" customHeight="1" spans="1:20">
      <c r="A151" s="63" t="s">
        <v>157</v>
      </c>
      <c r="B151" s="64"/>
      <c r="C151" s="65">
        <f>SUM(C150:D150)/2</f>
        <v>0</v>
      </c>
      <c r="D151" s="66"/>
      <c r="E151" s="65">
        <f>SUM(E150:F150)/2</f>
        <v>0</v>
      </c>
      <c r="F151" s="66"/>
      <c r="G151" s="63">
        <f>SUM(G150,K150)/2</f>
        <v>0</v>
      </c>
      <c r="H151" s="67"/>
      <c r="I151" s="67"/>
      <c r="J151" s="67"/>
      <c r="K151" s="64"/>
      <c r="L151" s="63">
        <f>SUM(L150:M150)/2</f>
        <v>0</v>
      </c>
      <c r="M151" s="64"/>
      <c r="N151" s="63" t="str">
        <f t="shared" ref="N151:R151" si="55">REPT("-",12)</f>
        <v>------------</v>
      </c>
      <c r="O151" s="67"/>
      <c r="P151" s="64"/>
      <c r="Q151" s="66" t="str">
        <f t="shared" si="55"/>
        <v>------------</v>
      </c>
      <c r="R151" s="66" t="str">
        <f t="shared" si="55"/>
        <v>------------</v>
      </c>
      <c r="S151" s="64"/>
      <c r="T151" s="64" t="str">
        <f>REPT("-",12)</f>
        <v>------------</v>
      </c>
    </row>
    <row r="152" s="38" customFormat="1" ht="26" hidden="1" customHeight="1" spans="1:20">
      <c r="A152" s="68" t="s">
        <v>159</v>
      </c>
      <c r="B152" s="69"/>
      <c r="C152" s="70"/>
      <c r="D152" s="70"/>
      <c r="E152" s="70"/>
      <c r="F152" s="70"/>
      <c r="G152" s="70"/>
      <c r="H152" s="70"/>
      <c r="I152" s="70"/>
      <c r="J152" s="70"/>
      <c r="K152" s="70"/>
      <c r="L152" s="70"/>
      <c r="M152" s="70"/>
      <c r="N152" s="70"/>
      <c r="O152" s="70"/>
      <c r="P152" s="70"/>
      <c r="Q152" s="70"/>
      <c r="R152" s="116" t="str">
        <f>REPT("-",12)</f>
        <v>------------</v>
      </c>
      <c r="S152" s="70"/>
      <c r="T152" s="116" t="str">
        <f>REPT("-",12)</f>
        <v>------------</v>
      </c>
    </row>
    <row r="153" ht="21" hidden="1" spans="1:20">
      <c r="A153" s="55">
        <v>44425</v>
      </c>
      <c r="B153" s="56" t="s">
        <v>115</v>
      </c>
      <c r="C153" s="57"/>
      <c r="D153" s="58"/>
      <c r="E153" s="57"/>
      <c r="F153" s="57"/>
      <c r="G153" s="59"/>
      <c r="H153" s="57"/>
      <c r="I153" s="58"/>
      <c r="J153" s="57"/>
      <c r="K153" s="92" t="str" cm="1">
        <f t="array" ref="K153">IF(COUNTA(H153:J153)=0,"",SUM(H153:J153)/SUMPRODUCT(--(H153:J153&lt;&gt;"")))</f>
        <v/>
      </c>
      <c r="L153" s="57"/>
      <c r="M153" s="57"/>
      <c r="N153" s="18"/>
      <c r="O153" s="18"/>
      <c r="P153" s="18"/>
      <c r="Q153" s="108">
        <f t="shared" ref="Q153:Q159" si="56">(0.5*C153+2*D153+1*E153+1*F153+2*G153+2*H153+2*I153+2*J153+0.5*L153+0.5*M153+O153*P153)/IF(OR(B153="SAT",B153="SUN"),10,13)</f>
        <v>0</v>
      </c>
      <c r="R153" s="109" t="str">
        <f>IF(Q160&gt;=100,"NPL",IF(AND(Q160&lt;=99.99,Q160&gt;=95),"N*",IF(AND(Q160&lt;=94.99,Q160&gt;=88),"ICN1",IF(AND(Q160&lt;=87.99,Q160&gt;=80),"ICN2",IF(AND(Q160&lt;=79.99,Q160&gt;=70),"ICN3",IF(AND(Q160&lt;=69.99,Q160&gt;=60),"ICN4",IF(Q160=0,"-","ICN5")))))))</f>
        <v>-</v>
      </c>
      <c r="S153" s="110"/>
      <c r="T153" s="111">
        <f t="shared" ref="T153:T159" si="57">28*Q153-2800</f>
        <v>-2800</v>
      </c>
    </row>
    <row r="154" ht="21" hidden="1" spans="1:20">
      <c r="A154" s="55">
        <v>44426</v>
      </c>
      <c r="B154" s="56" t="s">
        <v>121</v>
      </c>
      <c r="C154" s="57"/>
      <c r="D154" s="58"/>
      <c r="E154" s="57"/>
      <c r="F154" s="57"/>
      <c r="G154" s="59"/>
      <c r="H154" s="57"/>
      <c r="I154" s="58"/>
      <c r="J154" s="57"/>
      <c r="K154" s="92" t="str" cm="1">
        <f t="array" ref="K154">IF(COUNTA(H154:J154)=0,"",SUM(H154:J154)/SUMPRODUCT(--(H154:J154&lt;&gt;"")))</f>
        <v/>
      </c>
      <c r="L154" s="57"/>
      <c r="M154" s="57"/>
      <c r="N154" s="18"/>
      <c r="O154" s="18"/>
      <c r="P154" s="18"/>
      <c r="Q154" s="108">
        <f t="shared" si="56"/>
        <v>0</v>
      </c>
      <c r="R154" s="112"/>
      <c r="S154" s="110"/>
      <c r="T154" s="111">
        <f t="shared" si="57"/>
        <v>-2800</v>
      </c>
    </row>
    <row r="155" ht="21" hidden="1" spans="1:20">
      <c r="A155" s="55">
        <v>44427</v>
      </c>
      <c r="B155" s="56" t="s">
        <v>127</v>
      </c>
      <c r="C155" s="57"/>
      <c r="D155" s="58"/>
      <c r="E155" s="57"/>
      <c r="F155" s="57"/>
      <c r="G155" s="59"/>
      <c r="H155" s="57"/>
      <c r="I155" s="58"/>
      <c r="J155" s="57"/>
      <c r="K155" s="92" t="str" cm="1">
        <f t="array" ref="K155">IF(COUNTA(H155:J155)=0,"",SUM(H155:J155)/SUMPRODUCT(--(H155:J155&lt;&gt;"")))</f>
        <v/>
      </c>
      <c r="L155" s="57"/>
      <c r="M155" s="57"/>
      <c r="N155" s="18"/>
      <c r="O155" s="18"/>
      <c r="P155" s="18"/>
      <c r="Q155" s="108">
        <f t="shared" si="56"/>
        <v>0</v>
      </c>
      <c r="R155" s="112"/>
      <c r="S155" s="110"/>
      <c r="T155" s="111">
        <f t="shared" si="57"/>
        <v>-2800</v>
      </c>
    </row>
    <row r="156" ht="21" hidden="1" spans="1:20">
      <c r="A156" s="55">
        <v>44428</v>
      </c>
      <c r="B156" s="56" t="s">
        <v>133</v>
      </c>
      <c r="C156" s="57"/>
      <c r="D156" s="58"/>
      <c r="E156" s="57"/>
      <c r="F156" s="57"/>
      <c r="G156" s="59"/>
      <c r="H156" s="57"/>
      <c r="I156" s="58"/>
      <c r="J156" s="57"/>
      <c r="K156" s="92" t="str" cm="1">
        <f t="array" ref="K156">IF(COUNTA(H156:J156)=0,"",SUM(H156:J156)/SUMPRODUCT(--(H156:J156&lt;&gt;"")))</f>
        <v/>
      </c>
      <c r="L156" s="57"/>
      <c r="M156" s="57"/>
      <c r="N156" s="18"/>
      <c r="O156" s="18"/>
      <c r="P156" s="18"/>
      <c r="Q156" s="108">
        <f t="shared" si="56"/>
        <v>0</v>
      </c>
      <c r="R156" s="112"/>
      <c r="S156" s="110"/>
      <c r="T156" s="111">
        <f t="shared" si="57"/>
        <v>-2800</v>
      </c>
    </row>
    <row r="157" ht="21" hidden="1" spans="1:20">
      <c r="A157" s="55">
        <v>44429</v>
      </c>
      <c r="B157" s="56" t="s">
        <v>139</v>
      </c>
      <c r="C157" s="57"/>
      <c r="D157" s="58"/>
      <c r="E157" s="57"/>
      <c r="F157" s="57"/>
      <c r="G157" s="59"/>
      <c r="H157" s="57"/>
      <c r="I157" s="58"/>
      <c r="J157" s="57"/>
      <c r="K157" s="92" t="str" cm="1">
        <f t="array" ref="K157">IF(COUNTA(H157:J157)=0,"",SUM(H157:J157)/SUMPRODUCT(--(H157:J157&lt;&gt;"")))</f>
        <v/>
      </c>
      <c r="L157" s="57"/>
      <c r="M157" s="57"/>
      <c r="N157" s="18"/>
      <c r="O157" s="18"/>
      <c r="P157" s="18"/>
      <c r="Q157" s="108">
        <f t="shared" si="56"/>
        <v>0</v>
      </c>
      <c r="R157" s="112"/>
      <c r="S157" s="110"/>
      <c r="T157" s="111">
        <f t="shared" si="57"/>
        <v>-2800</v>
      </c>
    </row>
    <row r="158" ht="21" hidden="1" spans="1:20">
      <c r="A158" s="55">
        <v>44430</v>
      </c>
      <c r="B158" s="56" t="s">
        <v>144</v>
      </c>
      <c r="C158" s="57"/>
      <c r="D158" s="58"/>
      <c r="E158" s="57"/>
      <c r="F158" s="57"/>
      <c r="G158" s="59"/>
      <c r="H158" s="57"/>
      <c r="I158" s="58"/>
      <c r="J158" s="57"/>
      <c r="K158" s="92" t="str" cm="1">
        <f t="array" ref="K158">IF(COUNTA(H158:J158)=0,"",SUM(H158:J158)/SUMPRODUCT(--(H158:J158&lt;&gt;"")))</f>
        <v/>
      </c>
      <c r="L158" s="57"/>
      <c r="M158" s="57"/>
      <c r="N158" s="18"/>
      <c r="O158" s="18"/>
      <c r="P158" s="18"/>
      <c r="Q158" s="108">
        <f t="shared" si="56"/>
        <v>0</v>
      </c>
      <c r="R158" s="112"/>
      <c r="S158" s="110"/>
      <c r="T158" s="111">
        <f t="shared" si="57"/>
        <v>-2800</v>
      </c>
    </row>
    <row r="159" ht="21.75" hidden="1" spans="1:20">
      <c r="A159" s="55">
        <v>44431</v>
      </c>
      <c r="B159" s="56" t="s">
        <v>150</v>
      </c>
      <c r="C159" s="57"/>
      <c r="D159" s="58"/>
      <c r="E159" s="57"/>
      <c r="F159" s="57"/>
      <c r="G159" s="59"/>
      <c r="H159" s="57"/>
      <c r="I159" s="58"/>
      <c r="J159" s="57"/>
      <c r="K159" s="92" t="str" cm="1">
        <f t="array" ref="K159">IF(COUNTA(H159:J159)=0,"",SUM(H159:J159)/SUMPRODUCT(--(H159:J159&lt;&gt;"")))</f>
        <v/>
      </c>
      <c r="L159" s="57"/>
      <c r="M159" s="57"/>
      <c r="N159" s="18"/>
      <c r="O159" s="18"/>
      <c r="P159" s="18"/>
      <c r="Q159" s="108">
        <f t="shared" si="56"/>
        <v>0</v>
      </c>
      <c r="R159" s="119"/>
      <c r="S159" s="110"/>
      <c r="T159" s="111">
        <f t="shared" si="57"/>
        <v>-2800</v>
      </c>
    </row>
    <row r="160" s="38" customFormat="1" ht="21.75" hidden="1" spans="1:20">
      <c r="A160" s="76" t="s">
        <v>258</v>
      </c>
      <c r="B160" s="77"/>
      <c r="C160" s="78" t="str" cm="1">
        <f t="array" ref="C160">IF(COUNTA(C153:C159)=0,"",SUM(C153:C159)/SUMPRODUCT(--(C153:C159&lt;&gt;"")))</f>
        <v/>
      </c>
      <c r="D160" s="78" t="str" cm="1">
        <f t="array" ref="D160">IF(COUNTA(D153:D159)=0,"",SUM(D153:D159)/SUMPRODUCT(--(D153:D159&lt;&gt;"")))</f>
        <v/>
      </c>
      <c r="E160" s="78" t="str" cm="1">
        <f t="array" ref="E160">IF(COUNTA(E153:E159)=0,"",SUM(E153:E159)/SUMPRODUCT(--(E153:E159&lt;&gt;"")))</f>
        <v/>
      </c>
      <c r="F160" s="78" t="str" cm="1">
        <f t="array" ref="F160">IF(COUNTA(F153:F159)=0,"",SUM(F153:F159)/SUMPRODUCT(--(F153:F159&lt;&gt;"")))</f>
        <v/>
      </c>
      <c r="G160" s="78" t="str" cm="1">
        <f t="array" ref="G160">IF(COUNTA(G153:G159)=0,"",SUM(G153:G159)/SUMPRODUCT(--(G153:G159&lt;&gt;"")))</f>
        <v/>
      </c>
      <c r="H160" s="78" t="str" cm="1">
        <f t="array" ref="H160">IF(COUNTA(H153:H159)=0,"",SUM(H153:H159)/SUMPRODUCT(--(H153:H159&lt;&gt;"")))</f>
        <v/>
      </c>
      <c r="I160" s="78" t="str" cm="1">
        <f t="array" ref="I160">IF(COUNTA(I153:I159)=0,"",SUM(I153:I159)/SUMPRODUCT(--(I153:I159&lt;&gt;"")))</f>
        <v/>
      </c>
      <c r="J160" s="78" t="str" cm="1">
        <f t="array" ref="J160">IF(COUNTA(J153:J159)=0,"",SUM(J153:J159)/SUMPRODUCT(--(J153:J159&lt;&gt;"")))</f>
        <v/>
      </c>
      <c r="K160" s="78" t="str" cm="1">
        <f t="array" ref="K160">IF(SUMPRODUCT(--(K153:K159&lt;&gt;""))=0,"",SUM(K153:K159)/SUMPRODUCT(--(K153:K159&lt;&gt;"")))</f>
        <v/>
      </c>
      <c r="L160" s="78" t="str" cm="1">
        <f t="array" ref="L160">IF(COUNTA(L153:L159)=0,"",SUM(L153:L159)/SUMPRODUCT(--(L153:L159&lt;&gt;"")))</f>
        <v/>
      </c>
      <c r="M160" s="78" t="str" cm="1">
        <f t="array" ref="M160">IF(COUNTA(M153:M159)=0,"",SUM(M153:M159)/SUMPRODUCT(--(M153:M159&lt;&gt;"")))</f>
        <v/>
      </c>
      <c r="N160" s="93" t="str" cm="1">
        <f t="array" ref="N160">IF(COUNTA(P153:P159)=0,"",SUM(P153:P159)/SUMPRODUCT(--(P153:P159&lt;&gt;"")))</f>
        <v/>
      </c>
      <c r="O160" s="94"/>
      <c r="P160" s="95"/>
      <c r="Q160" s="121" cm="1">
        <f t="array" ref="Q160">SUM(Q153:Q159)/IF(SUM(Q153:Q159)=0,1,SUM(IF(Q153:Q159&lt;&gt;0,1,0)))</f>
        <v>0</v>
      </c>
      <c r="R160" s="101" t="str">
        <f>REPT("-",12)</f>
        <v>------------</v>
      </c>
      <c r="S160" s="122"/>
      <c r="T160" s="123">
        <f>SUM(T153:T158)</f>
        <v>-16800</v>
      </c>
    </row>
    <row r="161" s="38" customFormat="1" ht="26" hidden="1" customHeight="1" spans="1:20">
      <c r="A161" s="63" t="s">
        <v>157</v>
      </c>
      <c r="B161" s="64"/>
      <c r="C161" s="65">
        <f>SUM(C160:D160)/2</f>
        <v>0</v>
      </c>
      <c r="D161" s="66"/>
      <c r="E161" s="65">
        <f>SUM(E160:F160)/2</f>
        <v>0</v>
      </c>
      <c r="F161" s="66"/>
      <c r="G161" s="63">
        <f>SUM(G160,K160)/2</f>
        <v>0</v>
      </c>
      <c r="H161" s="67"/>
      <c r="I161" s="67"/>
      <c r="J161" s="67"/>
      <c r="K161" s="64"/>
      <c r="L161" s="63">
        <f>SUM(L160:M160)/2</f>
        <v>0</v>
      </c>
      <c r="M161" s="64"/>
      <c r="N161" s="63" t="str">
        <f t="shared" ref="N161:R161" si="58">REPT("-",12)</f>
        <v>------------</v>
      </c>
      <c r="O161" s="67"/>
      <c r="P161" s="64"/>
      <c r="Q161" s="66" t="str">
        <f t="shared" si="58"/>
        <v>------------</v>
      </c>
      <c r="R161" s="66" t="str">
        <f t="shared" si="58"/>
        <v>------------</v>
      </c>
      <c r="S161" s="64"/>
      <c r="T161" s="64" t="str">
        <f>REPT("-",12)</f>
        <v>------------</v>
      </c>
    </row>
    <row r="162" s="38" customFormat="1" ht="26" hidden="1" customHeight="1" spans="1:20">
      <c r="A162" s="68" t="s">
        <v>159</v>
      </c>
      <c r="B162" s="69"/>
      <c r="C162" s="70"/>
      <c r="D162" s="70"/>
      <c r="E162" s="70"/>
      <c r="F162" s="70"/>
      <c r="G162" s="70"/>
      <c r="H162" s="70"/>
      <c r="I162" s="70"/>
      <c r="J162" s="70"/>
      <c r="K162" s="70"/>
      <c r="L162" s="70"/>
      <c r="M162" s="70"/>
      <c r="N162" s="70"/>
      <c r="O162" s="70"/>
      <c r="P162" s="70"/>
      <c r="Q162" s="70"/>
      <c r="R162" s="116" t="str">
        <f>REPT("-",12)</f>
        <v>------------</v>
      </c>
      <c r="S162" s="70"/>
      <c r="T162" s="116" t="str">
        <f>REPT("-",12)</f>
        <v>------------</v>
      </c>
    </row>
    <row r="163" ht="21" hidden="1" spans="1:20">
      <c r="A163" s="55">
        <v>44432</v>
      </c>
      <c r="B163" s="56" t="s">
        <v>115</v>
      </c>
      <c r="C163" s="57"/>
      <c r="D163" s="58"/>
      <c r="E163" s="57"/>
      <c r="F163" s="57"/>
      <c r="G163" s="59"/>
      <c r="H163" s="57"/>
      <c r="I163" s="58"/>
      <c r="J163" s="57"/>
      <c r="K163" s="92" t="str" cm="1">
        <f t="array" ref="K163">IF(COUNTA(H163:J163)=0,"",SUM(H163:J163)/SUMPRODUCT(--(H163:J163&lt;&gt;"")))</f>
        <v/>
      </c>
      <c r="L163" s="57"/>
      <c r="M163" s="57"/>
      <c r="N163" s="18"/>
      <c r="O163" s="18"/>
      <c r="P163" s="18"/>
      <c r="Q163" s="108">
        <f t="shared" ref="Q163:Q169" si="59">(0.5*C163+2*D163+1*E163+1*F163+2*G163+2*H163+2*I163+2*J163+0.5*L163+0.5*M163+O163*P163)/IF(OR(B163="SAT",B163="SUN"),10,13)</f>
        <v>0</v>
      </c>
      <c r="R163" s="109" t="str">
        <f>IF(Q170&gt;=100,"NPL",IF(AND(Q170&lt;=99.99,Q170&gt;=95),"N*",IF(AND(Q170&lt;=94.99,Q170&gt;=88),"ICN1",IF(AND(Q170&lt;=87.99,Q170&gt;=80),"ICN2",IF(AND(Q170&lt;=79.99,Q170&gt;=70),"ICN3",IF(AND(Q170&lt;=69.99,Q170&gt;=60),"ICN4",IF(Q170=0,"-","ICN5")))))))</f>
        <v>-</v>
      </c>
      <c r="S163" s="110"/>
      <c r="T163" s="111">
        <f t="shared" ref="T163:T169" si="60">28*Q163-2800</f>
        <v>-2800</v>
      </c>
    </row>
    <row r="164" ht="21" hidden="1" spans="1:20">
      <c r="A164" s="55">
        <v>44433</v>
      </c>
      <c r="B164" s="56" t="s">
        <v>121</v>
      </c>
      <c r="C164" s="57"/>
      <c r="D164" s="58"/>
      <c r="E164" s="57"/>
      <c r="F164" s="57"/>
      <c r="G164" s="59"/>
      <c r="H164" s="57"/>
      <c r="I164" s="58"/>
      <c r="J164" s="57"/>
      <c r="K164" s="92" t="str" cm="1">
        <f t="array" ref="K164">IF(COUNTA(H164:J164)=0,"",SUM(H164:J164)/SUMPRODUCT(--(H164:J164&lt;&gt;"")))</f>
        <v/>
      </c>
      <c r="L164" s="57"/>
      <c r="M164" s="57"/>
      <c r="N164" s="18"/>
      <c r="O164" s="18"/>
      <c r="P164" s="18"/>
      <c r="Q164" s="108">
        <f t="shared" si="59"/>
        <v>0</v>
      </c>
      <c r="R164" s="112"/>
      <c r="S164" s="110"/>
      <c r="T164" s="111">
        <f t="shared" si="60"/>
        <v>-2800</v>
      </c>
    </row>
    <row r="165" ht="21" hidden="1" spans="1:20">
      <c r="A165" s="55">
        <v>44434</v>
      </c>
      <c r="B165" s="56" t="s">
        <v>127</v>
      </c>
      <c r="C165" s="57"/>
      <c r="D165" s="58"/>
      <c r="E165" s="57"/>
      <c r="F165" s="57"/>
      <c r="G165" s="59"/>
      <c r="H165" s="57"/>
      <c r="I165" s="58"/>
      <c r="J165" s="57"/>
      <c r="K165" s="92" t="str" cm="1">
        <f t="array" ref="K165">IF(COUNTA(H165:J165)=0,"",SUM(H165:J165)/SUMPRODUCT(--(H165:J165&lt;&gt;"")))</f>
        <v/>
      </c>
      <c r="L165" s="57"/>
      <c r="M165" s="57"/>
      <c r="N165" s="18"/>
      <c r="O165" s="18"/>
      <c r="P165" s="18"/>
      <c r="Q165" s="108">
        <f t="shared" si="59"/>
        <v>0</v>
      </c>
      <c r="R165" s="112"/>
      <c r="S165" s="110"/>
      <c r="T165" s="111">
        <f t="shared" si="60"/>
        <v>-2800</v>
      </c>
    </row>
    <row r="166" ht="21" hidden="1" spans="1:20">
      <c r="A166" s="55">
        <v>44435</v>
      </c>
      <c r="B166" s="56" t="s">
        <v>133</v>
      </c>
      <c r="C166" s="57"/>
      <c r="D166" s="58"/>
      <c r="E166" s="57"/>
      <c r="F166" s="57"/>
      <c r="G166" s="59"/>
      <c r="H166" s="57"/>
      <c r="I166" s="58"/>
      <c r="J166" s="57"/>
      <c r="K166" s="92" t="str" cm="1">
        <f t="array" ref="K166">IF(COUNTA(H166:J166)=0,"",SUM(H166:J166)/SUMPRODUCT(--(H166:J166&lt;&gt;"")))</f>
        <v/>
      </c>
      <c r="L166" s="57"/>
      <c r="M166" s="57"/>
      <c r="N166" s="18"/>
      <c r="O166" s="18"/>
      <c r="P166" s="18"/>
      <c r="Q166" s="108">
        <f t="shared" si="59"/>
        <v>0</v>
      </c>
      <c r="R166" s="112"/>
      <c r="S166" s="110"/>
      <c r="T166" s="111">
        <f t="shared" si="60"/>
        <v>-2800</v>
      </c>
    </row>
    <row r="167" ht="21" hidden="1" spans="1:20">
      <c r="A167" s="55">
        <v>44436</v>
      </c>
      <c r="B167" s="56" t="s">
        <v>139</v>
      </c>
      <c r="C167" s="57"/>
      <c r="D167" s="58"/>
      <c r="E167" s="57"/>
      <c r="F167" s="57"/>
      <c r="G167" s="59"/>
      <c r="H167" s="57"/>
      <c r="I167" s="58"/>
      <c r="J167" s="57"/>
      <c r="K167" s="92" t="str" cm="1">
        <f t="array" ref="K167">IF(COUNTA(H167:J167)=0,"",SUM(H167:J167)/SUMPRODUCT(--(H167:J167&lt;&gt;"")))</f>
        <v/>
      </c>
      <c r="L167" s="57"/>
      <c r="M167" s="57"/>
      <c r="N167" s="18"/>
      <c r="O167" s="18"/>
      <c r="P167" s="18"/>
      <c r="Q167" s="108">
        <f t="shared" si="59"/>
        <v>0</v>
      </c>
      <c r="R167" s="112"/>
      <c r="S167" s="110"/>
      <c r="T167" s="111">
        <f t="shared" si="60"/>
        <v>-2800</v>
      </c>
    </row>
    <row r="168" ht="21" hidden="1" spans="1:20">
      <c r="A168" s="55">
        <v>44437</v>
      </c>
      <c r="B168" s="56" t="s">
        <v>144</v>
      </c>
      <c r="C168" s="57"/>
      <c r="D168" s="58"/>
      <c r="E168" s="57"/>
      <c r="F168" s="57"/>
      <c r="G168" s="59"/>
      <c r="H168" s="57"/>
      <c r="I168" s="58"/>
      <c r="J168" s="57"/>
      <c r="K168" s="92" t="str" cm="1">
        <f t="array" ref="K168">IF(COUNTA(H168:J168)=0,"",SUM(H168:J168)/SUMPRODUCT(--(H168:J168&lt;&gt;"")))</f>
        <v/>
      </c>
      <c r="L168" s="57"/>
      <c r="M168" s="57"/>
      <c r="N168" s="18"/>
      <c r="O168" s="18"/>
      <c r="P168" s="18"/>
      <c r="Q168" s="108">
        <f t="shared" si="59"/>
        <v>0</v>
      </c>
      <c r="R168" s="112"/>
      <c r="S168" s="110"/>
      <c r="T168" s="111">
        <f t="shared" si="60"/>
        <v>-2800</v>
      </c>
    </row>
    <row r="169" ht="21.75" hidden="1" spans="1:20">
      <c r="A169" s="55">
        <v>44438</v>
      </c>
      <c r="B169" s="56" t="s">
        <v>150</v>
      </c>
      <c r="C169" s="57"/>
      <c r="D169" s="58"/>
      <c r="E169" s="57"/>
      <c r="F169" s="57"/>
      <c r="G169" s="59"/>
      <c r="H169" s="57"/>
      <c r="I169" s="58"/>
      <c r="J169" s="57"/>
      <c r="K169" s="92" t="str" cm="1">
        <f t="array" ref="K169">IF(COUNTA(H169:J169)=0,"",SUM(H169:J169)/SUMPRODUCT(--(H169:J169&lt;&gt;"")))</f>
        <v/>
      </c>
      <c r="L169" s="57"/>
      <c r="M169" s="57"/>
      <c r="N169" s="18"/>
      <c r="O169" s="18"/>
      <c r="P169" s="18"/>
      <c r="Q169" s="108">
        <f t="shared" si="59"/>
        <v>0</v>
      </c>
      <c r="R169" s="119"/>
      <c r="S169" s="110"/>
      <c r="T169" s="111">
        <f t="shared" si="60"/>
        <v>-2800</v>
      </c>
    </row>
    <row r="170" s="38" customFormat="1" ht="21.75" hidden="1" spans="1:20">
      <c r="A170" s="76" t="s">
        <v>259</v>
      </c>
      <c r="B170" s="77"/>
      <c r="C170" s="78" t="str" cm="1">
        <f t="array" ref="C170">IF(COUNTA(C163:C169)=0,"",SUM(C163:C169)/SUMPRODUCT(--(C163:C169&lt;&gt;"")))</f>
        <v/>
      </c>
      <c r="D170" s="78" t="str" cm="1">
        <f t="array" ref="D170">IF(COUNTA(D163:D169)=0,"",SUM(D163:D169)/SUMPRODUCT(--(D163:D169&lt;&gt;"")))</f>
        <v/>
      </c>
      <c r="E170" s="78" t="str" cm="1">
        <f t="array" ref="E170">IF(COUNTA(E163:E169)=0,"",SUM(E163:E169)/SUMPRODUCT(--(E163:E169&lt;&gt;"")))</f>
        <v/>
      </c>
      <c r="F170" s="78" t="str" cm="1">
        <f t="array" ref="F170">IF(COUNTA(F163:F169)=0,"",SUM(F163:F169)/SUMPRODUCT(--(F163:F169&lt;&gt;"")))</f>
        <v/>
      </c>
      <c r="G170" s="78" t="str" cm="1">
        <f t="array" ref="G170">IF(COUNTA(G163:G169)=0,"",SUM(G163:G169)/SUMPRODUCT(--(G163:G169&lt;&gt;"")))</f>
        <v/>
      </c>
      <c r="H170" s="78" t="str" cm="1">
        <f t="array" ref="H170">IF(COUNTA(H163:H169)=0,"",SUM(H163:H169)/SUMPRODUCT(--(H163:H169&lt;&gt;"")))</f>
        <v/>
      </c>
      <c r="I170" s="78" t="str" cm="1">
        <f t="array" ref="I170">IF(COUNTA(I163:I169)=0,"",SUM(I163:I169)/SUMPRODUCT(--(I163:I169&lt;&gt;"")))</f>
        <v/>
      </c>
      <c r="J170" s="78" t="str" cm="1">
        <f t="array" ref="J170">IF(COUNTA(J163:J169)=0,"",SUM(J163:J169)/SUMPRODUCT(--(J163:J169&lt;&gt;"")))</f>
        <v/>
      </c>
      <c r="K170" s="78" t="str" cm="1">
        <f t="array" ref="K170">IF(SUMPRODUCT(--(K163:K169&lt;&gt;""))=0,"",SUM(K163:K169)/SUMPRODUCT(--(K163:K169&lt;&gt;"")))</f>
        <v/>
      </c>
      <c r="L170" s="78" t="str" cm="1">
        <f t="array" ref="L170">IF(COUNTA(L163:L169)=0,"",SUM(L163:L169)/SUMPRODUCT(--(L163:L169&lt;&gt;"")))</f>
        <v/>
      </c>
      <c r="M170" s="78" t="str" cm="1">
        <f t="array" ref="M170">IF(COUNTA(M163:M169)=0,"",SUM(M163:M169)/SUMPRODUCT(--(M163:M169&lt;&gt;"")))</f>
        <v/>
      </c>
      <c r="N170" s="93" t="str" cm="1">
        <f t="array" ref="N170">IF(COUNTA(P163:P169)=0,"",SUM(P163:P169)/SUMPRODUCT(--(P163:P169&lt;&gt;"")))</f>
        <v/>
      </c>
      <c r="O170" s="94"/>
      <c r="P170" s="95"/>
      <c r="Q170" s="121" cm="1">
        <f t="array" ref="Q170">SUM(Q163:Q169)/IF(SUM(Q163:Q169)=0,1,SUM(IF(Q163:Q169&lt;&gt;0,1,0)))</f>
        <v>0</v>
      </c>
      <c r="R170" s="101" t="str">
        <f t="shared" ref="R170:R173" si="61">REPT("-",12)</f>
        <v>------------</v>
      </c>
      <c r="S170" s="122"/>
      <c r="T170" s="123">
        <f>SUM(T163:T168)</f>
        <v>-16800</v>
      </c>
    </row>
    <row r="171" s="38" customFormat="1" ht="26" hidden="1" customHeight="1" spans="1:20">
      <c r="A171" s="63" t="s">
        <v>157</v>
      </c>
      <c r="B171" s="64"/>
      <c r="C171" s="65">
        <f>SUM(C170:D170)/2</f>
        <v>0</v>
      </c>
      <c r="D171" s="66"/>
      <c r="E171" s="65">
        <f>SUM(E170:F170)/2</f>
        <v>0</v>
      </c>
      <c r="F171" s="66"/>
      <c r="G171" s="63">
        <f>SUM(G170,K170)/2</f>
        <v>0</v>
      </c>
      <c r="H171" s="67"/>
      <c r="I171" s="67"/>
      <c r="J171" s="67"/>
      <c r="K171" s="64"/>
      <c r="L171" s="63">
        <f>SUM(L170:M170)/2</f>
        <v>0</v>
      </c>
      <c r="M171" s="64"/>
      <c r="N171" s="63" t="str">
        <f t="shared" ref="N171:R171" si="62">REPT("-",12)</f>
        <v>------------</v>
      </c>
      <c r="O171" s="67"/>
      <c r="P171" s="64"/>
      <c r="Q171" s="66" t="str">
        <f t="shared" si="62"/>
        <v>------------</v>
      </c>
      <c r="R171" s="66" t="str">
        <f t="shared" si="62"/>
        <v>------------</v>
      </c>
      <c r="S171" s="64"/>
      <c r="T171" s="64" t="str">
        <f t="shared" ref="T171:T175" si="63">REPT("-",12)</f>
        <v>------------</v>
      </c>
    </row>
    <row r="172" s="38" customFormat="1" ht="26" hidden="1" customHeight="1" spans="1:20">
      <c r="A172" s="68" t="s">
        <v>159</v>
      </c>
      <c r="B172" s="69"/>
      <c r="C172" s="70"/>
      <c r="D172" s="70"/>
      <c r="E172" s="70"/>
      <c r="F172" s="70"/>
      <c r="G172" s="70"/>
      <c r="H172" s="70"/>
      <c r="I172" s="70"/>
      <c r="J172" s="70"/>
      <c r="K172" s="70"/>
      <c r="L172" s="70"/>
      <c r="M172" s="70"/>
      <c r="N172" s="70"/>
      <c r="O172" s="70"/>
      <c r="P172" s="70"/>
      <c r="Q172" s="70"/>
      <c r="R172" s="116" t="str">
        <f t="shared" si="61"/>
        <v>------------</v>
      </c>
      <c r="S172" s="70"/>
      <c r="T172" s="116" t="str">
        <f t="shared" si="63"/>
        <v>------------</v>
      </c>
    </row>
    <row r="173" s="39" customFormat="1" ht="24" hidden="1" customHeight="1" spans="1:20">
      <c r="A173" s="79" t="s">
        <v>260</v>
      </c>
      <c r="B173" s="80"/>
      <c r="C173" s="81" t="str">
        <f t="shared" ref="C173:N173" si="64">IF(SUMPRODUCT(--(C140&lt;&gt;"")+--(C150&lt;&gt;"")+--(C160&lt;&gt;"")+--(C170&lt;&gt;""))=0,"",SUM(C140,C150,C160,C170)/SUMPRODUCT(--(C140&lt;&gt;"")+--(C150&lt;&gt;"")+--(C160&lt;&gt;"")+--(C170&lt;&gt;"")))</f>
        <v/>
      </c>
      <c r="D173" s="81" t="str">
        <f t="shared" si="64"/>
        <v/>
      </c>
      <c r="E173" s="81" t="str">
        <f t="shared" si="64"/>
        <v/>
      </c>
      <c r="F173" s="81" t="str">
        <f t="shared" si="64"/>
        <v/>
      </c>
      <c r="G173" s="81" t="str">
        <f t="shared" si="64"/>
        <v/>
      </c>
      <c r="H173" s="81" t="str">
        <f t="shared" si="64"/>
        <v/>
      </c>
      <c r="I173" s="81" t="str">
        <f t="shared" si="64"/>
        <v/>
      </c>
      <c r="J173" s="81" t="str">
        <f t="shared" si="64"/>
        <v/>
      </c>
      <c r="K173" s="81" t="str">
        <f t="shared" si="64"/>
        <v/>
      </c>
      <c r="L173" s="81" t="str">
        <f t="shared" si="64"/>
        <v/>
      </c>
      <c r="M173" s="81" t="str">
        <f t="shared" si="64"/>
        <v/>
      </c>
      <c r="N173" s="98" t="str">
        <f t="shared" si="64"/>
        <v/>
      </c>
      <c r="O173" s="99"/>
      <c r="P173" s="100"/>
      <c r="Q173" s="98">
        <f>IF(SUMPRODUCT(--(Q140&lt;&gt;0),--ISNUMBER(Q140))+SUMPRODUCT(--(Q150&lt;&gt;0),--ISNUMBER(Q150))+SUMPRODUCT(--(Q160&lt;&gt;0),--ISNUMBER(Q160))+SUMPRODUCT(--(Q170&lt;&gt;0),--ISNUMBER(Q170))=0,0,(SUM(Q140*(Q140&lt;&gt;0),Q150*(Q150&lt;&gt;0),Q160*(Q160&lt;&gt;0),Q170*(Q170&lt;&gt;0)))/(SUMPRODUCT(--(Q140&lt;&gt;0),--ISNUMBER(Q140))+SUMPRODUCT(--(Q150&lt;&gt;0),--ISNUMBER(Q150))+SUMPRODUCT(--(Q160&lt;&gt;0),--ISNUMBER(Q160))+SUMPRODUCT(--(Q170&lt;&gt;0),--ISNUMBER(Q170))))</f>
        <v>0</v>
      </c>
      <c r="R173" s="101" t="str">
        <f t="shared" si="61"/>
        <v>------------</v>
      </c>
      <c r="S173" s="100"/>
      <c r="T173" s="81">
        <f>IF(SUMPRODUCT(--(T140&lt;&gt;"")+--(T150&lt;&gt;"")+--(T160&lt;&gt;"")+--(T170&lt;&gt;""))=0,"",SUM(T140,T150,T160,T170)/SUMPRODUCT(--(T140&lt;&gt;"")+--(T150&lt;&gt;"")+--(T160&lt;&gt;"")+--(T170&lt;&gt;"")))</f>
        <v>-16800</v>
      </c>
    </row>
    <row r="174" s="40" customFormat="1" ht="26" hidden="1" customHeight="1" spans="1:20">
      <c r="A174" s="82" t="s">
        <v>220</v>
      </c>
      <c r="B174" s="83"/>
      <c r="C174" s="84">
        <f>SUM(C173:D173)/2</f>
        <v>0</v>
      </c>
      <c r="D174" s="85"/>
      <c r="E174" s="84">
        <f>SUM(E173:F173)/2</f>
        <v>0</v>
      </c>
      <c r="F174" s="85"/>
      <c r="G174" s="82">
        <f>SUM(G173,K173)/2</f>
        <v>0</v>
      </c>
      <c r="H174" s="86"/>
      <c r="I174" s="86"/>
      <c r="J174" s="86"/>
      <c r="K174" s="83"/>
      <c r="L174" s="82">
        <f>SUM(L173:M173)/2</f>
        <v>0</v>
      </c>
      <c r="M174" s="83"/>
      <c r="N174" s="82" t="str">
        <f t="shared" ref="N174:R174" si="65">REPT("-",12)</f>
        <v>------------</v>
      </c>
      <c r="O174" s="86"/>
      <c r="P174" s="83"/>
      <c r="Q174" s="85" t="str">
        <f t="shared" si="65"/>
        <v>------------</v>
      </c>
      <c r="R174" s="85" t="str">
        <f t="shared" si="65"/>
        <v>------------</v>
      </c>
      <c r="S174" s="83"/>
      <c r="T174" s="83" t="str">
        <f t="shared" si="63"/>
        <v>------------</v>
      </c>
    </row>
    <row r="175" s="38" customFormat="1" ht="26" hidden="1" customHeight="1" spans="1:20">
      <c r="A175" s="87" t="s">
        <v>221</v>
      </c>
      <c r="B175" s="88"/>
      <c r="C175" s="89"/>
      <c r="D175" s="89"/>
      <c r="E175" s="89"/>
      <c r="F175" s="89"/>
      <c r="G175" s="89"/>
      <c r="H175" s="89"/>
      <c r="I175" s="89"/>
      <c r="J175" s="89"/>
      <c r="K175" s="89"/>
      <c r="L175" s="89"/>
      <c r="M175" s="89"/>
      <c r="N175" s="89"/>
      <c r="O175" s="89"/>
      <c r="P175" s="89"/>
      <c r="Q175" s="89"/>
      <c r="R175" s="124" t="str">
        <f>REPT("-",12)</f>
        <v>------------</v>
      </c>
      <c r="S175" s="89"/>
      <c r="T175" s="124" t="str">
        <f t="shared" si="63"/>
        <v>------------</v>
      </c>
    </row>
    <row r="176" ht="21" hidden="1" spans="1:20">
      <c r="A176" s="55">
        <v>44439</v>
      </c>
      <c r="B176" s="56" t="s">
        <v>115</v>
      </c>
      <c r="C176" s="57"/>
      <c r="D176" s="58"/>
      <c r="E176" s="57"/>
      <c r="F176" s="57"/>
      <c r="G176" s="59"/>
      <c r="H176" s="57"/>
      <c r="I176" s="58"/>
      <c r="J176" s="57"/>
      <c r="K176" s="92" t="str" cm="1">
        <f t="array" ref="K176">IF(COUNTA(H176:J176)=0,"",SUM(H176:J176)/SUMPRODUCT(--(H176:J176&lt;&gt;"")))</f>
        <v/>
      </c>
      <c r="L176" s="57"/>
      <c r="M176" s="57"/>
      <c r="N176" s="18"/>
      <c r="O176" s="18"/>
      <c r="P176" s="18"/>
      <c r="Q176" s="108">
        <f t="shared" ref="Q176:Q182" si="66">(0.5*C176+2*D176+1*E176+1*F176+2*G176+2*H176+2*I176+2*J176+0.5*L176+0.5*M176+O176*P176)/IF(OR(B176="SAT",B176="SUN"),10,13)</f>
        <v>0</v>
      </c>
      <c r="R176" s="109" t="str">
        <f>IF(Q183&gt;=100,"NPL",IF(AND(Q183&lt;=99.99,Q183&gt;=95),"N*",IF(AND(Q183&lt;=94.99,Q183&gt;=88),"ICN1",IF(AND(Q183&lt;=87.99,Q183&gt;=80),"ICN2",IF(AND(Q183&lt;=79.99,Q183&gt;=70),"ICN3",IF(AND(Q183&lt;=69.99,Q183&gt;=60),"ICN4",IF(Q183=0,"-","ICN5")))))))</f>
        <v>-</v>
      </c>
      <c r="S176" s="110"/>
      <c r="T176" s="111">
        <f t="shared" ref="T176:T182" si="67">28*Q176-2800</f>
        <v>-2800</v>
      </c>
    </row>
    <row r="177" ht="21" hidden="1" spans="1:20">
      <c r="A177" s="55">
        <v>44440</v>
      </c>
      <c r="B177" s="56" t="s">
        <v>121</v>
      </c>
      <c r="C177" s="57"/>
      <c r="D177" s="58"/>
      <c r="E177" s="57"/>
      <c r="F177" s="57"/>
      <c r="G177" s="59"/>
      <c r="H177" s="57"/>
      <c r="I177" s="58"/>
      <c r="J177" s="57"/>
      <c r="K177" s="92" t="str" cm="1">
        <f t="array" ref="K177">IF(COUNTA(H177:J177)=0,"",SUM(H177:J177)/SUMPRODUCT(--(H177:J177&lt;&gt;"")))</f>
        <v/>
      </c>
      <c r="L177" s="57"/>
      <c r="M177" s="57"/>
      <c r="N177" s="18"/>
      <c r="O177" s="18"/>
      <c r="P177" s="18"/>
      <c r="Q177" s="108">
        <f t="shared" si="66"/>
        <v>0</v>
      </c>
      <c r="R177" s="112"/>
      <c r="S177" s="110"/>
      <c r="T177" s="111">
        <f t="shared" si="67"/>
        <v>-2800</v>
      </c>
    </row>
    <row r="178" ht="21" hidden="1" spans="1:20">
      <c r="A178" s="55">
        <v>44441</v>
      </c>
      <c r="B178" s="56" t="s">
        <v>127</v>
      </c>
      <c r="C178" s="57"/>
      <c r="D178" s="58"/>
      <c r="E178" s="57"/>
      <c r="F178" s="57"/>
      <c r="G178" s="59"/>
      <c r="H178" s="57"/>
      <c r="I178" s="58"/>
      <c r="J178" s="57"/>
      <c r="K178" s="92" t="str" cm="1">
        <f t="array" ref="K178">IF(COUNTA(H178:J178)=0,"",SUM(H178:J178)/SUMPRODUCT(--(H178:J178&lt;&gt;"")))</f>
        <v/>
      </c>
      <c r="L178" s="57"/>
      <c r="M178" s="57"/>
      <c r="N178" s="18"/>
      <c r="O178" s="18"/>
      <c r="P178" s="18"/>
      <c r="Q178" s="108">
        <f t="shared" si="66"/>
        <v>0</v>
      </c>
      <c r="R178" s="112"/>
      <c r="S178" s="110"/>
      <c r="T178" s="111">
        <f t="shared" si="67"/>
        <v>-2800</v>
      </c>
    </row>
    <row r="179" ht="21" hidden="1" spans="1:20">
      <c r="A179" s="55">
        <v>44442</v>
      </c>
      <c r="B179" s="56" t="s">
        <v>133</v>
      </c>
      <c r="C179" s="57"/>
      <c r="D179" s="58"/>
      <c r="E179" s="57"/>
      <c r="F179" s="57"/>
      <c r="G179" s="59"/>
      <c r="H179" s="57"/>
      <c r="I179" s="58"/>
      <c r="J179" s="57"/>
      <c r="K179" s="92" t="str" cm="1">
        <f t="array" ref="K179">IF(COUNTA(H179:J179)=0,"",SUM(H179:J179)/SUMPRODUCT(--(H179:J179&lt;&gt;"")))</f>
        <v/>
      </c>
      <c r="L179" s="57"/>
      <c r="M179" s="57"/>
      <c r="N179" s="18"/>
      <c r="O179" s="18"/>
      <c r="P179" s="18"/>
      <c r="Q179" s="108">
        <f t="shared" si="66"/>
        <v>0</v>
      </c>
      <c r="R179" s="112"/>
      <c r="S179" s="110"/>
      <c r="T179" s="111">
        <f t="shared" si="67"/>
        <v>-2800</v>
      </c>
    </row>
    <row r="180" ht="21" hidden="1" spans="1:20">
      <c r="A180" s="55">
        <v>44443</v>
      </c>
      <c r="B180" s="56" t="s">
        <v>139</v>
      </c>
      <c r="C180" s="57"/>
      <c r="D180" s="58"/>
      <c r="E180" s="57"/>
      <c r="F180" s="57"/>
      <c r="G180" s="59"/>
      <c r="H180" s="57"/>
      <c r="I180" s="58"/>
      <c r="J180" s="57"/>
      <c r="K180" s="92" t="str" cm="1">
        <f t="array" ref="K180">IF(COUNTA(H180:J180)=0,"",SUM(H180:J180)/SUMPRODUCT(--(H180:J180&lt;&gt;"")))</f>
        <v/>
      </c>
      <c r="L180" s="57"/>
      <c r="M180" s="57"/>
      <c r="N180" s="18"/>
      <c r="O180" s="18"/>
      <c r="P180" s="18"/>
      <c r="Q180" s="108">
        <f t="shared" si="66"/>
        <v>0</v>
      </c>
      <c r="R180" s="112"/>
      <c r="S180" s="110"/>
      <c r="T180" s="111">
        <f t="shared" si="67"/>
        <v>-2800</v>
      </c>
    </row>
    <row r="181" ht="21" hidden="1" spans="1:20">
      <c r="A181" s="55">
        <v>44444</v>
      </c>
      <c r="B181" s="56" t="s">
        <v>144</v>
      </c>
      <c r="C181" s="57"/>
      <c r="D181" s="58"/>
      <c r="E181" s="57"/>
      <c r="F181" s="57"/>
      <c r="G181" s="59"/>
      <c r="H181" s="57"/>
      <c r="I181" s="58"/>
      <c r="J181" s="57"/>
      <c r="K181" s="92" t="str" cm="1">
        <f t="array" ref="K181">IF(COUNTA(H181:J181)=0,"",SUM(H181:J181)/SUMPRODUCT(--(H181:J181&lt;&gt;"")))</f>
        <v/>
      </c>
      <c r="L181" s="57"/>
      <c r="M181" s="57"/>
      <c r="N181" s="18"/>
      <c r="O181" s="18"/>
      <c r="P181" s="18"/>
      <c r="Q181" s="108">
        <f t="shared" si="66"/>
        <v>0</v>
      </c>
      <c r="R181" s="112"/>
      <c r="S181" s="110"/>
      <c r="T181" s="111">
        <f t="shared" si="67"/>
        <v>-2800</v>
      </c>
    </row>
    <row r="182" ht="21.75" hidden="1" spans="1:20">
      <c r="A182" s="55">
        <v>44445</v>
      </c>
      <c r="B182" s="56" t="s">
        <v>150</v>
      </c>
      <c r="C182" s="57"/>
      <c r="D182" s="58"/>
      <c r="E182" s="57"/>
      <c r="F182" s="57"/>
      <c r="G182" s="59"/>
      <c r="H182" s="57"/>
      <c r="I182" s="58"/>
      <c r="J182" s="57"/>
      <c r="K182" s="92" t="str" cm="1">
        <f t="array" ref="K182">IF(COUNTA(H182:J182)=0,"",SUM(H182:J182)/SUMPRODUCT(--(H182:J182&lt;&gt;"")))</f>
        <v/>
      </c>
      <c r="L182" s="57"/>
      <c r="M182" s="57"/>
      <c r="N182" s="18"/>
      <c r="O182" s="18"/>
      <c r="P182" s="18"/>
      <c r="Q182" s="108">
        <f t="shared" si="66"/>
        <v>0</v>
      </c>
      <c r="R182" s="119"/>
      <c r="S182" s="110"/>
      <c r="T182" s="111">
        <f t="shared" si="67"/>
        <v>-2800</v>
      </c>
    </row>
    <row r="183" s="38" customFormat="1" ht="21.75" hidden="1" spans="1:20">
      <c r="A183" s="76" t="s">
        <v>261</v>
      </c>
      <c r="B183" s="77"/>
      <c r="C183" s="78" t="str" cm="1">
        <f t="array" ref="C183">IF(COUNTA(C176:C182)=0,"",SUM(C176:C182)/SUMPRODUCT(--(C176:C182&lt;&gt;"")))</f>
        <v/>
      </c>
      <c r="D183" s="78" t="str" cm="1">
        <f t="array" ref="D183">IF(COUNTA(D176:D182)=0,"",SUM(D176:D182)/SUMPRODUCT(--(D176:D182&lt;&gt;"")))</f>
        <v/>
      </c>
      <c r="E183" s="78" t="str" cm="1">
        <f t="array" ref="E183">IF(COUNTA(E176:E182)=0,"",SUM(E176:E182)/SUMPRODUCT(--(E176:E182&lt;&gt;"")))</f>
        <v/>
      </c>
      <c r="F183" s="78" t="str" cm="1">
        <f t="array" ref="F183">IF(COUNTA(F176:F182)=0,"",SUM(F176:F182)/SUMPRODUCT(--(F176:F182&lt;&gt;"")))</f>
        <v/>
      </c>
      <c r="G183" s="78" t="str" cm="1">
        <f t="array" ref="G183">IF(COUNTA(G176:G182)=0,"",SUM(G176:G182)/SUMPRODUCT(--(G176:G182&lt;&gt;"")))</f>
        <v/>
      </c>
      <c r="H183" s="78" t="str" cm="1">
        <f t="array" ref="H183">IF(COUNTA(H176:H182)=0,"",SUM(H176:H182)/SUMPRODUCT(--(H176:H182&lt;&gt;"")))</f>
        <v/>
      </c>
      <c r="I183" s="78" t="str" cm="1">
        <f t="array" ref="I183">IF(COUNTA(I176:I182)=0,"",SUM(I176:I182)/SUMPRODUCT(--(I176:I182&lt;&gt;"")))</f>
        <v/>
      </c>
      <c r="J183" s="78" t="str" cm="1">
        <f t="array" ref="J183">IF(COUNTA(J176:J182)=0,"",SUM(J176:J182)/SUMPRODUCT(--(J176:J182&lt;&gt;"")))</f>
        <v/>
      </c>
      <c r="K183" s="78" t="str" cm="1">
        <f t="array" ref="K183">IF(SUMPRODUCT(--(K176:K182&lt;&gt;""))=0,"",SUM(K176:K182)/SUMPRODUCT(--(K176:K182&lt;&gt;"")))</f>
        <v/>
      </c>
      <c r="L183" s="78" t="str" cm="1">
        <f t="array" ref="L183">IF(COUNTA(L176:L182)=0,"",SUM(L176:L182)/SUMPRODUCT(--(L176:L182&lt;&gt;"")))</f>
        <v/>
      </c>
      <c r="M183" s="78" t="str" cm="1">
        <f t="array" ref="M183">IF(COUNTA(M176:M182)=0,"",SUM(M176:M182)/SUMPRODUCT(--(M176:M182&lt;&gt;"")))</f>
        <v/>
      </c>
      <c r="N183" s="93" t="str" cm="1">
        <f t="array" ref="N183">IF(COUNTA(P176:P182)=0,"",SUM(P176:P182)/SUMPRODUCT(--(P176:P182&lt;&gt;"")))</f>
        <v/>
      </c>
      <c r="O183" s="94"/>
      <c r="P183" s="95"/>
      <c r="Q183" s="121" cm="1">
        <f t="array" ref="Q183">SUM(Q176:Q182)/IF(SUM(Q176:Q182)=0,1,SUM(IF(Q176:Q182&lt;&gt;0,1,0)))</f>
        <v>0</v>
      </c>
      <c r="R183" s="101" t="str">
        <f>REPT("-",12)</f>
        <v>------------</v>
      </c>
      <c r="S183" s="122"/>
      <c r="T183" s="123">
        <f>SUM(T176:T181)</f>
        <v>-16800</v>
      </c>
    </row>
    <row r="184" s="38" customFormat="1" ht="26" hidden="1" customHeight="1" spans="1:20">
      <c r="A184" s="63" t="s">
        <v>157</v>
      </c>
      <c r="B184" s="64"/>
      <c r="C184" s="65">
        <f>SUM(C183:D183)/2</f>
        <v>0</v>
      </c>
      <c r="D184" s="66"/>
      <c r="E184" s="65">
        <f>SUM(E183:F183)/2</f>
        <v>0</v>
      </c>
      <c r="F184" s="66"/>
      <c r="G184" s="63">
        <f>SUM(G183,K183)/2</f>
        <v>0</v>
      </c>
      <c r="H184" s="67"/>
      <c r="I184" s="67"/>
      <c r="J184" s="67"/>
      <c r="K184" s="64"/>
      <c r="L184" s="63">
        <f>SUM(L183:M183)/2</f>
        <v>0</v>
      </c>
      <c r="M184" s="64"/>
      <c r="N184" s="63" t="str">
        <f t="shared" ref="N184:R184" si="68">REPT("-",12)</f>
        <v>------------</v>
      </c>
      <c r="O184" s="67"/>
      <c r="P184" s="64"/>
      <c r="Q184" s="66" t="str">
        <f t="shared" si="68"/>
        <v>------------</v>
      </c>
      <c r="R184" s="66" t="str">
        <f t="shared" si="68"/>
        <v>------------</v>
      </c>
      <c r="S184" s="64"/>
      <c r="T184" s="64" t="str">
        <f>REPT("-",12)</f>
        <v>------------</v>
      </c>
    </row>
    <row r="185" s="38" customFormat="1" ht="26" hidden="1" customHeight="1" spans="1:20">
      <c r="A185" s="68" t="s">
        <v>159</v>
      </c>
      <c r="B185" s="69"/>
      <c r="C185" s="70"/>
      <c r="D185" s="70"/>
      <c r="E185" s="70"/>
      <c r="F185" s="70"/>
      <c r="G185" s="70"/>
      <c r="H185" s="70"/>
      <c r="I185" s="70"/>
      <c r="J185" s="70"/>
      <c r="K185" s="70"/>
      <c r="L185" s="70"/>
      <c r="M185" s="70"/>
      <c r="N185" s="70"/>
      <c r="O185" s="70"/>
      <c r="P185" s="70"/>
      <c r="Q185" s="70"/>
      <c r="R185" s="116" t="str">
        <f>REPT("-",12)</f>
        <v>------------</v>
      </c>
      <c r="S185" s="70"/>
      <c r="T185" s="116" t="str">
        <f>REPT("-",12)</f>
        <v>------------</v>
      </c>
    </row>
    <row r="186" ht="21" hidden="1" spans="1:20">
      <c r="A186" s="55">
        <v>44446</v>
      </c>
      <c r="B186" s="56" t="s">
        <v>115</v>
      </c>
      <c r="C186" s="57"/>
      <c r="D186" s="58"/>
      <c r="E186" s="57"/>
      <c r="F186" s="57"/>
      <c r="G186" s="59"/>
      <c r="H186" s="57"/>
      <c r="I186" s="58"/>
      <c r="J186" s="57"/>
      <c r="K186" s="92" t="str" cm="1">
        <f t="array" ref="K186">IF(COUNTA(H186:J186)=0,"",SUM(H186:J186)/SUMPRODUCT(--(H186:J186&lt;&gt;"")))</f>
        <v/>
      </c>
      <c r="L186" s="57"/>
      <c r="M186" s="57"/>
      <c r="N186" s="18"/>
      <c r="O186" s="18"/>
      <c r="P186" s="18"/>
      <c r="Q186" s="108">
        <f t="shared" ref="Q186:Q192" si="69">(0.5*C186+2*D186+1*E186+1*F186+2*G186+2*H186+2*I186+2*J186+0.5*L186+0.5*M186+O186*P186)/IF(OR(B186="SAT",B186="SUN"),10,13)</f>
        <v>0</v>
      </c>
      <c r="R186" s="109" t="str">
        <f>IF(Q193&gt;=100,"NPL",IF(AND(Q193&lt;=99.99,Q193&gt;=95),"N*",IF(AND(Q193&lt;=94.99,Q193&gt;=88),"ICN1",IF(AND(Q193&lt;=87.99,Q193&gt;=80),"ICN2",IF(AND(Q193&lt;=79.99,Q193&gt;=70),"ICN3",IF(AND(Q193&lt;=69.99,Q193&gt;=60),"ICN4",IF(Q193=0,"-","ICN5")))))))</f>
        <v>-</v>
      </c>
      <c r="S186" s="110"/>
      <c r="T186" s="111">
        <f t="shared" ref="T186:T192" si="70">28*Q186-2800</f>
        <v>-2800</v>
      </c>
    </row>
    <row r="187" ht="21" hidden="1" spans="1:20">
      <c r="A187" s="55">
        <v>44447</v>
      </c>
      <c r="B187" s="56" t="s">
        <v>121</v>
      </c>
      <c r="C187" s="57"/>
      <c r="D187" s="58"/>
      <c r="E187" s="57"/>
      <c r="F187" s="57"/>
      <c r="G187" s="59"/>
      <c r="H187" s="57"/>
      <c r="I187" s="58"/>
      <c r="J187" s="57"/>
      <c r="K187" s="92" t="str" cm="1">
        <f t="array" ref="K187">IF(COUNTA(H187:J187)=0,"",SUM(H187:J187)/SUMPRODUCT(--(H187:J187&lt;&gt;"")))</f>
        <v/>
      </c>
      <c r="L187" s="57"/>
      <c r="M187" s="57"/>
      <c r="N187" s="18"/>
      <c r="O187" s="18"/>
      <c r="P187" s="18"/>
      <c r="Q187" s="108">
        <f t="shared" si="69"/>
        <v>0</v>
      </c>
      <c r="R187" s="112"/>
      <c r="S187" s="110"/>
      <c r="T187" s="111">
        <f t="shared" si="70"/>
        <v>-2800</v>
      </c>
    </row>
    <row r="188" ht="21" hidden="1" spans="1:20">
      <c r="A188" s="55">
        <v>44448</v>
      </c>
      <c r="B188" s="56" t="s">
        <v>127</v>
      </c>
      <c r="C188" s="57"/>
      <c r="D188" s="58"/>
      <c r="E188" s="57"/>
      <c r="F188" s="57"/>
      <c r="G188" s="59"/>
      <c r="H188" s="57"/>
      <c r="I188" s="58"/>
      <c r="J188" s="57"/>
      <c r="K188" s="92" t="str" cm="1">
        <f t="array" ref="K188">IF(COUNTA(H188:J188)=0,"",SUM(H188:J188)/SUMPRODUCT(--(H188:J188&lt;&gt;"")))</f>
        <v/>
      </c>
      <c r="L188" s="57"/>
      <c r="M188" s="57"/>
      <c r="N188" s="18"/>
      <c r="O188" s="18"/>
      <c r="P188" s="18"/>
      <c r="Q188" s="108">
        <f t="shared" si="69"/>
        <v>0</v>
      </c>
      <c r="R188" s="112"/>
      <c r="S188" s="110"/>
      <c r="T188" s="111">
        <f t="shared" si="70"/>
        <v>-2800</v>
      </c>
    </row>
    <row r="189" ht="21" hidden="1" spans="1:20">
      <c r="A189" s="55">
        <v>44449</v>
      </c>
      <c r="B189" s="56" t="s">
        <v>133</v>
      </c>
      <c r="C189" s="57"/>
      <c r="D189" s="58"/>
      <c r="E189" s="57"/>
      <c r="F189" s="57"/>
      <c r="G189" s="59"/>
      <c r="H189" s="57"/>
      <c r="I189" s="58"/>
      <c r="J189" s="57"/>
      <c r="K189" s="92" t="str" cm="1">
        <f t="array" ref="K189">IF(COUNTA(H189:J189)=0,"",SUM(H189:J189)/SUMPRODUCT(--(H189:J189&lt;&gt;"")))</f>
        <v/>
      </c>
      <c r="L189" s="57"/>
      <c r="M189" s="57"/>
      <c r="N189" s="18"/>
      <c r="O189" s="18"/>
      <c r="P189" s="18"/>
      <c r="Q189" s="108">
        <f t="shared" si="69"/>
        <v>0</v>
      </c>
      <c r="R189" s="112"/>
      <c r="S189" s="110"/>
      <c r="T189" s="111">
        <f t="shared" si="70"/>
        <v>-2800</v>
      </c>
    </row>
    <row r="190" ht="21" hidden="1" spans="1:20">
      <c r="A190" s="55">
        <v>44450</v>
      </c>
      <c r="B190" s="56" t="s">
        <v>139</v>
      </c>
      <c r="C190" s="57"/>
      <c r="D190" s="58"/>
      <c r="E190" s="57"/>
      <c r="F190" s="57"/>
      <c r="G190" s="59"/>
      <c r="H190" s="57"/>
      <c r="I190" s="58"/>
      <c r="J190" s="57"/>
      <c r="K190" s="92" t="str" cm="1">
        <f t="array" ref="K190">IF(COUNTA(H190:J190)=0,"",SUM(H190:J190)/SUMPRODUCT(--(H190:J190&lt;&gt;"")))</f>
        <v/>
      </c>
      <c r="L190" s="57"/>
      <c r="M190" s="57"/>
      <c r="N190" s="18"/>
      <c r="O190" s="18"/>
      <c r="P190" s="18"/>
      <c r="Q190" s="108">
        <f t="shared" si="69"/>
        <v>0</v>
      </c>
      <c r="R190" s="112"/>
      <c r="S190" s="110"/>
      <c r="T190" s="111">
        <f t="shared" si="70"/>
        <v>-2800</v>
      </c>
    </row>
    <row r="191" ht="21" hidden="1" spans="1:20">
      <c r="A191" s="55">
        <v>44451</v>
      </c>
      <c r="B191" s="56" t="s">
        <v>144</v>
      </c>
      <c r="C191" s="57"/>
      <c r="D191" s="58"/>
      <c r="E191" s="57"/>
      <c r="F191" s="57"/>
      <c r="G191" s="59"/>
      <c r="H191" s="57"/>
      <c r="I191" s="58"/>
      <c r="J191" s="57"/>
      <c r="K191" s="92" t="str" cm="1">
        <f t="array" ref="K191">IF(COUNTA(H191:J191)=0,"",SUM(H191:J191)/SUMPRODUCT(--(H191:J191&lt;&gt;"")))</f>
        <v/>
      </c>
      <c r="L191" s="57"/>
      <c r="M191" s="57"/>
      <c r="N191" s="18"/>
      <c r="O191" s="18"/>
      <c r="P191" s="18"/>
      <c r="Q191" s="108">
        <f t="shared" si="69"/>
        <v>0</v>
      </c>
      <c r="R191" s="112"/>
      <c r="S191" s="110"/>
      <c r="T191" s="111">
        <f t="shared" si="70"/>
        <v>-2800</v>
      </c>
    </row>
    <row r="192" ht="21.75" hidden="1" spans="1:20">
      <c r="A192" s="55">
        <v>44452</v>
      </c>
      <c r="B192" s="56" t="s">
        <v>150</v>
      </c>
      <c r="C192" s="57"/>
      <c r="D192" s="58"/>
      <c r="E192" s="57"/>
      <c r="F192" s="57"/>
      <c r="G192" s="59"/>
      <c r="H192" s="57"/>
      <c r="I192" s="58"/>
      <c r="J192" s="57"/>
      <c r="K192" s="92" t="str" cm="1">
        <f t="array" ref="K192">IF(COUNTA(H192:J192)=0,"",SUM(H192:J192)/SUMPRODUCT(--(H192:J192&lt;&gt;"")))</f>
        <v/>
      </c>
      <c r="L192" s="57"/>
      <c r="M192" s="57"/>
      <c r="N192" s="18"/>
      <c r="O192" s="18"/>
      <c r="P192" s="18"/>
      <c r="Q192" s="108">
        <f t="shared" si="69"/>
        <v>0</v>
      </c>
      <c r="R192" s="119"/>
      <c r="S192" s="110"/>
      <c r="T192" s="111">
        <f t="shared" si="70"/>
        <v>-2800</v>
      </c>
    </row>
    <row r="193" s="38" customFormat="1" ht="21.75" hidden="1" spans="1:20">
      <c r="A193" s="76" t="s">
        <v>262</v>
      </c>
      <c r="B193" s="77"/>
      <c r="C193" s="78" t="str" cm="1">
        <f t="array" ref="C193">IF(COUNTA(C186:C192)=0,"",SUM(C186:C192)/SUMPRODUCT(--(C186:C192&lt;&gt;"")))</f>
        <v/>
      </c>
      <c r="D193" s="78" t="str" cm="1">
        <f t="array" ref="D193">IF(COUNTA(D186:D192)=0,"",SUM(D186:D192)/SUMPRODUCT(--(D186:D192&lt;&gt;"")))</f>
        <v/>
      </c>
      <c r="E193" s="78" t="str" cm="1">
        <f t="array" ref="E193">IF(COUNTA(E186:E192)=0,"",SUM(E186:E192)/SUMPRODUCT(--(E186:E192&lt;&gt;"")))</f>
        <v/>
      </c>
      <c r="F193" s="78" t="str" cm="1">
        <f t="array" ref="F193">IF(COUNTA(F186:F192)=0,"",SUM(F186:F192)/SUMPRODUCT(--(F186:F192&lt;&gt;"")))</f>
        <v/>
      </c>
      <c r="G193" s="78" t="str" cm="1">
        <f t="array" ref="G193">IF(COUNTA(G186:G192)=0,"",SUM(G186:G192)/SUMPRODUCT(--(G186:G192&lt;&gt;"")))</f>
        <v/>
      </c>
      <c r="H193" s="78" t="str" cm="1">
        <f t="array" ref="H193">IF(COUNTA(H186:H192)=0,"",SUM(H186:H192)/SUMPRODUCT(--(H186:H192&lt;&gt;"")))</f>
        <v/>
      </c>
      <c r="I193" s="78" t="str" cm="1">
        <f t="array" ref="I193">IF(COUNTA(I186:I192)=0,"",SUM(I186:I192)/SUMPRODUCT(--(I186:I192&lt;&gt;"")))</f>
        <v/>
      </c>
      <c r="J193" s="78" t="str" cm="1">
        <f t="array" ref="J193">IF(COUNTA(J186:J192)=0,"",SUM(J186:J192)/SUMPRODUCT(--(J186:J192&lt;&gt;"")))</f>
        <v/>
      </c>
      <c r="K193" s="78" t="str" cm="1">
        <f t="array" ref="K193">IF(SUMPRODUCT(--(K186:K192&lt;&gt;""))=0,"",SUM(K186:K192)/SUMPRODUCT(--(K186:K192&lt;&gt;"")))</f>
        <v/>
      </c>
      <c r="L193" s="78" t="str" cm="1">
        <f t="array" ref="L193">IF(COUNTA(L186:L192)=0,"",SUM(L186:L192)/SUMPRODUCT(--(L186:L192&lt;&gt;"")))</f>
        <v/>
      </c>
      <c r="M193" s="78" t="str" cm="1">
        <f t="array" ref="M193">IF(COUNTA(M186:M192)=0,"",SUM(M186:M192)/SUMPRODUCT(--(M186:M192&lt;&gt;"")))</f>
        <v/>
      </c>
      <c r="N193" s="93" t="str" cm="1">
        <f t="array" ref="N193">IF(COUNTA(P186:P192)=0,"",SUM(P186:P192)/SUMPRODUCT(--(P186:P192&lt;&gt;"")))</f>
        <v/>
      </c>
      <c r="O193" s="94"/>
      <c r="P193" s="95"/>
      <c r="Q193" s="121" cm="1">
        <f t="array" ref="Q193">SUM(Q186:Q192)/IF(SUM(Q186:Q192)=0,1,SUM(IF(Q186:Q192&lt;&gt;0,1,0)))</f>
        <v>0</v>
      </c>
      <c r="R193" s="101" t="str">
        <f>REPT("-",12)</f>
        <v>------------</v>
      </c>
      <c r="S193" s="122"/>
      <c r="T193" s="123">
        <f>SUM(T186:T191)</f>
        <v>-16800</v>
      </c>
    </row>
    <row r="194" s="38" customFormat="1" ht="26" hidden="1" customHeight="1" spans="1:20">
      <c r="A194" s="63" t="s">
        <v>157</v>
      </c>
      <c r="B194" s="64"/>
      <c r="C194" s="65">
        <f>SUM(C193:D193)/2</f>
        <v>0</v>
      </c>
      <c r="D194" s="66"/>
      <c r="E194" s="65">
        <f>SUM(E193:F193)/2</f>
        <v>0</v>
      </c>
      <c r="F194" s="66"/>
      <c r="G194" s="63">
        <f>SUM(G193,K193)/2</f>
        <v>0</v>
      </c>
      <c r="H194" s="67"/>
      <c r="I194" s="67"/>
      <c r="J194" s="67"/>
      <c r="K194" s="64"/>
      <c r="L194" s="63">
        <f>SUM(L193:M193)/2</f>
        <v>0</v>
      </c>
      <c r="M194" s="64"/>
      <c r="N194" s="63" t="str">
        <f t="shared" ref="N194:R194" si="71">REPT("-",12)</f>
        <v>------------</v>
      </c>
      <c r="O194" s="67"/>
      <c r="P194" s="64"/>
      <c r="Q194" s="66" t="str">
        <f t="shared" si="71"/>
        <v>------------</v>
      </c>
      <c r="R194" s="66" t="str">
        <f t="shared" si="71"/>
        <v>------------</v>
      </c>
      <c r="S194" s="64"/>
      <c r="T194" s="64" t="str">
        <f>REPT("-",12)</f>
        <v>------------</v>
      </c>
    </row>
    <row r="195" s="38" customFormat="1" ht="26" hidden="1" customHeight="1" spans="1:20">
      <c r="A195" s="68" t="s">
        <v>159</v>
      </c>
      <c r="B195" s="69"/>
      <c r="C195" s="70"/>
      <c r="D195" s="70"/>
      <c r="E195" s="70"/>
      <c r="F195" s="70"/>
      <c r="G195" s="70"/>
      <c r="H195" s="70"/>
      <c r="I195" s="70"/>
      <c r="J195" s="70"/>
      <c r="K195" s="70"/>
      <c r="L195" s="70"/>
      <c r="M195" s="70"/>
      <c r="N195" s="70"/>
      <c r="O195" s="70"/>
      <c r="P195" s="70"/>
      <c r="Q195" s="70"/>
      <c r="R195" s="116" t="str">
        <f>REPT("-",12)</f>
        <v>------------</v>
      </c>
      <c r="S195" s="70"/>
      <c r="T195" s="116" t="str">
        <f>REPT("-",12)</f>
        <v>------------</v>
      </c>
    </row>
    <row r="196" ht="21" hidden="1" spans="1:20">
      <c r="A196" s="55">
        <v>44453</v>
      </c>
      <c r="B196" s="56" t="s">
        <v>115</v>
      </c>
      <c r="C196" s="57"/>
      <c r="D196" s="58"/>
      <c r="E196" s="57"/>
      <c r="F196" s="57"/>
      <c r="G196" s="59"/>
      <c r="H196" s="57"/>
      <c r="I196" s="58"/>
      <c r="J196" s="57"/>
      <c r="K196" s="92" t="str" cm="1">
        <f t="array" ref="K196">IF(COUNTA(H196:J196)=0,"",SUM(H196:J196)/SUMPRODUCT(--(H196:J196&lt;&gt;"")))</f>
        <v/>
      </c>
      <c r="L196" s="57"/>
      <c r="M196" s="57"/>
      <c r="N196" s="18"/>
      <c r="O196" s="18"/>
      <c r="P196" s="18"/>
      <c r="Q196" s="108">
        <f t="shared" ref="Q196:Q202" si="72">(0.5*C196+2*D196+1*E196+1*F196+2*G196+2*H196+2*I196+2*J196+0.5*L196+0.5*M196+O196*P196)/IF(OR(B196="SAT",B196="SUN"),10,13)</f>
        <v>0</v>
      </c>
      <c r="R196" s="109" t="str">
        <f>IF(Q203&gt;=100,"NPL",IF(AND(Q203&lt;=99.99,Q203&gt;=95),"N*",IF(AND(Q203&lt;=94.99,Q203&gt;=88),"ICN1",IF(AND(Q203&lt;=87.99,Q203&gt;=80),"ICN2",IF(AND(Q203&lt;=79.99,Q203&gt;=70),"ICN3",IF(AND(Q203&lt;=69.99,Q203&gt;=60),"ICN4",IF(Q203=0,"-","ICN5")))))))</f>
        <v>-</v>
      </c>
      <c r="S196" s="110"/>
      <c r="T196" s="111">
        <f t="shared" ref="T196:T202" si="73">28*Q196-2800</f>
        <v>-2800</v>
      </c>
    </row>
    <row r="197" ht="21" hidden="1" spans="1:20">
      <c r="A197" s="55">
        <v>44454</v>
      </c>
      <c r="B197" s="56" t="s">
        <v>121</v>
      </c>
      <c r="C197" s="57"/>
      <c r="D197" s="58"/>
      <c r="E197" s="57"/>
      <c r="F197" s="57"/>
      <c r="G197" s="59"/>
      <c r="H197" s="57"/>
      <c r="I197" s="58"/>
      <c r="J197" s="57"/>
      <c r="K197" s="92" t="str" cm="1">
        <f t="array" ref="K197">IF(COUNTA(H197:J197)=0,"",SUM(H197:J197)/SUMPRODUCT(--(H197:J197&lt;&gt;"")))</f>
        <v/>
      </c>
      <c r="L197" s="57"/>
      <c r="M197" s="57"/>
      <c r="N197" s="18"/>
      <c r="O197" s="18"/>
      <c r="P197" s="18"/>
      <c r="Q197" s="108">
        <f t="shared" si="72"/>
        <v>0</v>
      </c>
      <c r="R197" s="112"/>
      <c r="S197" s="110"/>
      <c r="T197" s="111">
        <f t="shared" si="73"/>
        <v>-2800</v>
      </c>
    </row>
    <row r="198" ht="21" hidden="1" spans="1:20">
      <c r="A198" s="55">
        <v>44455</v>
      </c>
      <c r="B198" s="56" t="s">
        <v>127</v>
      </c>
      <c r="C198" s="57"/>
      <c r="D198" s="58"/>
      <c r="E198" s="57"/>
      <c r="F198" s="57"/>
      <c r="G198" s="59"/>
      <c r="H198" s="57"/>
      <c r="I198" s="58"/>
      <c r="J198" s="57"/>
      <c r="K198" s="92" t="str" cm="1">
        <f t="array" ref="K198">IF(COUNTA(H198:J198)=0,"",SUM(H198:J198)/SUMPRODUCT(--(H198:J198&lt;&gt;"")))</f>
        <v/>
      </c>
      <c r="L198" s="57"/>
      <c r="M198" s="57"/>
      <c r="N198" s="18"/>
      <c r="O198" s="18"/>
      <c r="P198" s="18"/>
      <c r="Q198" s="108">
        <f t="shared" si="72"/>
        <v>0</v>
      </c>
      <c r="R198" s="112"/>
      <c r="S198" s="110"/>
      <c r="T198" s="111">
        <f t="shared" si="73"/>
        <v>-2800</v>
      </c>
    </row>
    <row r="199" ht="21" hidden="1" spans="1:20">
      <c r="A199" s="55">
        <v>44456</v>
      </c>
      <c r="B199" s="56" t="s">
        <v>133</v>
      </c>
      <c r="C199" s="57"/>
      <c r="D199" s="58"/>
      <c r="E199" s="57"/>
      <c r="F199" s="57"/>
      <c r="G199" s="59"/>
      <c r="H199" s="57"/>
      <c r="I199" s="58"/>
      <c r="J199" s="57"/>
      <c r="K199" s="92" t="str" cm="1">
        <f t="array" ref="K199">IF(COUNTA(H199:J199)=0,"",SUM(H199:J199)/SUMPRODUCT(--(H199:J199&lt;&gt;"")))</f>
        <v/>
      </c>
      <c r="L199" s="57"/>
      <c r="M199" s="57"/>
      <c r="N199" s="18"/>
      <c r="O199" s="18"/>
      <c r="P199" s="18"/>
      <c r="Q199" s="108">
        <f t="shared" si="72"/>
        <v>0</v>
      </c>
      <c r="R199" s="112"/>
      <c r="S199" s="110"/>
      <c r="T199" s="111">
        <f t="shared" si="73"/>
        <v>-2800</v>
      </c>
    </row>
    <row r="200" ht="21" hidden="1" spans="1:20">
      <c r="A200" s="55">
        <v>44457</v>
      </c>
      <c r="B200" s="56" t="s">
        <v>139</v>
      </c>
      <c r="C200" s="57"/>
      <c r="D200" s="58"/>
      <c r="E200" s="57"/>
      <c r="F200" s="57"/>
      <c r="G200" s="59"/>
      <c r="H200" s="57"/>
      <c r="I200" s="58"/>
      <c r="J200" s="57"/>
      <c r="K200" s="92" t="str" cm="1">
        <f t="array" ref="K200">IF(COUNTA(H200:J200)=0,"",SUM(H200:J200)/SUMPRODUCT(--(H200:J200&lt;&gt;"")))</f>
        <v/>
      </c>
      <c r="L200" s="57"/>
      <c r="M200" s="57"/>
      <c r="N200" s="18"/>
      <c r="O200" s="18"/>
      <c r="P200" s="18"/>
      <c r="Q200" s="108">
        <f t="shared" si="72"/>
        <v>0</v>
      </c>
      <c r="R200" s="112"/>
      <c r="S200" s="110"/>
      <c r="T200" s="111">
        <f t="shared" si="73"/>
        <v>-2800</v>
      </c>
    </row>
    <row r="201" ht="21" hidden="1" spans="1:20">
      <c r="A201" s="55">
        <v>44458</v>
      </c>
      <c r="B201" s="56" t="s">
        <v>144</v>
      </c>
      <c r="C201" s="57"/>
      <c r="D201" s="58"/>
      <c r="E201" s="57"/>
      <c r="F201" s="57"/>
      <c r="G201" s="59"/>
      <c r="H201" s="57"/>
      <c r="I201" s="58"/>
      <c r="J201" s="57"/>
      <c r="K201" s="92" t="str" cm="1">
        <f t="array" ref="K201">IF(COUNTA(H201:J201)=0,"",SUM(H201:J201)/SUMPRODUCT(--(H201:J201&lt;&gt;"")))</f>
        <v/>
      </c>
      <c r="L201" s="57"/>
      <c r="M201" s="57"/>
      <c r="N201" s="18"/>
      <c r="O201" s="18"/>
      <c r="P201" s="18"/>
      <c r="Q201" s="108">
        <f t="shared" si="72"/>
        <v>0</v>
      </c>
      <c r="R201" s="112"/>
      <c r="S201" s="110"/>
      <c r="T201" s="111">
        <f t="shared" si="73"/>
        <v>-2800</v>
      </c>
    </row>
    <row r="202" ht="21.75" hidden="1" spans="1:20">
      <c r="A202" s="55">
        <v>44459</v>
      </c>
      <c r="B202" s="56" t="s">
        <v>150</v>
      </c>
      <c r="C202" s="57"/>
      <c r="D202" s="58"/>
      <c r="E202" s="57"/>
      <c r="F202" s="57"/>
      <c r="G202" s="59"/>
      <c r="H202" s="57"/>
      <c r="I202" s="58"/>
      <c r="J202" s="57"/>
      <c r="K202" s="92" t="str" cm="1">
        <f t="array" ref="K202">IF(COUNTA(H202:J202)=0,"",SUM(H202:J202)/SUMPRODUCT(--(H202:J202&lt;&gt;"")))</f>
        <v/>
      </c>
      <c r="L202" s="57"/>
      <c r="M202" s="57"/>
      <c r="N202" s="18"/>
      <c r="O202" s="18"/>
      <c r="P202" s="18"/>
      <c r="Q202" s="108">
        <f t="shared" si="72"/>
        <v>0</v>
      </c>
      <c r="R202" s="119"/>
      <c r="S202" s="110"/>
      <c r="T202" s="111">
        <f t="shared" si="73"/>
        <v>-2800</v>
      </c>
    </row>
    <row r="203" s="38" customFormat="1" ht="21.75" hidden="1" spans="1:20">
      <c r="A203" s="76" t="s">
        <v>263</v>
      </c>
      <c r="B203" s="77"/>
      <c r="C203" s="78" t="str" cm="1">
        <f t="array" ref="C203">IF(COUNTA(C196:C202)=0,"",SUM(C196:C202)/SUMPRODUCT(--(C196:C202&lt;&gt;"")))</f>
        <v/>
      </c>
      <c r="D203" s="78" t="str" cm="1">
        <f t="array" ref="D203">IF(COUNTA(D196:D202)=0,"",SUM(D196:D202)/SUMPRODUCT(--(D196:D202&lt;&gt;"")))</f>
        <v/>
      </c>
      <c r="E203" s="78" t="str" cm="1">
        <f t="array" ref="E203">IF(COUNTA(E196:E202)=0,"",SUM(E196:E202)/SUMPRODUCT(--(E196:E202&lt;&gt;"")))</f>
        <v/>
      </c>
      <c r="F203" s="78" t="str" cm="1">
        <f t="array" ref="F203">IF(COUNTA(F196:F202)=0,"",SUM(F196:F202)/SUMPRODUCT(--(F196:F202&lt;&gt;"")))</f>
        <v/>
      </c>
      <c r="G203" s="78" t="str" cm="1">
        <f t="array" ref="G203">IF(COUNTA(G196:G202)=0,"",SUM(G196:G202)/SUMPRODUCT(--(G196:G202&lt;&gt;"")))</f>
        <v/>
      </c>
      <c r="H203" s="78" t="str" cm="1">
        <f t="array" ref="H203">IF(COUNTA(H196:H202)=0,"",SUM(H196:H202)/SUMPRODUCT(--(H196:H202&lt;&gt;"")))</f>
        <v/>
      </c>
      <c r="I203" s="78" t="str" cm="1">
        <f t="array" ref="I203">IF(COUNTA(I196:I202)=0,"",SUM(I196:I202)/SUMPRODUCT(--(I196:I202&lt;&gt;"")))</f>
        <v/>
      </c>
      <c r="J203" s="78" t="str" cm="1">
        <f t="array" ref="J203">IF(COUNTA(J196:J202)=0,"",SUM(J196:J202)/SUMPRODUCT(--(J196:J202&lt;&gt;"")))</f>
        <v/>
      </c>
      <c r="K203" s="78" t="str" cm="1">
        <f t="array" ref="K203">IF(SUMPRODUCT(--(K196:K202&lt;&gt;""))=0,"",SUM(K196:K202)/SUMPRODUCT(--(K196:K202&lt;&gt;"")))</f>
        <v/>
      </c>
      <c r="L203" s="78" t="str" cm="1">
        <f t="array" ref="L203">IF(COUNTA(L196:L202)=0,"",SUM(L196:L202)/SUMPRODUCT(--(L196:L202&lt;&gt;"")))</f>
        <v/>
      </c>
      <c r="M203" s="78" t="str" cm="1">
        <f t="array" ref="M203">IF(COUNTA(M196:M202)=0,"",SUM(M196:M202)/SUMPRODUCT(--(M196:M202&lt;&gt;"")))</f>
        <v/>
      </c>
      <c r="N203" s="93" t="str" cm="1">
        <f t="array" ref="N203">IF(COUNTA(P196:P202)=0,"",SUM(P196:P202)/SUMPRODUCT(--(P196:P202&lt;&gt;"")))</f>
        <v/>
      </c>
      <c r="O203" s="94"/>
      <c r="P203" s="95"/>
      <c r="Q203" s="121" cm="1">
        <f t="array" ref="Q203">SUM(Q196:Q202)/IF(SUM(Q196:Q202)=0,1,SUM(IF(Q196:Q202&lt;&gt;0,1,0)))</f>
        <v>0</v>
      </c>
      <c r="R203" s="101" t="str">
        <f>REPT("-",12)</f>
        <v>------------</v>
      </c>
      <c r="S203" s="122"/>
      <c r="T203" s="123">
        <f>SUM(T196:T201)</f>
        <v>-16800</v>
      </c>
    </row>
    <row r="204" s="38" customFormat="1" ht="26" hidden="1" customHeight="1" spans="1:20">
      <c r="A204" s="63" t="s">
        <v>157</v>
      </c>
      <c r="B204" s="64"/>
      <c r="C204" s="65">
        <f>SUM(C203:D203)/2</f>
        <v>0</v>
      </c>
      <c r="D204" s="66"/>
      <c r="E204" s="65">
        <f>SUM(E203:F203)/2</f>
        <v>0</v>
      </c>
      <c r="F204" s="66"/>
      <c r="G204" s="63">
        <f>SUM(G203,K203)/2</f>
        <v>0</v>
      </c>
      <c r="H204" s="67"/>
      <c r="I204" s="67"/>
      <c r="J204" s="67"/>
      <c r="K204" s="64"/>
      <c r="L204" s="63">
        <f>SUM(L203:M203)/2</f>
        <v>0</v>
      </c>
      <c r="M204" s="64"/>
      <c r="N204" s="63" t="str">
        <f t="shared" ref="N204:R204" si="74">REPT("-",12)</f>
        <v>------------</v>
      </c>
      <c r="O204" s="67"/>
      <c r="P204" s="64"/>
      <c r="Q204" s="66" t="str">
        <f t="shared" si="74"/>
        <v>------------</v>
      </c>
      <c r="R204" s="66" t="str">
        <f t="shared" si="74"/>
        <v>------------</v>
      </c>
      <c r="S204" s="64"/>
      <c r="T204" s="64" t="str">
        <f>REPT("-",12)</f>
        <v>------------</v>
      </c>
    </row>
    <row r="205" s="38" customFormat="1" ht="26" hidden="1" customHeight="1" spans="1:20">
      <c r="A205" s="68" t="s">
        <v>159</v>
      </c>
      <c r="B205" s="69"/>
      <c r="C205" s="70"/>
      <c r="D205" s="70"/>
      <c r="E205" s="70"/>
      <c r="F205" s="70"/>
      <c r="G205" s="70"/>
      <c r="H205" s="70"/>
      <c r="I205" s="70"/>
      <c r="J205" s="70"/>
      <c r="K205" s="70"/>
      <c r="L205" s="70"/>
      <c r="M205" s="70"/>
      <c r="N205" s="70"/>
      <c r="O205" s="70"/>
      <c r="P205" s="70"/>
      <c r="Q205" s="70"/>
      <c r="R205" s="116" t="str">
        <f>REPT("-",12)</f>
        <v>------------</v>
      </c>
      <c r="S205" s="70"/>
      <c r="T205" s="116" t="str">
        <f>REPT("-",12)</f>
        <v>------------</v>
      </c>
    </row>
    <row r="206" ht="21" hidden="1" spans="1:20">
      <c r="A206" s="55">
        <v>44460</v>
      </c>
      <c r="B206" s="56" t="s">
        <v>115</v>
      </c>
      <c r="C206" s="57"/>
      <c r="D206" s="58"/>
      <c r="E206" s="57"/>
      <c r="F206" s="57"/>
      <c r="G206" s="59"/>
      <c r="H206" s="57"/>
      <c r="I206" s="58"/>
      <c r="J206" s="57"/>
      <c r="K206" s="92" t="str" cm="1">
        <f t="array" ref="K206">IF(COUNTA(H206:J206)=0,"",SUM(H206:J206)/SUMPRODUCT(--(H206:J206&lt;&gt;"")))</f>
        <v/>
      </c>
      <c r="L206" s="57"/>
      <c r="M206" s="57"/>
      <c r="N206" s="18"/>
      <c r="O206" s="18"/>
      <c r="P206" s="18"/>
      <c r="Q206" s="108">
        <f t="shared" ref="Q206:Q212" si="75">(0.5*C206+2*D206+1*E206+1*F206+2*G206+2*H206+2*I206+2*J206+0.5*L206+0.5*M206+O206*P206)/IF(OR(B206="SAT",B206="SUN"),10,13)</f>
        <v>0</v>
      </c>
      <c r="R206" s="109" t="str">
        <f>IF(Q213&gt;=100,"NPL",IF(AND(Q213&lt;=99.99,Q213&gt;=95),"N*",IF(AND(Q213&lt;=94.99,Q213&gt;=88),"ICN1",IF(AND(Q213&lt;=87.99,Q213&gt;=80),"ICN2",IF(AND(Q213&lt;=79.99,Q213&gt;=70),"ICN3",IF(AND(Q213&lt;=69.99,Q213&gt;=60),"ICN4",IF(Q213=0,"-","ICN5")))))))</f>
        <v>-</v>
      </c>
      <c r="S206" s="110"/>
      <c r="T206" s="111">
        <f t="shared" ref="T206:T212" si="76">28*Q206-2800</f>
        <v>-2800</v>
      </c>
    </row>
    <row r="207" ht="21" hidden="1" spans="1:20">
      <c r="A207" s="55">
        <v>44461</v>
      </c>
      <c r="B207" s="56" t="s">
        <v>121</v>
      </c>
      <c r="C207" s="57"/>
      <c r="D207" s="58"/>
      <c r="E207" s="57"/>
      <c r="F207" s="57"/>
      <c r="G207" s="59"/>
      <c r="H207" s="57"/>
      <c r="I207" s="58"/>
      <c r="J207" s="57"/>
      <c r="K207" s="92" t="str" cm="1">
        <f t="array" ref="K207">IF(COUNTA(H207:J207)=0,"",SUM(H207:J207)/SUMPRODUCT(--(H207:J207&lt;&gt;"")))</f>
        <v/>
      </c>
      <c r="L207" s="57"/>
      <c r="M207" s="57"/>
      <c r="N207" s="18"/>
      <c r="O207" s="18"/>
      <c r="P207" s="18"/>
      <c r="Q207" s="108">
        <f t="shared" si="75"/>
        <v>0</v>
      </c>
      <c r="R207" s="112"/>
      <c r="S207" s="110"/>
      <c r="T207" s="111">
        <f t="shared" si="76"/>
        <v>-2800</v>
      </c>
    </row>
    <row r="208" ht="21" hidden="1" spans="1:20">
      <c r="A208" s="55">
        <v>44462</v>
      </c>
      <c r="B208" s="56" t="s">
        <v>127</v>
      </c>
      <c r="C208" s="57"/>
      <c r="D208" s="58"/>
      <c r="E208" s="57"/>
      <c r="F208" s="57"/>
      <c r="G208" s="59"/>
      <c r="H208" s="57"/>
      <c r="I208" s="58"/>
      <c r="J208" s="57"/>
      <c r="K208" s="92" t="str" cm="1">
        <f t="array" ref="K208">IF(COUNTA(H208:J208)=0,"",SUM(H208:J208)/SUMPRODUCT(--(H208:J208&lt;&gt;"")))</f>
        <v/>
      </c>
      <c r="L208" s="57"/>
      <c r="M208" s="57"/>
      <c r="N208" s="18"/>
      <c r="O208" s="18"/>
      <c r="P208" s="18"/>
      <c r="Q208" s="108">
        <f t="shared" si="75"/>
        <v>0</v>
      </c>
      <c r="R208" s="112"/>
      <c r="S208" s="110"/>
      <c r="T208" s="111">
        <f t="shared" si="76"/>
        <v>-2800</v>
      </c>
    </row>
    <row r="209" ht="21" hidden="1" spans="1:20">
      <c r="A209" s="55">
        <v>44463</v>
      </c>
      <c r="B209" s="56" t="s">
        <v>133</v>
      </c>
      <c r="C209" s="57"/>
      <c r="D209" s="58"/>
      <c r="E209" s="57"/>
      <c r="F209" s="57"/>
      <c r="G209" s="59"/>
      <c r="H209" s="57"/>
      <c r="I209" s="58"/>
      <c r="J209" s="57"/>
      <c r="K209" s="92" t="str" cm="1">
        <f t="array" ref="K209">IF(COUNTA(H209:J209)=0,"",SUM(H209:J209)/SUMPRODUCT(--(H209:J209&lt;&gt;"")))</f>
        <v/>
      </c>
      <c r="L209" s="57"/>
      <c r="M209" s="57"/>
      <c r="N209" s="18"/>
      <c r="O209" s="18"/>
      <c r="P209" s="18"/>
      <c r="Q209" s="108">
        <f t="shared" si="75"/>
        <v>0</v>
      </c>
      <c r="R209" s="112"/>
      <c r="S209" s="110"/>
      <c r="T209" s="111">
        <f t="shared" si="76"/>
        <v>-2800</v>
      </c>
    </row>
    <row r="210" ht="21" hidden="1" spans="1:20">
      <c r="A210" s="55">
        <v>44464</v>
      </c>
      <c r="B210" s="56" t="s">
        <v>139</v>
      </c>
      <c r="C210" s="57"/>
      <c r="D210" s="58"/>
      <c r="E210" s="57"/>
      <c r="F210" s="57"/>
      <c r="G210" s="59"/>
      <c r="H210" s="57"/>
      <c r="I210" s="58"/>
      <c r="J210" s="57"/>
      <c r="K210" s="92" t="str" cm="1">
        <f t="array" ref="K210">IF(COUNTA(H210:J210)=0,"",SUM(H210:J210)/SUMPRODUCT(--(H210:J210&lt;&gt;"")))</f>
        <v/>
      </c>
      <c r="L210" s="57"/>
      <c r="M210" s="57"/>
      <c r="N210" s="18"/>
      <c r="O210" s="18"/>
      <c r="P210" s="18"/>
      <c r="Q210" s="108">
        <f t="shared" si="75"/>
        <v>0</v>
      </c>
      <c r="R210" s="112"/>
      <c r="S210" s="110"/>
      <c r="T210" s="111">
        <f t="shared" si="76"/>
        <v>-2800</v>
      </c>
    </row>
    <row r="211" ht="21" hidden="1" spans="1:20">
      <c r="A211" s="55">
        <v>44465</v>
      </c>
      <c r="B211" s="56" t="s">
        <v>144</v>
      </c>
      <c r="C211" s="57"/>
      <c r="D211" s="58"/>
      <c r="E211" s="57"/>
      <c r="F211" s="57"/>
      <c r="G211" s="59"/>
      <c r="H211" s="57"/>
      <c r="I211" s="58"/>
      <c r="J211" s="57"/>
      <c r="K211" s="92" t="str" cm="1">
        <f t="array" ref="K211">IF(COUNTA(H211:J211)=0,"",SUM(H211:J211)/SUMPRODUCT(--(H211:J211&lt;&gt;"")))</f>
        <v/>
      </c>
      <c r="L211" s="57"/>
      <c r="M211" s="57"/>
      <c r="N211" s="18"/>
      <c r="O211" s="18"/>
      <c r="P211" s="18"/>
      <c r="Q211" s="108">
        <f t="shared" si="75"/>
        <v>0</v>
      </c>
      <c r="R211" s="112"/>
      <c r="S211" s="110"/>
      <c r="T211" s="111">
        <f t="shared" si="76"/>
        <v>-2800</v>
      </c>
    </row>
    <row r="212" ht="21.75" hidden="1" spans="1:20">
      <c r="A212" s="55">
        <v>44466</v>
      </c>
      <c r="B212" s="56" t="s">
        <v>150</v>
      </c>
      <c r="C212" s="57"/>
      <c r="D212" s="58"/>
      <c r="E212" s="57"/>
      <c r="F212" s="57"/>
      <c r="G212" s="59"/>
      <c r="H212" s="57"/>
      <c r="I212" s="58"/>
      <c r="J212" s="57"/>
      <c r="K212" s="92" t="str" cm="1">
        <f t="array" ref="K212">IF(COUNTA(H212:J212)=0,"",SUM(H212:J212)/SUMPRODUCT(--(H212:J212&lt;&gt;"")))</f>
        <v/>
      </c>
      <c r="L212" s="57"/>
      <c r="M212" s="57"/>
      <c r="N212" s="18"/>
      <c r="O212" s="18"/>
      <c r="P212" s="18"/>
      <c r="Q212" s="108">
        <f t="shared" si="75"/>
        <v>0</v>
      </c>
      <c r="R212" s="119"/>
      <c r="S212" s="110"/>
      <c r="T212" s="111">
        <f t="shared" si="76"/>
        <v>-2800</v>
      </c>
    </row>
    <row r="213" s="38" customFormat="1" ht="21.75" hidden="1" spans="1:20">
      <c r="A213" s="76" t="s">
        <v>264</v>
      </c>
      <c r="B213" s="77"/>
      <c r="C213" s="78" t="str" cm="1">
        <f t="array" ref="C213">IF(COUNTA(C206:C212)=0,"",SUM(C206:C212)/SUMPRODUCT(--(C206:C212&lt;&gt;"")))</f>
        <v/>
      </c>
      <c r="D213" s="78" t="str" cm="1">
        <f t="array" ref="D213">IF(COUNTA(D206:D212)=0,"",SUM(D206:D212)/SUMPRODUCT(--(D206:D212&lt;&gt;"")))</f>
        <v/>
      </c>
      <c r="E213" s="78" t="str" cm="1">
        <f t="array" ref="E213">IF(COUNTA(E206:E212)=0,"",SUM(E206:E212)/SUMPRODUCT(--(E206:E212&lt;&gt;"")))</f>
        <v/>
      </c>
      <c r="F213" s="78" t="str" cm="1">
        <f t="array" ref="F213">IF(COUNTA(F206:F212)=0,"",SUM(F206:F212)/SUMPRODUCT(--(F206:F212&lt;&gt;"")))</f>
        <v/>
      </c>
      <c r="G213" s="78" t="str" cm="1">
        <f t="array" ref="G213">IF(COUNTA(G206:G212)=0,"",SUM(G206:G212)/SUMPRODUCT(--(G206:G212&lt;&gt;"")))</f>
        <v/>
      </c>
      <c r="H213" s="78" t="str" cm="1">
        <f t="array" ref="H213">IF(COUNTA(H206:H212)=0,"",SUM(H206:H212)/SUMPRODUCT(--(H206:H212&lt;&gt;"")))</f>
        <v/>
      </c>
      <c r="I213" s="78" t="str" cm="1">
        <f t="array" ref="I213">IF(COUNTA(I206:I212)=0,"",SUM(I206:I212)/SUMPRODUCT(--(I206:I212&lt;&gt;"")))</f>
        <v/>
      </c>
      <c r="J213" s="78" t="str" cm="1">
        <f t="array" ref="J213">IF(COUNTA(J206:J212)=0,"",SUM(J206:J212)/SUMPRODUCT(--(J206:J212&lt;&gt;"")))</f>
        <v/>
      </c>
      <c r="K213" s="78" t="str" cm="1">
        <f t="array" ref="K213">IF(SUMPRODUCT(--(K206:K212&lt;&gt;""))=0,"",SUM(K206:K212)/SUMPRODUCT(--(K206:K212&lt;&gt;"")))</f>
        <v/>
      </c>
      <c r="L213" s="78" t="str" cm="1">
        <f t="array" ref="L213">IF(COUNTA(L206:L212)=0,"",SUM(L206:L212)/SUMPRODUCT(--(L206:L212&lt;&gt;"")))</f>
        <v/>
      </c>
      <c r="M213" s="78" t="str" cm="1">
        <f t="array" ref="M213">IF(COUNTA(M206:M212)=0,"",SUM(M206:M212)/SUMPRODUCT(--(M206:M212&lt;&gt;"")))</f>
        <v/>
      </c>
      <c r="N213" s="93" t="str" cm="1">
        <f t="array" ref="N213">IF(COUNTA(P206:P212)=0,"",SUM(P206:P212)/SUMPRODUCT(--(P206:P212&lt;&gt;"")))</f>
        <v/>
      </c>
      <c r="O213" s="94"/>
      <c r="P213" s="95"/>
      <c r="Q213" s="121" cm="1">
        <f t="array" ref="Q213">SUM(Q206:Q212)/IF(SUM(Q206:Q212)=0,1,SUM(IF(Q206:Q212&lt;&gt;0,1,0)))</f>
        <v>0</v>
      </c>
      <c r="R213" s="101" t="str">
        <f t="shared" ref="R213:R216" si="77">REPT("-",12)</f>
        <v>------------</v>
      </c>
      <c r="S213" s="122"/>
      <c r="T213" s="123">
        <f>SUM(T206:T211)</f>
        <v>-16800</v>
      </c>
    </row>
    <row r="214" s="38" customFormat="1" ht="26" hidden="1" customHeight="1" spans="1:20">
      <c r="A214" s="63" t="s">
        <v>157</v>
      </c>
      <c r="B214" s="64"/>
      <c r="C214" s="65">
        <f>SUM(C213:D213)/2</f>
        <v>0</v>
      </c>
      <c r="D214" s="66"/>
      <c r="E214" s="65">
        <f>SUM(E213:F213)/2</f>
        <v>0</v>
      </c>
      <c r="F214" s="66"/>
      <c r="G214" s="63">
        <f>SUM(G213,K213)/2</f>
        <v>0</v>
      </c>
      <c r="H214" s="67"/>
      <c r="I214" s="67"/>
      <c r="J214" s="67"/>
      <c r="K214" s="64"/>
      <c r="L214" s="63">
        <f>SUM(L213:M213)/2</f>
        <v>0</v>
      </c>
      <c r="M214" s="64"/>
      <c r="N214" s="63" t="str">
        <f t="shared" ref="N214:R214" si="78">REPT("-",12)</f>
        <v>------------</v>
      </c>
      <c r="O214" s="67"/>
      <c r="P214" s="64"/>
      <c r="Q214" s="66" t="str">
        <f t="shared" si="78"/>
        <v>------------</v>
      </c>
      <c r="R214" s="66" t="str">
        <f t="shared" si="78"/>
        <v>------------</v>
      </c>
      <c r="S214" s="64"/>
      <c r="T214" s="64" t="str">
        <f t="shared" ref="T214:T218" si="79">REPT("-",12)</f>
        <v>------------</v>
      </c>
    </row>
    <row r="215" s="38" customFormat="1" ht="26" hidden="1" customHeight="1" spans="1:20">
      <c r="A215" s="68" t="s">
        <v>159</v>
      </c>
      <c r="B215" s="69"/>
      <c r="C215" s="70"/>
      <c r="D215" s="70"/>
      <c r="E215" s="70"/>
      <c r="F215" s="70"/>
      <c r="G215" s="70"/>
      <c r="H215" s="70"/>
      <c r="I215" s="70"/>
      <c r="J215" s="70"/>
      <c r="K215" s="70"/>
      <c r="L215" s="70"/>
      <c r="M215" s="70"/>
      <c r="N215" s="70"/>
      <c r="O215" s="70"/>
      <c r="P215" s="70"/>
      <c r="Q215" s="70"/>
      <c r="R215" s="116" t="str">
        <f t="shared" si="77"/>
        <v>------------</v>
      </c>
      <c r="S215" s="70"/>
      <c r="T215" s="116" t="str">
        <f t="shared" si="79"/>
        <v>------------</v>
      </c>
    </row>
    <row r="216" s="39" customFormat="1" ht="24" hidden="1" customHeight="1" spans="1:20">
      <c r="A216" s="79" t="s">
        <v>265</v>
      </c>
      <c r="B216" s="80"/>
      <c r="C216" s="81" t="str">
        <f t="shared" ref="C216:N216" si="80">IF(SUMPRODUCT(--(C183&lt;&gt;"")+--(C193&lt;&gt;"")+--(C203&lt;&gt;"")+--(C213&lt;&gt;""))=0,"",SUM(C183,C193,C203,C213)/SUMPRODUCT(--(C183&lt;&gt;"")+--(C193&lt;&gt;"")+--(C203&lt;&gt;"")+--(C213&lt;&gt;"")))</f>
        <v/>
      </c>
      <c r="D216" s="81" t="str">
        <f t="shared" si="80"/>
        <v/>
      </c>
      <c r="E216" s="81" t="str">
        <f t="shared" si="80"/>
        <v/>
      </c>
      <c r="F216" s="81" t="str">
        <f t="shared" si="80"/>
        <v/>
      </c>
      <c r="G216" s="81" t="str">
        <f t="shared" si="80"/>
        <v/>
      </c>
      <c r="H216" s="81" t="str">
        <f t="shared" si="80"/>
        <v/>
      </c>
      <c r="I216" s="81" t="str">
        <f t="shared" si="80"/>
        <v/>
      </c>
      <c r="J216" s="81" t="str">
        <f t="shared" si="80"/>
        <v/>
      </c>
      <c r="K216" s="81" t="str">
        <f t="shared" si="80"/>
        <v/>
      </c>
      <c r="L216" s="81" t="str">
        <f t="shared" si="80"/>
        <v/>
      </c>
      <c r="M216" s="81" t="str">
        <f t="shared" si="80"/>
        <v/>
      </c>
      <c r="N216" s="98" t="str">
        <f t="shared" si="80"/>
        <v/>
      </c>
      <c r="O216" s="99"/>
      <c r="P216" s="100"/>
      <c r="Q216" s="98">
        <f>IF(SUMPRODUCT(--(Q183&lt;&gt;0),--ISNUMBER(Q183))+SUMPRODUCT(--(Q193&lt;&gt;0),--ISNUMBER(Q193))+SUMPRODUCT(--(Q203&lt;&gt;0),--ISNUMBER(Q203))+SUMPRODUCT(--(Q213&lt;&gt;0),--ISNUMBER(Q213))=0,0,(SUM(Q183*(Q183&lt;&gt;0),Q193*(Q193&lt;&gt;0),Q203*(Q203&lt;&gt;0),Q213*(Q213&lt;&gt;0)))/(SUMPRODUCT(--(Q183&lt;&gt;0),--ISNUMBER(Q183))+SUMPRODUCT(--(Q193&lt;&gt;0),--ISNUMBER(Q193))+SUMPRODUCT(--(Q203&lt;&gt;0),--ISNUMBER(Q203))+SUMPRODUCT(--(Q213&lt;&gt;0),--ISNUMBER(Q213))))</f>
        <v>0</v>
      </c>
      <c r="R216" s="101" t="str">
        <f t="shared" si="77"/>
        <v>------------</v>
      </c>
      <c r="S216" s="100"/>
      <c r="T216" s="81">
        <f>IF(SUMPRODUCT(--(T183&lt;&gt;"")+--(T193&lt;&gt;"")+--(T203&lt;&gt;"")+--(T213&lt;&gt;""))=0,"",SUM(T183,T193,T203,T213)/SUMPRODUCT(--(T183&lt;&gt;"")+--(T193&lt;&gt;"")+--(T203&lt;&gt;"")+--(T213&lt;&gt;"")))</f>
        <v>-16800</v>
      </c>
    </row>
    <row r="217" s="40" customFormat="1" ht="26" hidden="1" customHeight="1" spans="1:20">
      <c r="A217" s="82" t="s">
        <v>220</v>
      </c>
      <c r="B217" s="83"/>
      <c r="C217" s="84">
        <f>SUM(C216:D216)/2</f>
        <v>0</v>
      </c>
      <c r="D217" s="85"/>
      <c r="E217" s="84">
        <f>SUM(E216:F216)/2</f>
        <v>0</v>
      </c>
      <c r="F217" s="85"/>
      <c r="G217" s="82">
        <f>SUM(G216,K216)/2</f>
        <v>0</v>
      </c>
      <c r="H217" s="86"/>
      <c r="I217" s="86"/>
      <c r="J217" s="86"/>
      <c r="K217" s="83"/>
      <c r="L217" s="82">
        <f>SUM(L216:M216)/2</f>
        <v>0</v>
      </c>
      <c r="M217" s="83"/>
      <c r="N217" s="82" t="str">
        <f t="shared" ref="N217:R217" si="81">REPT("-",12)</f>
        <v>------------</v>
      </c>
      <c r="O217" s="86"/>
      <c r="P217" s="83"/>
      <c r="Q217" s="85" t="str">
        <f t="shared" si="81"/>
        <v>------------</v>
      </c>
      <c r="R217" s="85" t="str">
        <f t="shared" si="81"/>
        <v>------------</v>
      </c>
      <c r="S217" s="83"/>
      <c r="T217" s="83" t="str">
        <f t="shared" si="79"/>
        <v>------------</v>
      </c>
    </row>
    <row r="218" s="38" customFormat="1" ht="26" hidden="1" customHeight="1" spans="1:20">
      <c r="A218" s="87" t="s">
        <v>221</v>
      </c>
      <c r="B218" s="88"/>
      <c r="C218" s="89"/>
      <c r="D218" s="89"/>
      <c r="E218" s="89"/>
      <c r="F218" s="89"/>
      <c r="G218" s="89"/>
      <c r="H218" s="89"/>
      <c r="I218" s="89"/>
      <c r="J218" s="89"/>
      <c r="K218" s="89"/>
      <c r="L218" s="89"/>
      <c r="M218" s="89"/>
      <c r="N218" s="89"/>
      <c r="O218" s="89"/>
      <c r="P218" s="89"/>
      <c r="Q218" s="89"/>
      <c r="R218" s="124" t="str">
        <f>REPT("-",12)</f>
        <v>------------</v>
      </c>
      <c r="S218" s="89"/>
      <c r="T218" s="124" t="str">
        <f t="shared" si="79"/>
        <v>------------</v>
      </c>
    </row>
    <row r="219" ht="21" hidden="1" spans="1:20">
      <c r="A219" s="55">
        <v>44467</v>
      </c>
      <c r="B219" s="56" t="s">
        <v>115</v>
      </c>
      <c r="C219" s="57"/>
      <c r="D219" s="58"/>
      <c r="E219" s="57"/>
      <c r="F219" s="57"/>
      <c r="G219" s="59"/>
      <c r="H219" s="57"/>
      <c r="I219" s="58"/>
      <c r="J219" s="57"/>
      <c r="K219" s="92" t="str" cm="1">
        <f t="array" ref="K219">IF(COUNTA(H219:J219)=0,"",SUM(H219:J219)/SUMPRODUCT(--(H219:J219&lt;&gt;"")))</f>
        <v/>
      </c>
      <c r="L219" s="57"/>
      <c r="M219" s="57"/>
      <c r="N219" s="18"/>
      <c r="O219" s="18"/>
      <c r="P219" s="18"/>
      <c r="Q219" s="108">
        <f t="shared" ref="Q219:Q225" si="82">(0.5*C219+2*D219+1*E219+1*F219+2*G219+2*H219+2*I219+2*J219+0.5*L219+0.5*M219+O219*P219)/IF(OR(B219="SAT",B219="SUN"),10,13)</f>
        <v>0</v>
      </c>
      <c r="R219" s="109" t="str">
        <f>IF(Q226&gt;=100,"NPL",IF(AND(Q226&lt;=99.99,Q226&gt;=95),"N*",IF(AND(Q226&lt;=94.99,Q226&gt;=88),"ICN1",IF(AND(Q226&lt;=87.99,Q226&gt;=80),"ICN2",IF(AND(Q226&lt;=79.99,Q226&gt;=70),"ICN3",IF(AND(Q226&lt;=69.99,Q226&gt;=60),"ICN4",IF(Q226=0,"-","ICN5")))))))</f>
        <v>-</v>
      </c>
      <c r="S219" s="110"/>
      <c r="T219" s="111">
        <f t="shared" ref="T219:T225" si="83">28*Q219-2800</f>
        <v>-2800</v>
      </c>
    </row>
    <row r="220" ht="21" hidden="1" spans="1:20">
      <c r="A220" s="55">
        <v>44468</v>
      </c>
      <c r="B220" s="56" t="s">
        <v>121</v>
      </c>
      <c r="C220" s="57"/>
      <c r="D220" s="58"/>
      <c r="E220" s="57"/>
      <c r="F220" s="57"/>
      <c r="G220" s="59"/>
      <c r="H220" s="57"/>
      <c r="I220" s="58"/>
      <c r="J220" s="57"/>
      <c r="K220" s="92" t="str" cm="1">
        <f t="array" ref="K220">IF(COUNTA(H220:J220)=0,"",SUM(H220:J220)/SUMPRODUCT(--(H220:J220&lt;&gt;"")))</f>
        <v/>
      </c>
      <c r="L220" s="57"/>
      <c r="M220" s="57"/>
      <c r="N220" s="18"/>
      <c r="O220" s="18"/>
      <c r="P220" s="18"/>
      <c r="Q220" s="108">
        <f t="shared" si="82"/>
        <v>0</v>
      </c>
      <c r="R220" s="112"/>
      <c r="S220" s="110"/>
      <c r="T220" s="111">
        <f t="shared" si="83"/>
        <v>-2800</v>
      </c>
    </row>
    <row r="221" ht="21" hidden="1" spans="1:20">
      <c r="A221" s="55">
        <v>44469</v>
      </c>
      <c r="B221" s="56" t="s">
        <v>127</v>
      </c>
      <c r="C221" s="57"/>
      <c r="D221" s="58"/>
      <c r="E221" s="57"/>
      <c r="F221" s="57"/>
      <c r="G221" s="59"/>
      <c r="H221" s="57"/>
      <c r="I221" s="58"/>
      <c r="J221" s="57"/>
      <c r="K221" s="92" t="str" cm="1">
        <f t="array" ref="K221">IF(COUNTA(H221:J221)=0,"",SUM(H221:J221)/SUMPRODUCT(--(H221:J221&lt;&gt;"")))</f>
        <v/>
      </c>
      <c r="L221" s="57"/>
      <c r="M221" s="57"/>
      <c r="N221" s="18"/>
      <c r="O221" s="18"/>
      <c r="P221" s="18"/>
      <c r="Q221" s="108">
        <f t="shared" si="82"/>
        <v>0</v>
      </c>
      <c r="R221" s="112"/>
      <c r="S221" s="110"/>
      <c r="T221" s="111">
        <f t="shared" si="83"/>
        <v>-2800</v>
      </c>
    </row>
    <row r="222" ht="21" hidden="1" spans="1:20">
      <c r="A222" s="55">
        <v>44470</v>
      </c>
      <c r="B222" s="56" t="s">
        <v>133</v>
      </c>
      <c r="C222" s="57"/>
      <c r="D222" s="58"/>
      <c r="E222" s="57"/>
      <c r="F222" s="57"/>
      <c r="G222" s="59"/>
      <c r="H222" s="57"/>
      <c r="I222" s="58"/>
      <c r="J222" s="57"/>
      <c r="K222" s="92" t="str" cm="1">
        <f t="array" ref="K222">IF(COUNTA(H222:J222)=0,"",SUM(H222:J222)/SUMPRODUCT(--(H222:J222&lt;&gt;"")))</f>
        <v/>
      </c>
      <c r="L222" s="57"/>
      <c r="M222" s="57"/>
      <c r="N222" s="18"/>
      <c r="O222" s="18"/>
      <c r="P222" s="18"/>
      <c r="Q222" s="108">
        <f t="shared" si="82"/>
        <v>0</v>
      </c>
      <c r="R222" s="112"/>
      <c r="S222" s="110"/>
      <c r="T222" s="111">
        <f t="shared" si="83"/>
        <v>-2800</v>
      </c>
    </row>
    <row r="223" ht="21" hidden="1" spans="1:20">
      <c r="A223" s="55">
        <v>44471</v>
      </c>
      <c r="B223" s="56" t="s">
        <v>139</v>
      </c>
      <c r="C223" s="57"/>
      <c r="D223" s="58"/>
      <c r="E223" s="57"/>
      <c r="F223" s="57"/>
      <c r="G223" s="59"/>
      <c r="H223" s="57"/>
      <c r="I223" s="58"/>
      <c r="J223" s="57"/>
      <c r="K223" s="92" t="str" cm="1">
        <f t="array" ref="K223">IF(COUNTA(H223:J223)=0,"",SUM(H223:J223)/SUMPRODUCT(--(H223:J223&lt;&gt;"")))</f>
        <v/>
      </c>
      <c r="L223" s="57"/>
      <c r="M223" s="57"/>
      <c r="N223" s="18"/>
      <c r="O223" s="18"/>
      <c r="P223" s="18"/>
      <c r="Q223" s="108">
        <f t="shared" si="82"/>
        <v>0</v>
      </c>
      <c r="R223" s="112"/>
      <c r="S223" s="110"/>
      <c r="T223" s="111">
        <f t="shared" si="83"/>
        <v>-2800</v>
      </c>
    </row>
    <row r="224" ht="21" hidden="1" spans="1:20">
      <c r="A224" s="55">
        <v>44472</v>
      </c>
      <c r="B224" s="56" t="s">
        <v>144</v>
      </c>
      <c r="C224" s="57"/>
      <c r="D224" s="58"/>
      <c r="E224" s="57"/>
      <c r="F224" s="57"/>
      <c r="G224" s="59"/>
      <c r="H224" s="57"/>
      <c r="I224" s="58"/>
      <c r="J224" s="57"/>
      <c r="K224" s="92" t="str" cm="1">
        <f t="array" ref="K224">IF(COUNTA(H224:J224)=0,"",SUM(H224:J224)/SUMPRODUCT(--(H224:J224&lt;&gt;"")))</f>
        <v/>
      </c>
      <c r="L224" s="57"/>
      <c r="M224" s="57"/>
      <c r="N224" s="18"/>
      <c r="O224" s="18"/>
      <c r="P224" s="18"/>
      <c r="Q224" s="108">
        <f t="shared" si="82"/>
        <v>0</v>
      </c>
      <c r="R224" s="112"/>
      <c r="S224" s="110"/>
      <c r="T224" s="111">
        <f t="shared" si="83"/>
        <v>-2800</v>
      </c>
    </row>
    <row r="225" ht="21.75" hidden="1" spans="1:20">
      <c r="A225" s="55">
        <v>44473</v>
      </c>
      <c r="B225" s="56" t="s">
        <v>150</v>
      </c>
      <c r="C225" s="57"/>
      <c r="D225" s="58"/>
      <c r="E225" s="57"/>
      <c r="F225" s="57"/>
      <c r="G225" s="59"/>
      <c r="H225" s="57"/>
      <c r="I225" s="58"/>
      <c r="J225" s="57"/>
      <c r="K225" s="92" t="str" cm="1">
        <f t="array" ref="K225">IF(COUNTA(H225:J225)=0,"",SUM(H225:J225)/SUMPRODUCT(--(H225:J225&lt;&gt;"")))</f>
        <v/>
      </c>
      <c r="L225" s="57"/>
      <c r="M225" s="57"/>
      <c r="N225" s="18"/>
      <c r="O225" s="18"/>
      <c r="P225" s="18"/>
      <c r="Q225" s="108">
        <f t="shared" si="82"/>
        <v>0</v>
      </c>
      <c r="R225" s="119"/>
      <c r="S225" s="110"/>
      <c r="T225" s="111">
        <f t="shared" si="83"/>
        <v>-2800</v>
      </c>
    </row>
    <row r="226" s="38" customFormat="1" ht="21.75" hidden="1" spans="1:20">
      <c r="A226" s="76" t="s">
        <v>266</v>
      </c>
      <c r="B226" s="77"/>
      <c r="C226" s="78" t="str" cm="1">
        <f t="array" ref="C226">IF(COUNTA(C219:C225)=0,"",SUM(C219:C225)/SUMPRODUCT(--(C219:C225&lt;&gt;"")))</f>
        <v/>
      </c>
      <c r="D226" s="78" t="str" cm="1">
        <f t="array" ref="D226">IF(COUNTA(D219:D225)=0,"",SUM(D219:D225)/SUMPRODUCT(--(D219:D225&lt;&gt;"")))</f>
        <v/>
      </c>
      <c r="E226" s="78" t="str" cm="1">
        <f t="array" ref="E226">IF(COUNTA(E219:E225)=0,"",SUM(E219:E225)/SUMPRODUCT(--(E219:E225&lt;&gt;"")))</f>
        <v/>
      </c>
      <c r="F226" s="78" t="str" cm="1">
        <f t="array" ref="F226">IF(COUNTA(F219:F225)=0,"",SUM(F219:F225)/SUMPRODUCT(--(F219:F225&lt;&gt;"")))</f>
        <v/>
      </c>
      <c r="G226" s="78" t="str" cm="1">
        <f t="array" ref="G226">IF(COUNTA(G219:G225)=0,"",SUM(G219:G225)/SUMPRODUCT(--(G219:G225&lt;&gt;"")))</f>
        <v/>
      </c>
      <c r="H226" s="78" t="str" cm="1">
        <f t="array" ref="H226">IF(COUNTA(H219:H225)=0,"",SUM(H219:H225)/SUMPRODUCT(--(H219:H225&lt;&gt;"")))</f>
        <v/>
      </c>
      <c r="I226" s="78" t="str" cm="1">
        <f t="array" ref="I226">IF(COUNTA(I219:I225)=0,"",SUM(I219:I225)/SUMPRODUCT(--(I219:I225&lt;&gt;"")))</f>
        <v/>
      </c>
      <c r="J226" s="78" t="str" cm="1">
        <f t="array" ref="J226">IF(COUNTA(J219:J225)=0,"",SUM(J219:J225)/SUMPRODUCT(--(J219:J225&lt;&gt;"")))</f>
        <v/>
      </c>
      <c r="K226" s="78" t="str" cm="1">
        <f t="array" ref="K226">IF(SUMPRODUCT(--(K219:K225&lt;&gt;""))=0,"",SUM(K219:K225)/SUMPRODUCT(--(K219:K225&lt;&gt;"")))</f>
        <v/>
      </c>
      <c r="L226" s="78" t="str" cm="1">
        <f t="array" ref="L226">IF(COUNTA(L219:L225)=0,"",SUM(L219:L225)/SUMPRODUCT(--(L219:L225&lt;&gt;"")))</f>
        <v/>
      </c>
      <c r="M226" s="78" t="str" cm="1">
        <f t="array" ref="M226">IF(COUNTA(M219:M225)=0,"",SUM(M219:M225)/SUMPRODUCT(--(M219:M225&lt;&gt;"")))</f>
        <v/>
      </c>
      <c r="N226" s="93" t="str" cm="1">
        <f t="array" ref="N226">IF(COUNTA(P219:P225)=0,"",SUM(P219:P225)/SUMPRODUCT(--(P219:P225&lt;&gt;"")))</f>
        <v/>
      </c>
      <c r="O226" s="94"/>
      <c r="P226" s="95"/>
      <c r="Q226" s="121" cm="1">
        <f t="array" ref="Q226">SUM(Q219:Q225)/IF(SUM(Q219:Q225)=0,1,SUM(IF(Q219:Q225&lt;&gt;0,1,0)))</f>
        <v>0</v>
      </c>
      <c r="R226" s="101" t="str">
        <f>REPT("-",12)</f>
        <v>------------</v>
      </c>
      <c r="S226" s="122"/>
      <c r="T226" s="123">
        <f>SUM(T219:T224)</f>
        <v>-16800</v>
      </c>
    </row>
    <row r="227" s="38" customFormat="1" ht="26" hidden="1" customHeight="1" spans="1:20">
      <c r="A227" s="63" t="s">
        <v>157</v>
      </c>
      <c r="B227" s="64"/>
      <c r="C227" s="65">
        <f>SUM(C226:D226)/2</f>
        <v>0</v>
      </c>
      <c r="D227" s="66"/>
      <c r="E227" s="65">
        <f>SUM(E226:F226)/2</f>
        <v>0</v>
      </c>
      <c r="F227" s="66"/>
      <c r="G227" s="63">
        <f>SUM(G226,K226)/2</f>
        <v>0</v>
      </c>
      <c r="H227" s="67"/>
      <c r="I227" s="67"/>
      <c r="J227" s="67"/>
      <c r="K227" s="64"/>
      <c r="L227" s="63">
        <f>SUM(L226:M226)/2</f>
        <v>0</v>
      </c>
      <c r="M227" s="64"/>
      <c r="N227" s="63" t="str">
        <f t="shared" ref="N227:R227" si="84">REPT("-",12)</f>
        <v>------------</v>
      </c>
      <c r="O227" s="67"/>
      <c r="P227" s="64"/>
      <c r="Q227" s="66" t="str">
        <f t="shared" si="84"/>
        <v>------------</v>
      </c>
      <c r="R227" s="66" t="str">
        <f t="shared" si="84"/>
        <v>------------</v>
      </c>
      <c r="S227" s="64"/>
      <c r="T227" s="64" t="str">
        <f>REPT("-",12)</f>
        <v>------------</v>
      </c>
    </row>
    <row r="228" s="38" customFormat="1" ht="26" hidden="1" customHeight="1" spans="1:20">
      <c r="A228" s="68" t="s">
        <v>159</v>
      </c>
      <c r="B228" s="69"/>
      <c r="C228" s="70"/>
      <c r="D228" s="70"/>
      <c r="E228" s="70"/>
      <c r="F228" s="70"/>
      <c r="G228" s="70"/>
      <c r="H228" s="70"/>
      <c r="I228" s="70"/>
      <c r="J228" s="70"/>
      <c r="K228" s="70"/>
      <c r="L228" s="70"/>
      <c r="M228" s="70"/>
      <c r="N228" s="70"/>
      <c r="O228" s="70"/>
      <c r="P228" s="70"/>
      <c r="Q228" s="70"/>
      <c r="R228" s="116" t="str">
        <f>REPT("-",12)</f>
        <v>------------</v>
      </c>
      <c r="S228" s="70"/>
      <c r="T228" s="116" t="str">
        <f>REPT("-",12)</f>
        <v>------------</v>
      </c>
    </row>
    <row r="229" ht="21" hidden="1" spans="1:20">
      <c r="A229" s="55">
        <v>44474</v>
      </c>
      <c r="B229" s="56" t="s">
        <v>115</v>
      </c>
      <c r="C229" s="57"/>
      <c r="D229" s="58"/>
      <c r="E229" s="57"/>
      <c r="F229" s="57"/>
      <c r="G229" s="59"/>
      <c r="H229" s="57"/>
      <c r="I229" s="58"/>
      <c r="J229" s="57"/>
      <c r="K229" s="92" t="str" cm="1">
        <f t="array" ref="K229">IF(COUNTA(H229:J229)=0,"",SUM(H229:J229)/SUMPRODUCT(--(H229:J229&lt;&gt;"")))</f>
        <v/>
      </c>
      <c r="L229" s="57"/>
      <c r="M229" s="57"/>
      <c r="N229" s="18"/>
      <c r="O229" s="18"/>
      <c r="P229" s="18"/>
      <c r="Q229" s="108">
        <f t="shared" ref="Q229:Q235" si="85">(0.5*C229+2*D229+1*E229+1*F229+2*G229+2*H229+2*I229+2*J229+0.5*L229+0.5*M229+O229*P229)/IF(OR(B229="SAT",B229="SUN"),10,13)</f>
        <v>0</v>
      </c>
      <c r="R229" s="109" t="str">
        <f>IF(Q236&gt;=100,"NPL",IF(AND(Q236&lt;=99.99,Q236&gt;=95),"N*",IF(AND(Q236&lt;=94.99,Q236&gt;=88),"ICN1",IF(AND(Q236&lt;=87.99,Q236&gt;=80),"ICN2",IF(AND(Q236&lt;=79.99,Q236&gt;=70),"ICN3",IF(AND(Q236&lt;=69.99,Q236&gt;=60),"ICN4",IF(Q236=0,"-","ICN5")))))))</f>
        <v>-</v>
      </c>
      <c r="S229" s="110"/>
      <c r="T229" s="111">
        <f t="shared" ref="T229:T235" si="86">28*Q229-2800</f>
        <v>-2800</v>
      </c>
    </row>
    <row r="230" ht="21" hidden="1" spans="1:20">
      <c r="A230" s="55">
        <v>44475</v>
      </c>
      <c r="B230" s="56" t="s">
        <v>121</v>
      </c>
      <c r="C230" s="57"/>
      <c r="D230" s="58"/>
      <c r="E230" s="57"/>
      <c r="F230" s="57"/>
      <c r="G230" s="59"/>
      <c r="H230" s="57"/>
      <c r="I230" s="58"/>
      <c r="J230" s="57"/>
      <c r="K230" s="92" t="str" cm="1">
        <f t="array" ref="K230">IF(COUNTA(H230:J230)=0,"",SUM(H230:J230)/SUMPRODUCT(--(H230:J230&lt;&gt;"")))</f>
        <v/>
      </c>
      <c r="L230" s="57"/>
      <c r="M230" s="57"/>
      <c r="N230" s="18"/>
      <c r="O230" s="18"/>
      <c r="P230" s="18"/>
      <c r="Q230" s="108">
        <f t="shared" si="85"/>
        <v>0</v>
      </c>
      <c r="R230" s="112"/>
      <c r="S230" s="110"/>
      <c r="T230" s="111">
        <f t="shared" si="86"/>
        <v>-2800</v>
      </c>
    </row>
    <row r="231" ht="21" hidden="1" spans="1:20">
      <c r="A231" s="55">
        <v>44476</v>
      </c>
      <c r="B231" s="56" t="s">
        <v>127</v>
      </c>
      <c r="C231" s="57"/>
      <c r="D231" s="58"/>
      <c r="E231" s="57"/>
      <c r="F231" s="57"/>
      <c r="G231" s="59"/>
      <c r="H231" s="57"/>
      <c r="I231" s="58"/>
      <c r="J231" s="57"/>
      <c r="K231" s="92" t="str" cm="1">
        <f t="array" ref="K231">IF(COUNTA(H231:J231)=0,"",SUM(H231:J231)/SUMPRODUCT(--(H231:J231&lt;&gt;"")))</f>
        <v/>
      </c>
      <c r="L231" s="57"/>
      <c r="M231" s="57"/>
      <c r="N231" s="18"/>
      <c r="O231" s="18"/>
      <c r="P231" s="18"/>
      <c r="Q231" s="108">
        <f t="shared" si="85"/>
        <v>0</v>
      </c>
      <c r="R231" s="112"/>
      <c r="S231" s="110"/>
      <c r="T231" s="111">
        <f t="shared" si="86"/>
        <v>-2800</v>
      </c>
    </row>
    <row r="232" ht="21" hidden="1" spans="1:20">
      <c r="A232" s="55">
        <v>44477</v>
      </c>
      <c r="B232" s="56" t="s">
        <v>133</v>
      </c>
      <c r="C232" s="57"/>
      <c r="D232" s="58"/>
      <c r="E232" s="57"/>
      <c r="F232" s="57"/>
      <c r="G232" s="59"/>
      <c r="H232" s="57"/>
      <c r="I232" s="58"/>
      <c r="J232" s="57"/>
      <c r="K232" s="92" t="str" cm="1">
        <f t="array" ref="K232">IF(COUNTA(H232:J232)=0,"",SUM(H232:J232)/SUMPRODUCT(--(H232:J232&lt;&gt;"")))</f>
        <v/>
      </c>
      <c r="L232" s="57"/>
      <c r="M232" s="57"/>
      <c r="N232" s="18"/>
      <c r="O232" s="18"/>
      <c r="P232" s="18"/>
      <c r="Q232" s="108">
        <f t="shared" si="85"/>
        <v>0</v>
      </c>
      <c r="R232" s="112"/>
      <c r="S232" s="110"/>
      <c r="T232" s="111">
        <f t="shared" si="86"/>
        <v>-2800</v>
      </c>
    </row>
    <row r="233" ht="21" hidden="1" spans="1:20">
      <c r="A233" s="55">
        <v>44478</v>
      </c>
      <c r="B233" s="56" t="s">
        <v>139</v>
      </c>
      <c r="C233" s="57"/>
      <c r="D233" s="58"/>
      <c r="E233" s="57"/>
      <c r="F233" s="57"/>
      <c r="G233" s="59"/>
      <c r="H233" s="57"/>
      <c r="I233" s="58"/>
      <c r="J233" s="57"/>
      <c r="K233" s="92" t="str" cm="1">
        <f t="array" ref="K233">IF(COUNTA(H233:J233)=0,"",SUM(H233:J233)/SUMPRODUCT(--(H233:J233&lt;&gt;"")))</f>
        <v/>
      </c>
      <c r="L233" s="57"/>
      <c r="M233" s="57"/>
      <c r="N233" s="18"/>
      <c r="O233" s="18"/>
      <c r="P233" s="18"/>
      <c r="Q233" s="108">
        <f t="shared" si="85"/>
        <v>0</v>
      </c>
      <c r="R233" s="112"/>
      <c r="S233" s="110"/>
      <c r="T233" s="111">
        <f t="shared" si="86"/>
        <v>-2800</v>
      </c>
    </row>
    <row r="234" ht="21" hidden="1" spans="1:20">
      <c r="A234" s="55">
        <v>44479</v>
      </c>
      <c r="B234" s="56" t="s">
        <v>144</v>
      </c>
      <c r="C234" s="57"/>
      <c r="D234" s="58"/>
      <c r="E234" s="57"/>
      <c r="F234" s="57"/>
      <c r="G234" s="59"/>
      <c r="H234" s="57"/>
      <c r="I234" s="58"/>
      <c r="J234" s="57"/>
      <c r="K234" s="92" t="str" cm="1">
        <f t="array" ref="K234">IF(COUNTA(H234:J234)=0,"",SUM(H234:J234)/SUMPRODUCT(--(H234:J234&lt;&gt;"")))</f>
        <v/>
      </c>
      <c r="L234" s="57"/>
      <c r="M234" s="57"/>
      <c r="N234" s="18"/>
      <c r="O234" s="18"/>
      <c r="P234" s="18"/>
      <c r="Q234" s="108">
        <f t="shared" si="85"/>
        <v>0</v>
      </c>
      <c r="R234" s="112"/>
      <c r="S234" s="110"/>
      <c r="T234" s="111">
        <f t="shared" si="86"/>
        <v>-2800</v>
      </c>
    </row>
    <row r="235" ht="21.75" hidden="1" spans="1:20">
      <c r="A235" s="55">
        <v>44480</v>
      </c>
      <c r="B235" s="56" t="s">
        <v>150</v>
      </c>
      <c r="C235" s="57"/>
      <c r="D235" s="58"/>
      <c r="E235" s="57"/>
      <c r="F235" s="57"/>
      <c r="G235" s="59"/>
      <c r="H235" s="57"/>
      <c r="I235" s="58"/>
      <c r="J235" s="57"/>
      <c r="K235" s="92" t="str" cm="1">
        <f t="array" ref="K235">IF(COUNTA(H235:J235)=0,"",SUM(H235:J235)/SUMPRODUCT(--(H235:J235&lt;&gt;"")))</f>
        <v/>
      </c>
      <c r="L235" s="57"/>
      <c r="M235" s="57"/>
      <c r="N235" s="18"/>
      <c r="O235" s="18"/>
      <c r="P235" s="18"/>
      <c r="Q235" s="108">
        <f t="shared" si="85"/>
        <v>0</v>
      </c>
      <c r="R235" s="119"/>
      <c r="S235" s="110"/>
      <c r="T235" s="111">
        <f t="shared" si="86"/>
        <v>-2800</v>
      </c>
    </row>
    <row r="236" s="38" customFormat="1" ht="21.75" hidden="1" spans="1:20">
      <c r="A236" s="76" t="s">
        <v>267</v>
      </c>
      <c r="B236" s="77"/>
      <c r="C236" s="78" t="str" cm="1">
        <f t="array" ref="C236">IF(COUNTA(C229:C235)=0,"",SUM(C229:C235)/SUMPRODUCT(--(C229:C235&lt;&gt;"")))</f>
        <v/>
      </c>
      <c r="D236" s="78" t="str" cm="1">
        <f t="array" ref="D236">IF(COUNTA(D229:D235)=0,"",SUM(D229:D235)/SUMPRODUCT(--(D229:D235&lt;&gt;"")))</f>
        <v/>
      </c>
      <c r="E236" s="78" t="str" cm="1">
        <f t="array" ref="E236">IF(COUNTA(E229:E235)=0,"",SUM(E229:E235)/SUMPRODUCT(--(E229:E235&lt;&gt;"")))</f>
        <v/>
      </c>
      <c r="F236" s="78" t="str" cm="1">
        <f t="array" ref="F236">IF(COUNTA(F229:F235)=0,"",SUM(F229:F235)/SUMPRODUCT(--(F229:F235&lt;&gt;"")))</f>
        <v/>
      </c>
      <c r="G236" s="78" t="str" cm="1">
        <f t="array" ref="G236">IF(COUNTA(G229:G235)=0,"",SUM(G229:G235)/SUMPRODUCT(--(G229:G235&lt;&gt;"")))</f>
        <v/>
      </c>
      <c r="H236" s="78" t="str" cm="1">
        <f t="array" ref="H236">IF(COUNTA(H229:H235)=0,"",SUM(H229:H235)/SUMPRODUCT(--(H229:H235&lt;&gt;"")))</f>
        <v/>
      </c>
      <c r="I236" s="78" t="str" cm="1">
        <f t="array" ref="I236">IF(COUNTA(I229:I235)=0,"",SUM(I229:I235)/SUMPRODUCT(--(I229:I235&lt;&gt;"")))</f>
        <v/>
      </c>
      <c r="J236" s="78" t="str" cm="1">
        <f t="array" ref="J236">IF(COUNTA(J229:J235)=0,"",SUM(J229:J235)/SUMPRODUCT(--(J229:J235&lt;&gt;"")))</f>
        <v/>
      </c>
      <c r="K236" s="78" t="str" cm="1">
        <f t="array" ref="K236">IF(SUMPRODUCT(--(K229:K235&lt;&gt;""))=0,"",SUM(K229:K235)/SUMPRODUCT(--(K229:K235&lt;&gt;"")))</f>
        <v/>
      </c>
      <c r="L236" s="78" t="str" cm="1">
        <f t="array" ref="L236">IF(COUNTA(L229:L235)=0,"",SUM(L229:L235)/SUMPRODUCT(--(L229:L235&lt;&gt;"")))</f>
        <v/>
      </c>
      <c r="M236" s="78" t="str" cm="1">
        <f t="array" ref="M236">IF(COUNTA(M229:M235)=0,"",SUM(M229:M235)/SUMPRODUCT(--(M229:M235&lt;&gt;"")))</f>
        <v/>
      </c>
      <c r="N236" s="93" t="str" cm="1">
        <f t="array" ref="N236">IF(COUNTA(P229:P235)=0,"",SUM(P229:P235)/SUMPRODUCT(--(P229:P235&lt;&gt;"")))</f>
        <v/>
      </c>
      <c r="O236" s="94"/>
      <c r="P236" s="95"/>
      <c r="Q236" s="121" cm="1">
        <f t="array" ref="Q236">SUM(Q229:Q235)/IF(SUM(Q229:Q235)=0,1,SUM(IF(Q229:Q235&lt;&gt;0,1,0)))</f>
        <v>0</v>
      </c>
      <c r="R236" s="101" t="str">
        <f>REPT("-",12)</f>
        <v>------------</v>
      </c>
      <c r="S236" s="122"/>
      <c r="T236" s="123">
        <f>SUM(T229:T234)</f>
        <v>-16800</v>
      </c>
    </row>
    <row r="237" s="38" customFormat="1" ht="26" hidden="1" customHeight="1" spans="1:20">
      <c r="A237" s="63" t="s">
        <v>157</v>
      </c>
      <c r="B237" s="64"/>
      <c r="C237" s="65">
        <f>SUM(C236:D236)/2</f>
        <v>0</v>
      </c>
      <c r="D237" s="66"/>
      <c r="E237" s="65">
        <f>SUM(E236:F236)/2</f>
        <v>0</v>
      </c>
      <c r="F237" s="66"/>
      <c r="G237" s="63">
        <f>SUM(G236,K236)/2</f>
        <v>0</v>
      </c>
      <c r="H237" s="67"/>
      <c r="I237" s="67"/>
      <c r="J237" s="67"/>
      <c r="K237" s="64"/>
      <c r="L237" s="63">
        <f>SUM(L236:M236)/2</f>
        <v>0</v>
      </c>
      <c r="M237" s="64"/>
      <c r="N237" s="63" t="str">
        <f t="shared" ref="N237:R237" si="87">REPT("-",12)</f>
        <v>------------</v>
      </c>
      <c r="O237" s="67"/>
      <c r="P237" s="64"/>
      <c r="Q237" s="66" t="str">
        <f t="shared" si="87"/>
        <v>------------</v>
      </c>
      <c r="R237" s="66" t="str">
        <f t="shared" si="87"/>
        <v>------------</v>
      </c>
      <c r="S237" s="64"/>
      <c r="T237" s="64" t="str">
        <f>REPT("-",12)</f>
        <v>------------</v>
      </c>
    </row>
    <row r="238" s="38" customFormat="1" ht="26" hidden="1" customHeight="1" spans="1:20">
      <c r="A238" s="68" t="s">
        <v>159</v>
      </c>
      <c r="B238" s="69"/>
      <c r="C238" s="70"/>
      <c r="D238" s="70"/>
      <c r="E238" s="70"/>
      <c r="F238" s="70"/>
      <c r="G238" s="70"/>
      <c r="H238" s="70"/>
      <c r="I238" s="70"/>
      <c r="J238" s="70"/>
      <c r="K238" s="70"/>
      <c r="L238" s="70"/>
      <c r="M238" s="70"/>
      <c r="N238" s="70"/>
      <c r="O238" s="70"/>
      <c r="P238" s="70"/>
      <c r="Q238" s="70"/>
      <c r="R238" s="116" t="str">
        <f>REPT("-",12)</f>
        <v>------------</v>
      </c>
      <c r="S238" s="70"/>
      <c r="T238" s="116" t="str">
        <f>REPT("-",12)</f>
        <v>------------</v>
      </c>
    </row>
    <row r="239" ht="21" hidden="1" spans="1:20">
      <c r="A239" s="55">
        <v>44481</v>
      </c>
      <c r="B239" s="56" t="s">
        <v>115</v>
      </c>
      <c r="C239" s="57"/>
      <c r="D239" s="58"/>
      <c r="E239" s="57"/>
      <c r="F239" s="57"/>
      <c r="G239" s="59"/>
      <c r="H239" s="57"/>
      <c r="I239" s="58"/>
      <c r="J239" s="57"/>
      <c r="K239" s="92" t="str" cm="1">
        <f t="array" ref="K239">IF(COUNTA(H239:J239)=0,"",SUM(H239:J239)/SUMPRODUCT(--(H239:J239&lt;&gt;"")))</f>
        <v/>
      </c>
      <c r="L239" s="57"/>
      <c r="M239" s="57"/>
      <c r="N239" s="18"/>
      <c r="O239" s="18"/>
      <c r="P239" s="18"/>
      <c r="Q239" s="108">
        <f t="shared" ref="Q239:Q245" si="88">(0.5*C239+2*D239+1*E239+1*F239+2*G239+2*H239+2*I239+2*J239+0.5*L239+0.5*M239+O239*P239)/IF(OR(B239="SAT",B239="SUN"),10,13)</f>
        <v>0</v>
      </c>
      <c r="R239" s="109" t="str">
        <f>IF(Q246&gt;=100,"NPL",IF(AND(Q246&lt;=99.99,Q246&gt;=95),"N*",IF(AND(Q246&lt;=94.99,Q246&gt;=88),"ICN1",IF(AND(Q246&lt;=87.99,Q246&gt;=80),"ICN2",IF(AND(Q246&lt;=79.99,Q246&gt;=70),"ICN3",IF(AND(Q246&lt;=69.99,Q246&gt;=60),"ICN4",IF(Q246=0,"-","ICN5")))))))</f>
        <v>-</v>
      </c>
      <c r="S239" s="110"/>
      <c r="T239" s="111">
        <f t="shared" ref="T239:T245" si="89">28*Q239-2800</f>
        <v>-2800</v>
      </c>
    </row>
    <row r="240" ht="21" hidden="1" spans="1:20">
      <c r="A240" s="55">
        <v>44482</v>
      </c>
      <c r="B240" s="56" t="s">
        <v>121</v>
      </c>
      <c r="C240" s="57"/>
      <c r="D240" s="58"/>
      <c r="E240" s="57"/>
      <c r="F240" s="57"/>
      <c r="G240" s="59"/>
      <c r="H240" s="57"/>
      <c r="I240" s="58"/>
      <c r="J240" s="57"/>
      <c r="K240" s="92" t="str" cm="1">
        <f t="array" ref="K240">IF(COUNTA(H240:J240)=0,"",SUM(H240:J240)/SUMPRODUCT(--(H240:J240&lt;&gt;"")))</f>
        <v/>
      </c>
      <c r="L240" s="57"/>
      <c r="M240" s="57"/>
      <c r="N240" s="18"/>
      <c r="O240" s="18"/>
      <c r="P240" s="18"/>
      <c r="Q240" s="108">
        <f t="shared" si="88"/>
        <v>0</v>
      </c>
      <c r="R240" s="112"/>
      <c r="S240" s="110"/>
      <c r="T240" s="111">
        <f t="shared" si="89"/>
        <v>-2800</v>
      </c>
    </row>
    <row r="241" ht="21" hidden="1" spans="1:20">
      <c r="A241" s="55">
        <v>44483</v>
      </c>
      <c r="B241" s="56" t="s">
        <v>127</v>
      </c>
      <c r="C241" s="57"/>
      <c r="D241" s="58"/>
      <c r="E241" s="57"/>
      <c r="F241" s="57"/>
      <c r="G241" s="59"/>
      <c r="H241" s="57"/>
      <c r="I241" s="58"/>
      <c r="J241" s="57"/>
      <c r="K241" s="92" t="str" cm="1">
        <f t="array" ref="K241">IF(COUNTA(H241:J241)=0,"",SUM(H241:J241)/SUMPRODUCT(--(H241:J241&lt;&gt;"")))</f>
        <v/>
      </c>
      <c r="L241" s="57"/>
      <c r="M241" s="57"/>
      <c r="N241" s="18"/>
      <c r="O241" s="18"/>
      <c r="P241" s="18"/>
      <c r="Q241" s="108">
        <f t="shared" si="88"/>
        <v>0</v>
      </c>
      <c r="R241" s="112"/>
      <c r="S241" s="110"/>
      <c r="T241" s="111">
        <f t="shared" si="89"/>
        <v>-2800</v>
      </c>
    </row>
    <row r="242" ht="21" hidden="1" spans="1:20">
      <c r="A242" s="55">
        <v>44484</v>
      </c>
      <c r="B242" s="56" t="s">
        <v>133</v>
      </c>
      <c r="C242" s="57"/>
      <c r="D242" s="58"/>
      <c r="E242" s="57"/>
      <c r="F242" s="57"/>
      <c r="G242" s="59"/>
      <c r="H242" s="57"/>
      <c r="I242" s="58"/>
      <c r="J242" s="57"/>
      <c r="K242" s="92" t="str" cm="1">
        <f t="array" ref="K242">IF(COUNTA(H242:J242)=0,"",SUM(H242:J242)/SUMPRODUCT(--(H242:J242&lt;&gt;"")))</f>
        <v/>
      </c>
      <c r="L242" s="57"/>
      <c r="M242" s="57"/>
      <c r="N242" s="18"/>
      <c r="O242" s="18"/>
      <c r="P242" s="18"/>
      <c r="Q242" s="108">
        <f t="shared" si="88"/>
        <v>0</v>
      </c>
      <c r="R242" s="112"/>
      <c r="S242" s="110"/>
      <c r="T242" s="111">
        <f t="shared" si="89"/>
        <v>-2800</v>
      </c>
    </row>
    <row r="243" ht="21" hidden="1" spans="1:20">
      <c r="A243" s="55">
        <v>44485</v>
      </c>
      <c r="B243" s="56" t="s">
        <v>139</v>
      </c>
      <c r="C243" s="57"/>
      <c r="D243" s="58"/>
      <c r="E243" s="57"/>
      <c r="F243" s="57"/>
      <c r="G243" s="59"/>
      <c r="H243" s="57"/>
      <c r="I243" s="58"/>
      <c r="J243" s="57"/>
      <c r="K243" s="92" t="str" cm="1">
        <f t="array" ref="K243">IF(COUNTA(H243:J243)=0,"",SUM(H243:J243)/SUMPRODUCT(--(H243:J243&lt;&gt;"")))</f>
        <v/>
      </c>
      <c r="L243" s="57"/>
      <c r="M243" s="57"/>
      <c r="N243" s="18"/>
      <c r="O243" s="18"/>
      <c r="P243" s="18"/>
      <c r="Q243" s="108">
        <f t="shared" si="88"/>
        <v>0</v>
      </c>
      <c r="R243" s="112"/>
      <c r="S243" s="110"/>
      <c r="T243" s="111">
        <f t="shared" si="89"/>
        <v>-2800</v>
      </c>
    </row>
    <row r="244" ht="21" hidden="1" spans="1:20">
      <c r="A244" s="55">
        <v>44486</v>
      </c>
      <c r="B244" s="56" t="s">
        <v>144</v>
      </c>
      <c r="C244" s="57"/>
      <c r="D244" s="58"/>
      <c r="E244" s="57"/>
      <c r="F244" s="57"/>
      <c r="G244" s="59"/>
      <c r="H244" s="57"/>
      <c r="I244" s="58"/>
      <c r="J244" s="57"/>
      <c r="K244" s="92" t="str" cm="1">
        <f t="array" ref="K244">IF(COUNTA(H244:J244)=0,"",SUM(H244:J244)/SUMPRODUCT(--(H244:J244&lt;&gt;"")))</f>
        <v/>
      </c>
      <c r="L244" s="57"/>
      <c r="M244" s="57"/>
      <c r="N244" s="18"/>
      <c r="O244" s="18"/>
      <c r="P244" s="18"/>
      <c r="Q244" s="108">
        <f t="shared" si="88"/>
        <v>0</v>
      </c>
      <c r="R244" s="112"/>
      <c r="S244" s="110"/>
      <c r="T244" s="111">
        <f t="shared" si="89"/>
        <v>-2800</v>
      </c>
    </row>
    <row r="245" ht="21.75" hidden="1" spans="1:20">
      <c r="A245" s="55">
        <v>44487</v>
      </c>
      <c r="B245" s="56" t="s">
        <v>150</v>
      </c>
      <c r="C245" s="57"/>
      <c r="D245" s="58"/>
      <c r="E245" s="57"/>
      <c r="F245" s="57"/>
      <c r="G245" s="59"/>
      <c r="H245" s="57"/>
      <c r="I245" s="58"/>
      <c r="J245" s="57"/>
      <c r="K245" s="92" t="str" cm="1">
        <f t="array" ref="K245">IF(COUNTA(H245:J245)=0,"",SUM(H245:J245)/SUMPRODUCT(--(H245:J245&lt;&gt;"")))</f>
        <v/>
      </c>
      <c r="L245" s="57"/>
      <c r="M245" s="57"/>
      <c r="N245" s="18"/>
      <c r="O245" s="18"/>
      <c r="P245" s="18"/>
      <c r="Q245" s="108">
        <f t="shared" si="88"/>
        <v>0</v>
      </c>
      <c r="R245" s="119"/>
      <c r="S245" s="110"/>
      <c r="T245" s="111">
        <f t="shared" si="89"/>
        <v>-2800</v>
      </c>
    </row>
    <row r="246" s="38" customFormat="1" ht="21.75" hidden="1" spans="1:20">
      <c r="A246" s="76" t="s">
        <v>268</v>
      </c>
      <c r="B246" s="77"/>
      <c r="C246" s="78" t="str" cm="1">
        <f t="array" ref="C246">IF(COUNTA(C239:C245)=0,"",SUM(C239:C245)/SUMPRODUCT(--(C239:C245&lt;&gt;"")))</f>
        <v/>
      </c>
      <c r="D246" s="78" t="str" cm="1">
        <f t="array" ref="D246">IF(COUNTA(D239:D245)=0,"",SUM(D239:D245)/SUMPRODUCT(--(D239:D245&lt;&gt;"")))</f>
        <v/>
      </c>
      <c r="E246" s="78" t="str" cm="1">
        <f t="array" ref="E246">IF(COUNTA(E239:E245)=0,"",SUM(E239:E245)/SUMPRODUCT(--(E239:E245&lt;&gt;"")))</f>
        <v/>
      </c>
      <c r="F246" s="78" t="str" cm="1">
        <f t="array" ref="F246">IF(COUNTA(F239:F245)=0,"",SUM(F239:F245)/SUMPRODUCT(--(F239:F245&lt;&gt;"")))</f>
        <v/>
      </c>
      <c r="G246" s="78" t="str" cm="1">
        <f t="array" ref="G246">IF(COUNTA(G239:G245)=0,"",SUM(G239:G245)/SUMPRODUCT(--(G239:G245&lt;&gt;"")))</f>
        <v/>
      </c>
      <c r="H246" s="78" t="str" cm="1">
        <f t="array" ref="H246">IF(COUNTA(H239:H245)=0,"",SUM(H239:H245)/SUMPRODUCT(--(H239:H245&lt;&gt;"")))</f>
        <v/>
      </c>
      <c r="I246" s="78" t="str" cm="1">
        <f t="array" ref="I246">IF(COUNTA(I239:I245)=0,"",SUM(I239:I245)/SUMPRODUCT(--(I239:I245&lt;&gt;"")))</f>
        <v/>
      </c>
      <c r="J246" s="78" t="str" cm="1">
        <f t="array" ref="J246">IF(COUNTA(J239:J245)=0,"",SUM(J239:J245)/SUMPRODUCT(--(J239:J245&lt;&gt;"")))</f>
        <v/>
      </c>
      <c r="K246" s="78" t="str" cm="1">
        <f t="array" ref="K246">IF(SUMPRODUCT(--(K239:K245&lt;&gt;""))=0,"",SUM(K239:K245)/SUMPRODUCT(--(K239:K245&lt;&gt;"")))</f>
        <v/>
      </c>
      <c r="L246" s="78" t="str" cm="1">
        <f t="array" ref="L246">IF(COUNTA(L239:L245)=0,"",SUM(L239:L245)/SUMPRODUCT(--(L239:L245&lt;&gt;"")))</f>
        <v/>
      </c>
      <c r="M246" s="78" t="str" cm="1">
        <f t="array" ref="M246">IF(COUNTA(M239:M245)=0,"",SUM(M239:M245)/SUMPRODUCT(--(M239:M245&lt;&gt;"")))</f>
        <v/>
      </c>
      <c r="N246" s="93" t="str" cm="1">
        <f t="array" ref="N246">IF(COUNTA(P239:P245)=0,"",SUM(P239:P245)/SUMPRODUCT(--(P239:P245&lt;&gt;"")))</f>
        <v/>
      </c>
      <c r="O246" s="94"/>
      <c r="P246" s="95"/>
      <c r="Q246" s="121" cm="1">
        <f t="array" ref="Q246">SUM(Q239:Q245)/IF(SUM(Q239:Q245)=0,1,SUM(IF(Q239:Q245&lt;&gt;0,1,0)))</f>
        <v>0</v>
      </c>
      <c r="R246" s="101" t="str">
        <f>REPT("-",12)</f>
        <v>------------</v>
      </c>
      <c r="S246" s="122"/>
      <c r="T246" s="123">
        <f>SUM(T239:T244)</f>
        <v>-16800</v>
      </c>
    </row>
    <row r="247" s="38" customFormat="1" ht="26" hidden="1" customHeight="1" spans="1:20">
      <c r="A247" s="63" t="s">
        <v>157</v>
      </c>
      <c r="B247" s="64"/>
      <c r="C247" s="65">
        <f>SUM(C246:D246)/2</f>
        <v>0</v>
      </c>
      <c r="D247" s="66"/>
      <c r="E247" s="65">
        <f>SUM(E246:F246)/2</f>
        <v>0</v>
      </c>
      <c r="F247" s="66"/>
      <c r="G247" s="63">
        <f>SUM(G246,K246)/2</f>
        <v>0</v>
      </c>
      <c r="H247" s="67"/>
      <c r="I247" s="67"/>
      <c r="J247" s="67"/>
      <c r="K247" s="64"/>
      <c r="L247" s="63">
        <f>SUM(L246:M246)/2</f>
        <v>0</v>
      </c>
      <c r="M247" s="64"/>
      <c r="N247" s="63" t="str">
        <f t="shared" ref="N247:R247" si="90">REPT("-",12)</f>
        <v>------------</v>
      </c>
      <c r="O247" s="67"/>
      <c r="P247" s="64"/>
      <c r="Q247" s="66" t="str">
        <f t="shared" si="90"/>
        <v>------------</v>
      </c>
      <c r="R247" s="66" t="str">
        <f t="shared" si="90"/>
        <v>------------</v>
      </c>
      <c r="S247" s="64"/>
      <c r="T247" s="64" t="str">
        <f>REPT("-",12)</f>
        <v>------------</v>
      </c>
    </row>
    <row r="248" s="38" customFormat="1" ht="26" hidden="1" customHeight="1" spans="1:20">
      <c r="A248" s="68" t="s">
        <v>159</v>
      </c>
      <c r="B248" s="69"/>
      <c r="C248" s="70"/>
      <c r="D248" s="70"/>
      <c r="E248" s="70"/>
      <c r="F248" s="70"/>
      <c r="G248" s="70"/>
      <c r="H248" s="70"/>
      <c r="I248" s="70"/>
      <c r="J248" s="70"/>
      <c r="K248" s="70"/>
      <c r="L248" s="70"/>
      <c r="M248" s="70"/>
      <c r="N248" s="70"/>
      <c r="O248" s="70"/>
      <c r="P248" s="70"/>
      <c r="Q248" s="70"/>
      <c r="R248" s="116" t="str">
        <f>REPT("-",12)</f>
        <v>------------</v>
      </c>
      <c r="S248" s="70"/>
      <c r="T248" s="116" t="str">
        <f>REPT("-",12)</f>
        <v>------------</v>
      </c>
    </row>
    <row r="249" ht="21" hidden="1" spans="1:20">
      <c r="A249" s="55">
        <v>44488</v>
      </c>
      <c r="B249" s="56" t="s">
        <v>115</v>
      </c>
      <c r="C249" s="57"/>
      <c r="D249" s="58"/>
      <c r="E249" s="57"/>
      <c r="F249" s="57"/>
      <c r="G249" s="59"/>
      <c r="H249" s="57"/>
      <c r="I249" s="58"/>
      <c r="J249" s="57"/>
      <c r="K249" s="92" t="str" cm="1">
        <f t="array" ref="K249">IF(COUNTA(H249:J249)=0,"",SUM(H249:J249)/SUMPRODUCT(--(H249:J249&lt;&gt;"")))</f>
        <v/>
      </c>
      <c r="L249" s="57"/>
      <c r="M249" s="57"/>
      <c r="N249" s="18"/>
      <c r="O249" s="18"/>
      <c r="P249" s="18"/>
      <c r="Q249" s="108">
        <f t="shared" ref="Q249:Q255" si="91">(0.5*C249+2*D249+1*E249+1*F249+2*G249+2*H249+2*I249+2*J249+0.5*L249+0.5*M249+O249*P249)/IF(OR(B249="SAT",B249="SUN"),10,13)</f>
        <v>0</v>
      </c>
      <c r="R249" s="109" t="str">
        <f>IF(Q256&gt;=100,"NPL",IF(AND(Q256&lt;=99.99,Q256&gt;=95),"N*",IF(AND(Q256&lt;=94.99,Q256&gt;=88),"ICN1",IF(AND(Q256&lt;=87.99,Q256&gt;=80),"ICN2",IF(AND(Q256&lt;=79.99,Q256&gt;=70),"ICN3",IF(AND(Q256&lt;=69.99,Q256&gt;=60),"ICN4",IF(Q256=0,"-","ICN5")))))))</f>
        <v>-</v>
      </c>
      <c r="S249" s="110"/>
      <c r="T249" s="111">
        <f t="shared" ref="T249:T255" si="92">28*Q249-2800</f>
        <v>-2800</v>
      </c>
    </row>
    <row r="250" ht="21" hidden="1" spans="1:20">
      <c r="A250" s="55">
        <v>44489</v>
      </c>
      <c r="B250" s="56" t="s">
        <v>121</v>
      </c>
      <c r="C250" s="57"/>
      <c r="D250" s="58"/>
      <c r="E250" s="57"/>
      <c r="F250" s="57"/>
      <c r="G250" s="59"/>
      <c r="H250" s="57"/>
      <c r="I250" s="58"/>
      <c r="J250" s="57"/>
      <c r="K250" s="92" t="str" cm="1">
        <f t="array" ref="K250">IF(COUNTA(H250:J250)=0,"",SUM(H250:J250)/SUMPRODUCT(--(H250:J250&lt;&gt;"")))</f>
        <v/>
      </c>
      <c r="L250" s="57"/>
      <c r="M250" s="57"/>
      <c r="N250" s="18"/>
      <c r="O250" s="18"/>
      <c r="P250" s="18"/>
      <c r="Q250" s="108">
        <f t="shared" si="91"/>
        <v>0</v>
      </c>
      <c r="R250" s="112"/>
      <c r="S250" s="110"/>
      <c r="T250" s="111">
        <f t="shared" si="92"/>
        <v>-2800</v>
      </c>
    </row>
    <row r="251" ht="21" hidden="1" spans="1:20">
      <c r="A251" s="55">
        <v>44490</v>
      </c>
      <c r="B251" s="56" t="s">
        <v>127</v>
      </c>
      <c r="C251" s="57"/>
      <c r="D251" s="58"/>
      <c r="E251" s="57"/>
      <c r="F251" s="57"/>
      <c r="G251" s="59"/>
      <c r="H251" s="57"/>
      <c r="I251" s="58"/>
      <c r="J251" s="57"/>
      <c r="K251" s="92" t="str" cm="1">
        <f t="array" ref="K251">IF(COUNTA(H251:J251)=0,"",SUM(H251:J251)/SUMPRODUCT(--(H251:J251&lt;&gt;"")))</f>
        <v/>
      </c>
      <c r="L251" s="57"/>
      <c r="M251" s="57"/>
      <c r="N251" s="18"/>
      <c r="O251" s="18"/>
      <c r="P251" s="18"/>
      <c r="Q251" s="108">
        <f t="shared" si="91"/>
        <v>0</v>
      </c>
      <c r="R251" s="112"/>
      <c r="S251" s="110"/>
      <c r="T251" s="111">
        <f t="shared" si="92"/>
        <v>-2800</v>
      </c>
    </row>
    <row r="252" ht="21" hidden="1" spans="1:20">
      <c r="A252" s="55">
        <v>44491</v>
      </c>
      <c r="B252" s="56" t="s">
        <v>133</v>
      </c>
      <c r="C252" s="57"/>
      <c r="D252" s="58"/>
      <c r="E252" s="57"/>
      <c r="F252" s="57"/>
      <c r="G252" s="59"/>
      <c r="H252" s="57"/>
      <c r="I252" s="58"/>
      <c r="J252" s="57"/>
      <c r="K252" s="92" t="str" cm="1">
        <f t="array" ref="K252">IF(COUNTA(H252:J252)=0,"",SUM(H252:J252)/SUMPRODUCT(--(H252:J252&lt;&gt;"")))</f>
        <v/>
      </c>
      <c r="L252" s="57"/>
      <c r="M252" s="57"/>
      <c r="N252" s="18"/>
      <c r="O252" s="18"/>
      <c r="P252" s="18"/>
      <c r="Q252" s="108">
        <f t="shared" si="91"/>
        <v>0</v>
      </c>
      <c r="R252" s="112"/>
      <c r="S252" s="110"/>
      <c r="T252" s="111">
        <f t="shared" si="92"/>
        <v>-2800</v>
      </c>
    </row>
    <row r="253" ht="21" hidden="1" spans="1:20">
      <c r="A253" s="55">
        <v>44492</v>
      </c>
      <c r="B253" s="56" t="s">
        <v>139</v>
      </c>
      <c r="C253" s="57"/>
      <c r="D253" s="58"/>
      <c r="E253" s="57"/>
      <c r="F253" s="57"/>
      <c r="G253" s="59"/>
      <c r="H253" s="57"/>
      <c r="I253" s="58"/>
      <c r="J253" s="57"/>
      <c r="K253" s="92" t="str" cm="1">
        <f t="array" ref="K253">IF(COUNTA(H253:J253)=0,"",SUM(H253:J253)/SUMPRODUCT(--(H253:J253&lt;&gt;"")))</f>
        <v/>
      </c>
      <c r="L253" s="57"/>
      <c r="M253" s="57"/>
      <c r="N253" s="18"/>
      <c r="O253" s="18"/>
      <c r="P253" s="18"/>
      <c r="Q253" s="108">
        <f t="shared" si="91"/>
        <v>0</v>
      </c>
      <c r="R253" s="112"/>
      <c r="S253" s="110"/>
      <c r="T253" s="111">
        <f t="shared" si="92"/>
        <v>-2800</v>
      </c>
    </row>
    <row r="254" ht="21" hidden="1" spans="1:20">
      <c r="A254" s="55">
        <v>44493</v>
      </c>
      <c r="B254" s="56" t="s">
        <v>144</v>
      </c>
      <c r="C254" s="57"/>
      <c r="D254" s="58"/>
      <c r="E254" s="57"/>
      <c r="F254" s="57"/>
      <c r="G254" s="59"/>
      <c r="H254" s="57"/>
      <c r="I254" s="58"/>
      <c r="J254" s="57"/>
      <c r="K254" s="92" t="str" cm="1">
        <f t="array" ref="K254">IF(COUNTA(H254:J254)=0,"",SUM(H254:J254)/SUMPRODUCT(--(H254:J254&lt;&gt;"")))</f>
        <v/>
      </c>
      <c r="L254" s="57"/>
      <c r="M254" s="57"/>
      <c r="N254" s="18"/>
      <c r="O254" s="18"/>
      <c r="P254" s="18"/>
      <c r="Q254" s="108">
        <f t="shared" si="91"/>
        <v>0</v>
      </c>
      <c r="R254" s="112"/>
      <c r="S254" s="110"/>
      <c r="T254" s="111">
        <f t="shared" si="92"/>
        <v>-2800</v>
      </c>
    </row>
    <row r="255" ht="21.75" hidden="1" spans="1:20">
      <c r="A255" s="55">
        <v>44494</v>
      </c>
      <c r="B255" s="56" t="s">
        <v>150</v>
      </c>
      <c r="C255" s="57"/>
      <c r="D255" s="58"/>
      <c r="E255" s="57"/>
      <c r="F255" s="57"/>
      <c r="G255" s="59"/>
      <c r="H255" s="57"/>
      <c r="I255" s="58"/>
      <c r="J255" s="57"/>
      <c r="K255" s="92" t="str" cm="1">
        <f t="array" ref="K255">IF(COUNTA(H255:J255)=0,"",SUM(H255:J255)/SUMPRODUCT(--(H255:J255&lt;&gt;"")))</f>
        <v/>
      </c>
      <c r="L255" s="57"/>
      <c r="M255" s="57"/>
      <c r="N255" s="18"/>
      <c r="O255" s="18"/>
      <c r="P255" s="18"/>
      <c r="Q255" s="108">
        <f t="shared" si="91"/>
        <v>0</v>
      </c>
      <c r="R255" s="119"/>
      <c r="S255" s="110"/>
      <c r="T255" s="111">
        <f t="shared" si="92"/>
        <v>-2800</v>
      </c>
    </row>
    <row r="256" s="38" customFormat="1" ht="21.75" hidden="1" spans="1:20">
      <c r="A256" s="76" t="s">
        <v>269</v>
      </c>
      <c r="B256" s="77"/>
      <c r="C256" s="78" t="str" cm="1">
        <f t="array" ref="C256">IF(COUNTA(C249:C255)=0,"",SUM(C249:C255)/SUMPRODUCT(--(C249:C255&lt;&gt;"")))</f>
        <v/>
      </c>
      <c r="D256" s="78" t="str" cm="1">
        <f t="array" ref="D256">IF(COUNTA(D249:D255)=0,"",SUM(D249:D255)/SUMPRODUCT(--(D249:D255&lt;&gt;"")))</f>
        <v/>
      </c>
      <c r="E256" s="78" t="str" cm="1">
        <f t="array" ref="E256">IF(COUNTA(E249:E255)=0,"",SUM(E249:E255)/SUMPRODUCT(--(E249:E255&lt;&gt;"")))</f>
        <v/>
      </c>
      <c r="F256" s="78" t="str" cm="1">
        <f t="array" ref="F256">IF(COUNTA(F249:F255)=0,"",SUM(F249:F255)/SUMPRODUCT(--(F249:F255&lt;&gt;"")))</f>
        <v/>
      </c>
      <c r="G256" s="78" t="str" cm="1">
        <f t="array" ref="G256">IF(COUNTA(G249:G255)=0,"",SUM(G249:G255)/SUMPRODUCT(--(G249:G255&lt;&gt;"")))</f>
        <v/>
      </c>
      <c r="H256" s="78" t="str" cm="1">
        <f t="array" ref="H256">IF(COUNTA(H249:H255)=0,"",SUM(H249:H255)/SUMPRODUCT(--(H249:H255&lt;&gt;"")))</f>
        <v/>
      </c>
      <c r="I256" s="78" t="str" cm="1">
        <f t="array" ref="I256">IF(COUNTA(I249:I255)=0,"",SUM(I249:I255)/SUMPRODUCT(--(I249:I255&lt;&gt;"")))</f>
        <v/>
      </c>
      <c r="J256" s="78" t="str" cm="1">
        <f t="array" ref="J256">IF(COUNTA(J249:J255)=0,"",SUM(J249:J255)/SUMPRODUCT(--(J249:J255&lt;&gt;"")))</f>
        <v/>
      </c>
      <c r="K256" s="78" t="str" cm="1">
        <f t="array" ref="K256">IF(SUMPRODUCT(--(K249:K255&lt;&gt;""))=0,"",SUM(K249:K255)/SUMPRODUCT(--(K249:K255&lt;&gt;"")))</f>
        <v/>
      </c>
      <c r="L256" s="78" t="str" cm="1">
        <f t="array" ref="L256">IF(COUNTA(L249:L255)=0,"",SUM(L249:L255)/SUMPRODUCT(--(L249:L255&lt;&gt;"")))</f>
        <v/>
      </c>
      <c r="M256" s="78" t="str" cm="1">
        <f t="array" ref="M256">IF(COUNTA(M249:M255)=0,"",SUM(M249:M255)/SUMPRODUCT(--(M249:M255&lt;&gt;"")))</f>
        <v/>
      </c>
      <c r="N256" s="93" t="str" cm="1">
        <f t="array" ref="N256">IF(COUNTA(P249:P255)=0,"",SUM(P249:P255)/SUMPRODUCT(--(P249:P255&lt;&gt;"")))</f>
        <v/>
      </c>
      <c r="O256" s="94"/>
      <c r="P256" s="95"/>
      <c r="Q256" s="121" cm="1">
        <f t="array" ref="Q256">SUM(Q249:Q255)/IF(SUM(Q249:Q255)=0,1,SUM(IF(Q249:Q255&lt;&gt;0,1,0)))</f>
        <v>0</v>
      </c>
      <c r="R256" s="101" t="str">
        <f t="shared" ref="R256:R259" si="93">REPT("-",12)</f>
        <v>------------</v>
      </c>
      <c r="S256" s="122"/>
      <c r="T256" s="123">
        <f>SUM(T249:T254)</f>
        <v>-16800</v>
      </c>
    </row>
    <row r="257" s="38" customFormat="1" ht="26" hidden="1" customHeight="1" spans="1:20">
      <c r="A257" s="63" t="s">
        <v>157</v>
      </c>
      <c r="B257" s="64"/>
      <c r="C257" s="65">
        <f>SUM(C256:D256)/2</f>
        <v>0</v>
      </c>
      <c r="D257" s="66"/>
      <c r="E257" s="65">
        <f>SUM(E256:F256)/2</f>
        <v>0</v>
      </c>
      <c r="F257" s="66"/>
      <c r="G257" s="63">
        <f>SUM(G256,K256)/2</f>
        <v>0</v>
      </c>
      <c r="H257" s="67"/>
      <c r="I257" s="67"/>
      <c r="J257" s="67"/>
      <c r="K257" s="64"/>
      <c r="L257" s="63">
        <f>SUM(L256:M256)/2</f>
        <v>0</v>
      </c>
      <c r="M257" s="64"/>
      <c r="N257" s="63" t="str">
        <f t="shared" ref="N257:R257" si="94">REPT("-",12)</f>
        <v>------------</v>
      </c>
      <c r="O257" s="67"/>
      <c r="P257" s="64"/>
      <c r="Q257" s="66" t="str">
        <f t="shared" si="94"/>
        <v>------------</v>
      </c>
      <c r="R257" s="66" t="str">
        <f t="shared" si="94"/>
        <v>------------</v>
      </c>
      <c r="S257" s="64"/>
      <c r="T257" s="64" t="str">
        <f t="shared" ref="T257:T261" si="95">REPT("-",12)</f>
        <v>------------</v>
      </c>
    </row>
    <row r="258" s="38" customFormat="1" ht="26" hidden="1" customHeight="1" spans="1:20">
      <c r="A258" s="68" t="s">
        <v>159</v>
      </c>
      <c r="B258" s="69"/>
      <c r="C258" s="70"/>
      <c r="D258" s="70"/>
      <c r="E258" s="70"/>
      <c r="F258" s="70"/>
      <c r="G258" s="70"/>
      <c r="H258" s="70"/>
      <c r="I258" s="70"/>
      <c r="J258" s="70"/>
      <c r="K258" s="70"/>
      <c r="L258" s="70"/>
      <c r="M258" s="70"/>
      <c r="N258" s="70"/>
      <c r="O258" s="70"/>
      <c r="P258" s="70"/>
      <c r="Q258" s="70"/>
      <c r="R258" s="116" t="str">
        <f t="shared" si="93"/>
        <v>------------</v>
      </c>
      <c r="S258" s="70"/>
      <c r="T258" s="116" t="str">
        <f t="shared" si="95"/>
        <v>------------</v>
      </c>
    </row>
    <row r="259" s="39" customFormat="1" ht="24" hidden="1" customHeight="1" spans="1:20">
      <c r="A259" s="79" t="s">
        <v>270</v>
      </c>
      <c r="B259" s="80"/>
      <c r="C259" s="81" t="str">
        <f t="shared" ref="C259:N259" si="96">IF(SUMPRODUCT(--(C226&lt;&gt;"")+--(C236&lt;&gt;"")+--(C246&lt;&gt;"")+--(C256&lt;&gt;""))=0,"",SUM(C226,C236,C246,C256)/SUMPRODUCT(--(C226&lt;&gt;"")+--(C236&lt;&gt;"")+--(C246&lt;&gt;"")+--(C256&lt;&gt;"")))</f>
        <v/>
      </c>
      <c r="D259" s="81" t="str">
        <f t="shared" si="96"/>
        <v/>
      </c>
      <c r="E259" s="81" t="str">
        <f t="shared" si="96"/>
        <v/>
      </c>
      <c r="F259" s="81" t="str">
        <f t="shared" si="96"/>
        <v/>
      </c>
      <c r="G259" s="81" t="str">
        <f t="shared" si="96"/>
        <v/>
      </c>
      <c r="H259" s="81" t="str">
        <f t="shared" si="96"/>
        <v/>
      </c>
      <c r="I259" s="81" t="str">
        <f t="shared" si="96"/>
        <v/>
      </c>
      <c r="J259" s="81" t="str">
        <f t="shared" si="96"/>
        <v/>
      </c>
      <c r="K259" s="81" t="str">
        <f t="shared" si="96"/>
        <v/>
      </c>
      <c r="L259" s="81" t="str">
        <f t="shared" si="96"/>
        <v/>
      </c>
      <c r="M259" s="81" t="str">
        <f t="shared" si="96"/>
        <v/>
      </c>
      <c r="N259" s="98" t="str">
        <f t="shared" si="96"/>
        <v/>
      </c>
      <c r="O259" s="99"/>
      <c r="P259" s="100"/>
      <c r="Q259" s="98">
        <f>IF(SUMPRODUCT(--(Q226&lt;&gt;0),--ISNUMBER(Q226))+SUMPRODUCT(--(Q236&lt;&gt;0),--ISNUMBER(Q236))+SUMPRODUCT(--(Q246&lt;&gt;0),--ISNUMBER(Q246))+SUMPRODUCT(--(Q256&lt;&gt;0),--ISNUMBER(Q256))=0,0,(SUM(Q226*(Q226&lt;&gt;0),Q236*(Q236&lt;&gt;0),Q246*(Q246&lt;&gt;0),Q256*(Q256&lt;&gt;0)))/(SUMPRODUCT(--(Q226&lt;&gt;0),--ISNUMBER(Q226))+SUMPRODUCT(--(Q236&lt;&gt;0),--ISNUMBER(Q236))+SUMPRODUCT(--(Q246&lt;&gt;0),--ISNUMBER(Q246))+SUMPRODUCT(--(Q256&lt;&gt;0),--ISNUMBER(Q256))))</f>
        <v>0</v>
      </c>
      <c r="R259" s="101" t="str">
        <f t="shared" si="93"/>
        <v>------------</v>
      </c>
      <c r="S259" s="100"/>
      <c r="T259" s="81">
        <f>IF(SUMPRODUCT(--(T226&lt;&gt;"")+--(T236&lt;&gt;"")+--(T246&lt;&gt;"")+--(T256&lt;&gt;""))=0,"",SUM(T226,T236,T246,T256)/SUMPRODUCT(--(T226&lt;&gt;"")+--(T236&lt;&gt;"")+--(T246&lt;&gt;"")+--(T256&lt;&gt;"")))</f>
        <v>-16800</v>
      </c>
    </row>
    <row r="260" s="40" customFormat="1" ht="26" hidden="1" customHeight="1" spans="1:20">
      <c r="A260" s="82" t="s">
        <v>220</v>
      </c>
      <c r="B260" s="83"/>
      <c r="C260" s="84">
        <f>SUM(C259:D259)/2</f>
        <v>0</v>
      </c>
      <c r="D260" s="85"/>
      <c r="E260" s="84">
        <f>SUM(E259:F259)/2</f>
        <v>0</v>
      </c>
      <c r="F260" s="85"/>
      <c r="G260" s="82">
        <f>SUM(G259,K259)/2</f>
        <v>0</v>
      </c>
      <c r="H260" s="86"/>
      <c r="I260" s="86"/>
      <c r="J260" s="86"/>
      <c r="K260" s="83"/>
      <c r="L260" s="82">
        <f>SUM(L259:M259)/2</f>
        <v>0</v>
      </c>
      <c r="M260" s="83"/>
      <c r="N260" s="82" t="str">
        <f t="shared" ref="N260:R260" si="97">REPT("-",12)</f>
        <v>------------</v>
      </c>
      <c r="O260" s="86"/>
      <c r="P260" s="83"/>
      <c r="Q260" s="85" t="str">
        <f t="shared" si="97"/>
        <v>------------</v>
      </c>
      <c r="R260" s="85" t="str">
        <f t="shared" si="97"/>
        <v>------------</v>
      </c>
      <c r="S260" s="83"/>
      <c r="T260" s="83" t="str">
        <f t="shared" si="95"/>
        <v>------------</v>
      </c>
    </row>
    <row r="261" s="38" customFormat="1" ht="26" hidden="1" customHeight="1" spans="1:20">
      <c r="A261" s="87" t="s">
        <v>221</v>
      </c>
      <c r="B261" s="88"/>
      <c r="C261" s="89"/>
      <c r="D261" s="89"/>
      <c r="E261" s="89"/>
      <c r="F261" s="89"/>
      <c r="G261" s="89"/>
      <c r="H261" s="89"/>
      <c r="I261" s="89"/>
      <c r="J261" s="89"/>
      <c r="K261" s="89"/>
      <c r="L261" s="89"/>
      <c r="M261" s="89"/>
      <c r="N261" s="89"/>
      <c r="O261" s="89"/>
      <c r="P261" s="89"/>
      <c r="Q261" s="89"/>
      <c r="R261" s="124" t="str">
        <f>REPT("-",12)</f>
        <v>------------</v>
      </c>
      <c r="S261" s="89"/>
      <c r="T261" s="124" t="str">
        <f t="shared" si="95"/>
        <v>------------</v>
      </c>
    </row>
    <row r="262" ht="21" hidden="1" spans="1:20">
      <c r="A262" s="55">
        <v>44495</v>
      </c>
      <c r="B262" s="56" t="s">
        <v>115</v>
      </c>
      <c r="C262" s="57"/>
      <c r="D262" s="58"/>
      <c r="E262" s="57"/>
      <c r="F262" s="57"/>
      <c r="G262" s="59"/>
      <c r="H262" s="57"/>
      <c r="I262" s="58"/>
      <c r="J262" s="57"/>
      <c r="K262" s="92" t="str" cm="1">
        <f t="array" ref="K262">IF(COUNTA(H262:J262)=0,"",SUM(H262:J262)/SUMPRODUCT(--(H262:J262&lt;&gt;"")))</f>
        <v/>
      </c>
      <c r="L262" s="57"/>
      <c r="M262" s="57"/>
      <c r="N262" s="18"/>
      <c r="O262" s="18"/>
      <c r="P262" s="18"/>
      <c r="Q262" s="108">
        <f t="shared" ref="Q262:Q268" si="98">(0.5*C262+2*D262+1*E262+1*F262+2*G262+2*H262+2*I262+2*J262+0.5*L262+0.5*M262+O262*P262)/IF(OR(B262="SAT",B262="SUN"),10,13)</f>
        <v>0</v>
      </c>
      <c r="R262" s="109" t="str">
        <f>IF(Q269&gt;=100,"NPL",IF(AND(Q269&lt;=99.99,Q269&gt;=95),"N*",IF(AND(Q269&lt;=94.99,Q269&gt;=88),"ICN1",IF(AND(Q269&lt;=87.99,Q269&gt;=80),"ICN2",IF(AND(Q269&lt;=79.99,Q269&gt;=70),"ICN3",IF(AND(Q269&lt;=69.99,Q269&gt;=60),"ICN4",IF(Q269=0,"-","ICN5")))))))</f>
        <v>-</v>
      </c>
      <c r="S262" s="110"/>
      <c r="T262" s="111">
        <f t="shared" ref="T262:T268" si="99">28*Q262-2800</f>
        <v>-2800</v>
      </c>
    </row>
    <row r="263" ht="21" hidden="1" spans="1:20">
      <c r="A263" s="55">
        <v>44496</v>
      </c>
      <c r="B263" s="56" t="s">
        <v>121</v>
      </c>
      <c r="C263" s="57"/>
      <c r="D263" s="58"/>
      <c r="E263" s="57"/>
      <c r="F263" s="57"/>
      <c r="G263" s="59"/>
      <c r="H263" s="57"/>
      <c r="I263" s="58"/>
      <c r="J263" s="57"/>
      <c r="K263" s="92" t="str" cm="1">
        <f t="array" ref="K263">IF(COUNTA(H263:J263)=0,"",SUM(H263:J263)/SUMPRODUCT(--(H263:J263&lt;&gt;"")))</f>
        <v/>
      </c>
      <c r="L263" s="57"/>
      <c r="M263" s="57"/>
      <c r="N263" s="18"/>
      <c r="O263" s="18"/>
      <c r="P263" s="18"/>
      <c r="Q263" s="108">
        <f t="shared" si="98"/>
        <v>0</v>
      </c>
      <c r="R263" s="112"/>
      <c r="S263" s="110"/>
      <c r="T263" s="111">
        <f t="shared" si="99"/>
        <v>-2800</v>
      </c>
    </row>
    <row r="264" ht="21" hidden="1" spans="1:20">
      <c r="A264" s="55">
        <v>44497</v>
      </c>
      <c r="B264" s="56" t="s">
        <v>127</v>
      </c>
      <c r="C264" s="57"/>
      <c r="D264" s="58"/>
      <c r="E264" s="57"/>
      <c r="F264" s="57"/>
      <c r="G264" s="59"/>
      <c r="H264" s="57"/>
      <c r="I264" s="58"/>
      <c r="J264" s="57"/>
      <c r="K264" s="92" t="str" cm="1">
        <f t="array" ref="K264">IF(COUNTA(H264:J264)=0,"",SUM(H264:J264)/SUMPRODUCT(--(H264:J264&lt;&gt;"")))</f>
        <v/>
      </c>
      <c r="L264" s="57"/>
      <c r="M264" s="57"/>
      <c r="N264" s="18"/>
      <c r="O264" s="18"/>
      <c r="P264" s="18"/>
      <c r="Q264" s="108">
        <f t="shared" si="98"/>
        <v>0</v>
      </c>
      <c r="R264" s="112"/>
      <c r="S264" s="110"/>
      <c r="T264" s="111">
        <f t="shared" si="99"/>
        <v>-2800</v>
      </c>
    </row>
    <row r="265" ht="21" hidden="1" spans="1:20">
      <c r="A265" s="55">
        <v>44498</v>
      </c>
      <c r="B265" s="56" t="s">
        <v>133</v>
      </c>
      <c r="C265" s="57"/>
      <c r="D265" s="58"/>
      <c r="E265" s="57"/>
      <c r="F265" s="57"/>
      <c r="G265" s="59"/>
      <c r="H265" s="57"/>
      <c r="I265" s="58"/>
      <c r="J265" s="57"/>
      <c r="K265" s="92" t="str" cm="1">
        <f t="array" ref="K265">IF(COUNTA(H265:J265)=0,"",SUM(H265:J265)/SUMPRODUCT(--(H265:J265&lt;&gt;"")))</f>
        <v/>
      </c>
      <c r="L265" s="57"/>
      <c r="M265" s="57"/>
      <c r="N265" s="18"/>
      <c r="O265" s="18"/>
      <c r="P265" s="18"/>
      <c r="Q265" s="108">
        <f t="shared" si="98"/>
        <v>0</v>
      </c>
      <c r="R265" s="112"/>
      <c r="S265" s="110"/>
      <c r="T265" s="111">
        <f t="shared" si="99"/>
        <v>-2800</v>
      </c>
    </row>
    <row r="266" ht="21" hidden="1" spans="1:20">
      <c r="A266" s="55">
        <v>44499</v>
      </c>
      <c r="B266" s="56" t="s">
        <v>139</v>
      </c>
      <c r="C266" s="57"/>
      <c r="D266" s="58"/>
      <c r="E266" s="57"/>
      <c r="F266" s="57"/>
      <c r="G266" s="59"/>
      <c r="H266" s="57"/>
      <c r="I266" s="58"/>
      <c r="J266" s="57"/>
      <c r="K266" s="92" t="str" cm="1">
        <f t="array" ref="K266">IF(COUNTA(H266:J266)=0,"",SUM(H266:J266)/SUMPRODUCT(--(H266:J266&lt;&gt;"")))</f>
        <v/>
      </c>
      <c r="L266" s="57"/>
      <c r="M266" s="57"/>
      <c r="N266" s="18"/>
      <c r="O266" s="18"/>
      <c r="P266" s="18"/>
      <c r="Q266" s="108">
        <f t="shared" si="98"/>
        <v>0</v>
      </c>
      <c r="R266" s="112"/>
      <c r="S266" s="110"/>
      <c r="T266" s="111">
        <f t="shared" si="99"/>
        <v>-2800</v>
      </c>
    </row>
    <row r="267" ht="21" hidden="1" spans="1:20">
      <c r="A267" s="55">
        <v>44500</v>
      </c>
      <c r="B267" s="56" t="s">
        <v>144</v>
      </c>
      <c r="C267" s="57"/>
      <c r="D267" s="58"/>
      <c r="E267" s="57"/>
      <c r="F267" s="57"/>
      <c r="G267" s="59"/>
      <c r="H267" s="57"/>
      <c r="I267" s="58"/>
      <c r="J267" s="57"/>
      <c r="K267" s="92" t="str" cm="1">
        <f t="array" ref="K267">IF(COUNTA(H267:J267)=0,"",SUM(H267:J267)/SUMPRODUCT(--(H267:J267&lt;&gt;"")))</f>
        <v/>
      </c>
      <c r="L267" s="57"/>
      <c r="M267" s="57"/>
      <c r="N267" s="18"/>
      <c r="O267" s="18"/>
      <c r="P267" s="18"/>
      <c r="Q267" s="108">
        <f t="shared" si="98"/>
        <v>0</v>
      </c>
      <c r="R267" s="112"/>
      <c r="S267" s="110"/>
      <c r="T267" s="111">
        <f t="shared" si="99"/>
        <v>-2800</v>
      </c>
    </row>
    <row r="268" ht="21.75" hidden="1" spans="1:20">
      <c r="A268" s="55">
        <v>44501</v>
      </c>
      <c r="B268" s="56" t="s">
        <v>150</v>
      </c>
      <c r="C268" s="57"/>
      <c r="D268" s="58"/>
      <c r="E268" s="57"/>
      <c r="F268" s="57"/>
      <c r="G268" s="59"/>
      <c r="H268" s="57"/>
      <c r="I268" s="58"/>
      <c r="J268" s="57"/>
      <c r="K268" s="92" t="str" cm="1">
        <f t="array" ref="K268">IF(COUNTA(H268:J268)=0,"",SUM(H268:J268)/SUMPRODUCT(--(H268:J268&lt;&gt;"")))</f>
        <v/>
      </c>
      <c r="L268" s="57"/>
      <c r="M268" s="57"/>
      <c r="N268" s="18"/>
      <c r="O268" s="18"/>
      <c r="P268" s="18"/>
      <c r="Q268" s="108">
        <f t="shared" si="98"/>
        <v>0</v>
      </c>
      <c r="R268" s="119"/>
      <c r="S268" s="110"/>
      <c r="T268" s="111">
        <f t="shared" si="99"/>
        <v>-2800</v>
      </c>
    </row>
    <row r="269" s="38" customFormat="1" ht="21.75" hidden="1" spans="1:20">
      <c r="A269" s="76" t="s">
        <v>271</v>
      </c>
      <c r="B269" s="77"/>
      <c r="C269" s="78" t="str" cm="1">
        <f t="array" ref="C269">IF(COUNTA(C262:C268)=0,"",SUM(C262:C268)/SUMPRODUCT(--(C262:C268&lt;&gt;"")))</f>
        <v/>
      </c>
      <c r="D269" s="78" t="str" cm="1">
        <f t="array" ref="D269">IF(COUNTA(D262:D268)=0,"",SUM(D262:D268)/SUMPRODUCT(--(D262:D268&lt;&gt;"")))</f>
        <v/>
      </c>
      <c r="E269" s="78" t="str" cm="1">
        <f t="array" ref="E269">IF(COUNTA(E262:E268)=0,"",SUM(E262:E268)/SUMPRODUCT(--(E262:E268&lt;&gt;"")))</f>
        <v/>
      </c>
      <c r="F269" s="78" t="str" cm="1">
        <f t="array" ref="F269">IF(COUNTA(F262:F268)=0,"",SUM(F262:F268)/SUMPRODUCT(--(F262:F268&lt;&gt;"")))</f>
        <v/>
      </c>
      <c r="G269" s="78" t="str" cm="1">
        <f t="array" ref="G269">IF(COUNTA(G262:G268)=0,"",SUM(G262:G268)/SUMPRODUCT(--(G262:G268&lt;&gt;"")))</f>
        <v/>
      </c>
      <c r="H269" s="78" t="str" cm="1">
        <f t="array" ref="H269">IF(COUNTA(H262:H268)=0,"",SUM(H262:H268)/SUMPRODUCT(--(H262:H268&lt;&gt;"")))</f>
        <v/>
      </c>
      <c r="I269" s="78" t="str" cm="1">
        <f t="array" ref="I269">IF(COUNTA(I262:I268)=0,"",SUM(I262:I268)/SUMPRODUCT(--(I262:I268&lt;&gt;"")))</f>
        <v/>
      </c>
      <c r="J269" s="78" t="str" cm="1">
        <f t="array" ref="J269">IF(COUNTA(J262:J268)=0,"",SUM(J262:J268)/SUMPRODUCT(--(J262:J268&lt;&gt;"")))</f>
        <v/>
      </c>
      <c r="K269" s="78" t="str" cm="1">
        <f t="array" ref="K269">IF(SUMPRODUCT(--(K262:K268&lt;&gt;""))=0,"",SUM(K262:K268)/SUMPRODUCT(--(K262:K268&lt;&gt;"")))</f>
        <v/>
      </c>
      <c r="L269" s="78" t="str" cm="1">
        <f t="array" ref="L269">IF(COUNTA(L262:L268)=0,"",SUM(L262:L268)/SUMPRODUCT(--(L262:L268&lt;&gt;"")))</f>
        <v/>
      </c>
      <c r="M269" s="78" t="str" cm="1">
        <f t="array" ref="M269">IF(COUNTA(M262:M268)=0,"",SUM(M262:M268)/SUMPRODUCT(--(M262:M268&lt;&gt;"")))</f>
        <v/>
      </c>
      <c r="N269" s="93" t="str" cm="1">
        <f t="array" ref="N269">IF(COUNTA(P262:P268)=0,"",SUM(P262:P268)/SUMPRODUCT(--(P262:P268&lt;&gt;"")))</f>
        <v/>
      </c>
      <c r="O269" s="94"/>
      <c r="P269" s="95"/>
      <c r="Q269" s="121" cm="1">
        <f t="array" ref="Q269">SUM(Q262:Q268)/IF(SUM(Q262:Q268)=0,1,SUM(IF(Q262:Q268&lt;&gt;0,1,0)))</f>
        <v>0</v>
      </c>
      <c r="R269" s="101" t="str">
        <f>REPT("-",12)</f>
        <v>------------</v>
      </c>
      <c r="S269" s="122"/>
      <c r="T269" s="123">
        <f>SUM(T262:T267)</f>
        <v>-16800</v>
      </c>
    </row>
    <row r="270" s="38" customFormat="1" ht="26" hidden="1" customHeight="1" spans="1:20">
      <c r="A270" s="63" t="s">
        <v>157</v>
      </c>
      <c r="B270" s="64"/>
      <c r="C270" s="65">
        <f>SUM(C269:D269)/2</f>
        <v>0</v>
      </c>
      <c r="D270" s="66"/>
      <c r="E270" s="65">
        <f>SUM(E269:F269)/2</f>
        <v>0</v>
      </c>
      <c r="F270" s="66"/>
      <c r="G270" s="63">
        <f>SUM(G269,K269)/2</f>
        <v>0</v>
      </c>
      <c r="H270" s="67"/>
      <c r="I270" s="67"/>
      <c r="J270" s="67"/>
      <c r="K270" s="64"/>
      <c r="L270" s="63">
        <f>SUM(L269:M269)/2</f>
        <v>0</v>
      </c>
      <c r="M270" s="64"/>
      <c r="N270" s="63" t="str">
        <f t="shared" ref="N270:R270" si="100">REPT("-",12)</f>
        <v>------------</v>
      </c>
      <c r="O270" s="67"/>
      <c r="P270" s="64"/>
      <c r="Q270" s="66" t="str">
        <f t="shared" si="100"/>
        <v>------------</v>
      </c>
      <c r="R270" s="66" t="str">
        <f t="shared" si="100"/>
        <v>------------</v>
      </c>
      <c r="S270" s="64"/>
      <c r="T270" s="64" t="str">
        <f>REPT("-",12)</f>
        <v>------------</v>
      </c>
    </row>
    <row r="271" s="38" customFormat="1" ht="26" hidden="1" customHeight="1" spans="1:20">
      <c r="A271" s="68" t="s">
        <v>159</v>
      </c>
      <c r="B271" s="69"/>
      <c r="C271" s="70"/>
      <c r="D271" s="70"/>
      <c r="E271" s="70"/>
      <c r="F271" s="70"/>
      <c r="G271" s="70"/>
      <c r="H271" s="70"/>
      <c r="I271" s="70"/>
      <c r="J271" s="70"/>
      <c r="K271" s="70"/>
      <c r="L271" s="70"/>
      <c r="M271" s="70"/>
      <c r="N271" s="70"/>
      <c r="O271" s="70"/>
      <c r="P271" s="70"/>
      <c r="Q271" s="70"/>
      <c r="R271" s="116" t="str">
        <f>REPT("-",12)</f>
        <v>------------</v>
      </c>
      <c r="S271" s="70"/>
      <c r="T271" s="116" t="str">
        <f>REPT("-",12)</f>
        <v>------------</v>
      </c>
    </row>
    <row r="272" ht="21" hidden="1" spans="1:20">
      <c r="A272" s="55">
        <v>44502</v>
      </c>
      <c r="B272" s="56" t="s">
        <v>115</v>
      </c>
      <c r="C272" s="57"/>
      <c r="D272" s="58"/>
      <c r="E272" s="57"/>
      <c r="F272" s="57"/>
      <c r="G272" s="59"/>
      <c r="H272" s="57"/>
      <c r="I272" s="58"/>
      <c r="J272" s="57"/>
      <c r="K272" s="92" t="str" cm="1">
        <f t="array" ref="K272">IF(COUNTA(H272:J272)=0,"",SUM(H272:J272)/SUMPRODUCT(--(H272:J272&lt;&gt;"")))</f>
        <v/>
      </c>
      <c r="L272" s="57"/>
      <c r="M272" s="57"/>
      <c r="N272" s="18"/>
      <c r="O272" s="18"/>
      <c r="P272" s="18"/>
      <c r="Q272" s="108">
        <f t="shared" ref="Q272:Q278" si="101">(0.5*C272+2*D272+1*E272+1*F272+2*G272+2*H272+2*I272+2*J272+0.5*L272+0.5*M272+O272*P272)/IF(OR(B272="SAT",B272="SUN"),10,13)</f>
        <v>0</v>
      </c>
      <c r="R272" s="109" t="str">
        <f>IF(Q279&gt;=100,"NPL",IF(AND(Q279&lt;=99.99,Q279&gt;=95),"N*",IF(AND(Q279&lt;=94.99,Q279&gt;=88),"ICN1",IF(AND(Q279&lt;=87.99,Q279&gt;=80),"ICN2",IF(AND(Q279&lt;=79.99,Q279&gt;=70),"ICN3",IF(AND(Q279&lt;=69.99,Q279&gt;=60),"ICN4",IF(Q279=0,"-","ICN5")))))))</f>
        <v>-</v>
      </c>
      <c r="S272" s="110"/>
      <c r="T272" s="111">
        <f t="shared" ref="T272:T278" si="102">28*Q272-2800</f>
        <v>-2800</v>
      </c>
    </row>
    <row r="273" ht="21" hidden="1" spans="1:20">
      <c r="A273" s="55">
        <v>44503</v>
      </c>
      <c r="B273" s="56" t="s">
        <v>121</v>
      </c>
      <c r="C273" s="57"/>
      <c r="D273" s="58"/>
      <c r="E273" s="57"/>
      <c r="F273" s="57"/>
      <c r="G273" s="59"/>
      <c r="H273" s="57"/>
      <c r="I273" s="58"/>
      <c r="J273" s="57"/>
      <c r="K273" s="92" t="str" cm="1">
        <f t="array" ref="K273">IF(COUNTA(H273:J273)=0,"",SUM(H273:J273)/SUMPRODUCT(--(H273:J273&lt;&gt;"")))</f>
        <v/>
      </c>
      <c r="L273" s="57"/>
      <c r="M273" s="57"/>
      <c r="N273" s="18"/>
      <c r="O273" s="18"/>
      <c r="P273" s="18"/>
      <c r="Q273" s="108">
        <f t="shared" si="101"/>
        <v>0</v>
      </c>
      <c r="R273" s="112"/>
      <c r="S273" s="110"/>
      <c r="T273" s="111">
        <f t="shared" si="102"/>
        <v>-2800</v>
      </c>
    </row>
    <row r="274" ht="21" hidden="1" spans="1:20">
      <c r="A274" s="55">
        <v>44504</v>
      </c>
      <c r="B274" s="56" t="s">
        <v>127</v>
      </c>
      <c r="C274" s="57"/>
      <c r="D274" s="58"/>
      <c r="E274" s="57"/>
      <c r="F274" s="57"/>
      <c r="G274" s="59"/>
      <c r="H274" s="57"/>
      <c r="I274" s="58"/>
      <c r="J274" s="57"/>
      <c r="K274" s="92" t="str" cm="1">
        <f t="array" ref="K274">IF(COUNTA(H274:J274)=0,"",SUM(H274:J274)/SUMPRODUCT(--(H274:J274&lt;&gt;"")))</f>
        <v/>
      </c>
      <c r="L274" s="57"/>
      <c r="M274" s="57"/>
      <c r="N274" s="18"/>
      <c r="O274" s="18"/>
      <c r="P274" s="18"/>
      <c r="Q274" s="108">
        <f t="shared" si="101"/>
        <v>0</v>
      </c>
      <c r="R274" s="112"/>
      <c r="S274" s="110"/>
      <c r="T274" s="111">
        <f t="shared" si="102"/>
        <v>-2800</v>
      </c>
    </row>
    <row r="275" ht="21" hidden="1" spans="1:20">
      <c r="A275" s="55">
        <v>44505</v>
      </c>
      <c r="B275" s="56" t="s">
        <v>133</v>
      </c>
      <c r="C275" s="57"/>
      <c r="D275" s="58"/>
      <c r="E275" s="57"/>
      <c r="F275" s="57"/>
      <c r="G275" s="59"/>
      <c r="H275" s="57"/>
      <c r="I275" s="58"/>
      <c r="J275" s="57"/>
      <c r="K275" s="92" t="str" cm="1">
        <f t="array" ref="K275">IF(COUNTA(H275:J275)=0,"",SUM(H275:J275)/SUMPRODUCT(--(H275:J275&lt;&gt;"")))</f>
        <v/>
      </c>
      <c r="L275" s="57"/>
      <c r="M275" s="57"/>
      <c r="N275" s="18"/>
      <c r="O275" s="18"/>
      <c r="P275" s="18"/>
      <c r="Q275" s="108">
        <f t="shared" si="101"/>
        <v>0</v>
      </c>
      <c r="R275" s="112"/>
      <c r="S275" s="110"/>
      <c r="T275" s="111">
        <f t="shared" si="102"/>
        <v>-2800</v>
      </c>
    </row>
    <row r="276" ht="21" hidden="1" spans="1:20">
      <c r="A276" s="55">
        <v>44506</v>
      </c>
      <c r="B276" s="56" t="s">
        <v>139</v>
      </c>
      <c r="C276" s="57"/>
      <c r="D276" s="58"/>
      <c r="E276" s="57"/>
      <c r="F276" s="57"/>
      <c r="G276" s="59"/>
      <c r="H276" s="57"/>
      <c r="I276" s="58"/>
      <c r="J276" s="57"/>
      <c r="K276" s="92" t="str" cm="1">
        <f t="array" ref="K276">IF(COUNTA(H276:J276)=0,"",SUM(H276:J276)/SUMPRODUCT(--(H276:J276&lt;&gt;"")))</f>
        <v/>
      </c>
      <c r="L276" s="57"/>
      <c r="M276" s="57"/>
      <c r="N276" s="18"/>
      <c r="O276" s="18"/>
      <c r="P276" s="18"/>
      <c r="Q276" s="108">
        <f t="shared" si="101"/>
        <v>0</v>
      </c>
      <c r="R276" s="112"/>
      <c r="S276" s="110"/>
      <c r="T276" s="111">
        <f t="shared" si="102"/>
        <v>-2800</v>
      </c>
    </row>
    <row r="277" ht="21" hidden="1" spans="1:20">
      <c r="A277" s="55">
        <v>44507</v>
      </c>
      <c r="B277" s="56" t="s">
        <v>144</v>
      </c>
      <c r="C277" s="57"/>
      <c r="D277" s="58"/>
      <c r="E277" s="57"/>
      <c r="F277" s="57"/>
      <c r="G277" s="59"/>
      <c r="H277" s="57"/>
      <c r="I277" s="58"/>
      <c r="J277" s="57"/>
      <c r="K277" s="92" t="str" cm="1">
        <f t="array" ref="K277">IF(COUNTA(H277:J277)=0,"",SUM(H277:J277)/SUMPRODUCT(--(H277:J277&lt;&gt;"")))</f>
        <v/>
      </c>
      <c r="L277" s="57"/>
      <c r="M277" s="57"/>
      <c r="N277" s="18"/>
      <c r="O277" s="18"/>
      <c r="P277" s="18"/>
      <c r="Q277" s="108">
        <f t="shared" si="101"/>
        <v>0</v>
      </c>
      <c r="R277" s="112"/>
      <c r="S277" s="110"/>
      <c r="T277" s="111">
        <f t="shared" si="102"/>
        <v>-2800</v>
      </c>
    </row>
    <row r="278" ht="21.75" hidden="1" spans="1:20">
      <c r="A278" s="55">
        <v>44508</v>
      </c>
      <c r="B278" s="56" t="s">
        <v>150</v>
      </c>
      <c r="C278" s="57"/>
      <c r="D278" s="58"/>
      <c r="E278" s="57"/>
      <c r="F278" s="57"/>
      <c r="G278" s="59"/>
      <c r="H278" s="57"/>
      <c r="I278" s="58"/>
      <c r="J278" s="57"/>
      <c r="K278" s="92" t="str" cm="1">
        <f t="array" ref="K278">IF(COUNTA(H278:J278)=0,"",SUM(H278:J278)/SUMPRODUCT(--(H278:J278&lt;&gt;"")))</f>
        <v/>
      </c>
      <c r="L278" s="57"/>
      <c r="M278" s="57"/>
      <c r="N278" s="18"/>
      <c r="O278" s="18"/>
      <c r="P278" s="18"/>
      <c r="Q278" s="108">
        <f t="shared" si="101"/>
        <v>0</v>
      </c>
      <c r="R278" s="119"/>
      <c r="S278" s="110"/>
      <c r="T278" s="111">
        <f t="shared" si="102"/>
        <v>-2800</v>
      </c>
    </row>
    <row r="279" s="38" customFormat="1" ht="21.75" hidden="1" spans="1:20">
      <c r="A279" s="76" t="s">
        <v>272</v>
      </c>
      <c r="B279" s="77"/>
      <c r="C279" s="78" t="str" cm="1">
        <f t="array" ref="C279">IF(COUNTA(C272:C278)=0,"",SUM(C272:C278)/SUMPRODUCT(--(C272:C278&lt;&gt;"")))</f>
        <v/>
      </c>
      <c r="D279" s="78" t="str" cm="1">
        <f t="array" ref="D279">IF(COUNTA(D272:D278)=0,"",SUM(D272:D278)/SUMPRODUCT(--(D272:D278&lt;&gt;"")))</f>
        <v/>
      </c>
      <c r="E279" s="78" t="str" cm="1">
        <f t="array" ref="E279">IF(COUNTA(E272:E278)=0,"",SUM(E272:E278)/SUMPRODUCT(--(E272:E278&lt;&gt;"")))</f>
        <v/>
      </c>
      <c r="F279" s="78" t="str" cm="1">
        <f t="array" ref="F279">IF(COUNTA(F272:F278)=0,"",SUM(F272:F278)/SUMPRODUCT(--(F272:F278&lt;&gt;"")))</f>
        <v/>
      </c>
      <c r="G279" s="78" t="str" cm="1">
        <f t="array" ref="G279">IF(COUNTA(G272:G278)=0,"",SUM(G272:G278)/SUMPRODUCT(--(G272:G278&lt;&gt;"")))</f>
        <v/>
      </c>
      <c r="H279" s="78" t="str" cm="1">
        <f t="array" ref="H279">IF(COUNTA(H272:H278)=0,"",SUM(H272:H278)/SUMPRODUCT(--(H272:H278&lt;&gt;"")))</f>
        <v/>
      </c>
      <c r="I279" s="78" t="str" cm="1">
        <f t="array" ref="I279">IF(COUNTA(I272:I278)=0,"",SUM(I272:I278)/SUMPRODUCT(--(I272:I278&lt;&gt;"")))</f>
        <v/>
      </c>
      <c r="J279" s="78" t="str" cm="1">
        <f t="array" ref="J279">IF(COUNTA(J272:J278)=0,"",SUM(J272:J278)/SUMPRODUCT(--(J272:J278&lt;&gt;"")))</f>
        <v/>
      </c>
      <c r="K279" s="78" t="str" cm="1">
        <f t="array" ref="K279">IF(SUMPRODUCT(--(K272:K278&lt;&gt;""))=0,"",SUM(K272:K278)/SUMPRODUCT(--(K272:K278&lt;&gt;"")))</f>
        <v/>
      </c>
      <c r="L279" s="78" t="str" cm="1">
        <f t="array" ref="L279">IF(COUNTA(L272:L278)=0,"",SUM(L272:L278)/SUMPRODUCT(--(L272:L278&lt;&gt;"")))</f>
        <v/>
      </c>
      <c r="M279" s="78" t="str" cm="1">
        <f t="array" ref="M279">IF(COUNTA(M272:M278)=0,"",SUM(M272:M278)/SUMPRODUCT(--(M272:M278&lt;&gt;"")))</f>
        <v/>
      </c>
      <c r="N279" s="93" t="str" cm="1">
        <f t="array" ref="N279">IF(COUNTA(P272:P278)=0,"",SUM(P272:P278)/SUMPRODUCT(--(P272:P278&lt;&gt;"")))</f>
        <v/>
      </c>
      <c r="O279" s="94"/>
      <c r="P279" s="95"/>
      <c r="Q279" s="121" cm="1">
        <f t="array" ref="Q279">SUM(Q272:Q278)/IF(SUM(Q272:Q278)=0,1,SUM(IF(Q272:Q278&lt;&gt;0,1,0)))</f>
        <v>0</v>
      </c>
      <c r="R279" s="101" t="str">
        <f>REPT("-",12)</f>
        <v>------------</v>
      </c>
      <c r="S279" s="122"/>
      <c r="T279" s="123">
        <f>SUM(T272:T277)</f>
        <v>-16800</v>
      </c>
    </row>
    <row r="280" s="38" customFormat="1" ht="26" hidden="1" customHeight="1" spans="1:20">
      <c r="A280" s="63" t="s">
        <v>157</v>
      </c>
      <c r="B280" s="64"/>
      <c r="C280" s="65">
        <f>SUM(C279:D279)/2</f>
        <v>0</v>
      </c>
      <c r="D280" s="66"/>
      <c r="E280" s="65">
        <f>SUM(E279:F279)/2</f>
        <v>0</v>
      </c>
      <c r="F280" s="66"/>
      <c r="G280" s="63">
        <f>SUM(G279,K279)/2</f>
        <v>0</v>
      </c>
      <c r="H280" s="67"/>
      <c r="I280" s="67"/>
      <c r="J280" s="67"/>
      <c r="K280" s="64"/>
      <c r="L280" s="63">
        <f>SUM(L279:M279)/2</f>
        <v>0</v>
      </c>
      <c r="M280" s="64"/>
      <c r="N280" s="63" t="str">
        <f t="shared" ref="N280:R280" si="103">REPT("-",12)</f>
        <v>------------</v>
      </c>
      <c r="O280" s="67"/>
      <c r="P280" s="64"/>
      <c r="Q280" s="66" t="str">
        <f t="shared" si="103"/>
        <v>------------</v>
      </c>
      <c r="R280" s="66" t="str">
        <f t="shared" si="103"/>
        <v>------------</v>
      </c>
      <c r="S280" s="64"/>
      <c r="T280" s="64" t="str">
        <f>REPT("-",12)</f>
        <v>------------</v>
      </c>
    </row>
    <row r="281" s="38" customFormat="1" ht="26" hidden="1" customHeight="1" spans="1:20">
      <c r="A281" s="68" t="s">
        <v>159</v>
      </c>
      <c r="B281" s="69"/>
      <c r="C281" s="70"/>
      <c r="D281" s="70"/>
      <c r="E281" s="70"/>
      <c r="F281" s="70"/>
      <c r="G281" s="70"/>
      <c r="H281" s="70"/>
      <c r="I281" s="70"/>
      <c r="J281" s="70"/>
      <c r="K281" s="70"/>
      <c r="L281" s="70"/>
      <c r="M281" s="70"/>
      <c r="N281" s="70"/>
      <c r="O281" s="70"/>
      <c r="P281" s="70"/>
      <c r="Q281" s="70"/>
      <c r="R281" s="116" t="str">
        <f>REPT("-",12)</f>
        <v>------------</v>
      </c>
      <c r="S281" s="70"/>
      <c r="T281" s="116" t="str">
        <f>REPT("-",12)</f>
        <v>------------</v>
      </c>
    </row>
    <row r="282" ht="21" hidden="1" spans="1:20">
      <c r="A282" s="55">
        <v>44509</v>
      </c>
      <c r="B282" s="56" t="s">
        <v>115</v>
      </c>
      <c r="C282" s="57"/>
      <c r="D282" s="58"/>
      <c r="E282" s="57"/>
      <c r="F282" s="57"/>
      <c r="G282" s="59"/>
      <c r="H282" s="57"/>
      <c r="I282" s="58"/>
      <c r="J282" s="57"/>
      <c r="K282" s="92" t="str" cm="1">
        <f t="array" ref="K282">IF(COUNTA(H282:J282)=0,"",SUM(H282:J282)/SUMPRODUCT(--(H282:J282&lt;&gt;"")))</f>
        <v/>
      </c>
      <c r="L282" s="57"/>
      <c r="M282" s="57"/>
      <c r="N282" s="18"/>
      <c r="O282" s="18"/>
      <c r="P282" s="18"/>
      <c r="Q282" s="108">
        <f t="shared" ref="Q282:Q288" si="104">(0.5*C282+2*D282+1*E282+1*F282+2*G282+2*H282+2*I282+2*J282+0.5*L282+0.5*M282+O282*P282)/IF(OR(B282="SAT",B282="SUN"),10,13)</f>
        <v>0</v>
      </c>
      <c r="R282" s="109" t="str">
        <f>IF(Q289&gt;=100,"NPL",IF(AND(Q289&lt;=99.99,Q289&gt;=95),"N*",IF(AND(Q289&lt;=94.99,Q289&gt;=88),"ICN1",IF(AND(Q289&lt;=87.99,Q289&gt;=80),"ICN2",IF(AND(Q289&lt;=79.99,Q289&gt;=70),"ICN3",IF(AND(Q289&lt;=69.99,Q289&gt;=60),"ICN4",IF(Q289=0,"-","ICN5")))))))</f>
        <v>-</v>
      </c>
      <c r="S282" s="110"/>
      <c r="T282" s="111">
        <f t="shared" ref="T282:T288" si="105">28*Q282-2800</f>
        <v>-2800</v>
      </c>
    </row>
    <row r="283" ht="21" hidden="1" spans="1:20">
      <c r="A283" s="55">
        <v>44510</v>
      </c>
      <c r="B283" s="56" t="s">
        <v>121</v>
      </c>
      <c r="C283" s="57"/>
      <c r="D283" s="58"/>
      <c r="E283" s="57"/>
      <c r="F283" s="57"/>
      <c r="G283" s="59"/>
      <c r="H283" s="57"/>
      <c r="I283" s="58"/>
      <c r="J283" s="57"/>
      <c r="K283" s="92" t="str" cm="1">
        <f t="array" ref="K283">IF(COUNTA(H283:J283)=0,"",SUM(H283:J283)/SUMPRODUCT(--(H283:J283&lt;&gt;"")))</f>
        <v/>
      </c>
      <c r="L283" s="57"/>
      <c r="M283" s="57"/>
      <c r="N283" s="18"/>
      <c r="O283" s="18"/>
      <c r="P283" s="18"/>
      <c r="Q283" s="108">
        <f t="shared" si="104"/>
        <v>0</v>
      </c>
      <c r="R283" s="112"/>
      <c r="S283" s="110"/>
      <c r="T283" s="111">
        <f t="shared" si="105"/>
        <v>-2800</v>
      </c>
    </row>
    <row r="284" ht="21" hidden="1" spans="1:20">
      <c r="A284" s="55">
        <v>44511</v>
      </c>
      <c r="B284" s="56" t="s">
        <v>127</v>
      </c>
      <c r="C284" s="57"/>
      <c r="D284" s="58"/>
      <c r="E284" s="57"/>
      <c r="F284" s="57"/>
      <c r="G284" s="59"/>
      <c r="H284" s="57"/>
      <c r="I284" s="58"/>
      <c r="J284" s="57"/>
      <c r="K284" s="92" t="str" cm="1">
        <f t="array" ref="K284">IF(COUNTA(H284:J284)=0,"",SUM(H284:J284)/SUMPRODUCT(--(H284:J284&lt;&gt;"")))</f>
        <v/>
      </c>
      <c r="L284" s="57"/>
      <c r="M284" s="57"/>
      <c r="N284" s="18"/>
      <c r="O284" s="18"/>
      <c r="P284" s="18"/>
      <c r="Q284" s="108">
        <f t="shared" si="104"/>
        <v>0</v>
      </c>
      <c r="R284" s="112"/>
      <c r="S284" s="110"/>
      <c r="T284" s="111">
        <f t="shared" si="105"/>
        <v>-2800</v>
      </c>
    </row>
    <row r="285" ht="21" hidden="1" spans="1:20">
      <c r="A285" s="55">
        <v>44512</v>
      </c>
      <c r="B285" s="56" t="s">
        <v>133</v>
      </c>
      <c r="C285" s="57"/>
      <c r="D285" s="58"/>
      <c r="E285" s="57"/>
      <c r="F285" s="57"/>
      <c r="G285" s="59"/>
      <c r="H285" s="57"/>
      <c r="I285" s="58"/>
      <c r="J285" s="57"/>
      <c r="K285" s="92" t="str" cm="1">
        <f t="array" ref="K285">IF(COUNTA(H285:J285)=0,"",SUM(H285:J285)/SUMPRODUCT(--(H285:J285&lt;&gt;"")))</f>
        <v/>
      </c>
      <c r="L285" s="57"/>
      <c r="M285" s="57"/>
      <c r="N285" s="18"/>
      <c r="O285" s="18"/>
      <c r="P285" s="18"/>
      <c r="Q285" s="108">
        <f t="shared" si="104"/>
        <v>0</v>
      </c>
      <c r="R285" s="112"/>
      <c r="S285" s="110"/>
      <c r="T285" s="111">
        <f t="shared" si="105"/>
        <v>-2800</v>
      </c>
    </row>
    <row r="286" ht="21" hidden="1" spans="1:20">
      <c r="A286" s="55">
        <v>44513</v>
      </c>
      <c r="B286" s="56" t="s">
        <v>139</v>
      </c>
      <c r="C286" s="57"/>
      <c r="D286" s="58"/>
      <c r="E286" s="57"/>
      <c r="F286" s="57"/>
      <c r="G286" s="59"/>
      <c r="H286" s="57"/>
      <c r="I286" s="58"/>
      <c r="J286" s="57"/>
      <c r="K286" s="92" t="str" cm="1">
        <f t="array" ref="K286">IF(COUNTA(H286:J286)=0,"",SUM(H286:J286)/SUMPRODUCT(--(H286:J286&lt;&gt;"")))</f>
        <v/>
      </c>
      <c r="L286" s="57"/>
      <c r="M286" s="57"/>
      <c r="N286" s="18"/>
      <c r="O286" s="18"/>
      <c r="P286" s="18"/>
      <c r="Q286" s="108">
        <f t="shared" si="104"/>
        <v>0</v>
      </c>
      <c r="R286" s="112"/>
      <c r="S286" s="110"/>
      <c r="T286" s="111">
        <f t="shared" si="105"/>
        <v>-2800</v>
      </c>
    </row>
    <row r="287" ht="21" hidden="1" spans="1:20">
      <c r="A287" s="55">
        <v>44514</v>
      </c>
      <c r="B287" s="56" t="s">
        <v>144</v>
      </c>
      <c r="C287" s="57"/>
      <c r="D287" s="58"/>
      <c r="E287" s="57"/>
      <c r="F287" s="57"/>
      <c r="G287" s="59"/>
      <c r="H287" s="57"/>
      <c r="I287" s="58"/>
      <c r="J287" s="57"/>
      <c r="K287" s="92" t="str" cm="1">
        <f t="array" ref="K287">IF(COUNTA(H287:J287)=0,"",SUM(H287:J287)/SUMPRODUCT(--(H287:J287&lt;&gt;"")))</f>
        <v/>
      </c>
      <c r="L287" s="57"/>
      <c r="M287" s="57"/>
      <c r="N287" s="18"/>
      <c r="O287" s="18"/>
      <c r="P287" s="18"/>
      <c r="Q287" s="108">
        <f t="shared" si="104"/>
        <v>0</v>
      </c>
      <c r="R287" s="112"/>
      <c r="S287" s="110"/>
      <c r="T287" s="111">
        <f t="shared" si="105"/>
        <v>-2800</v>
      </c>
    </row>
    <row r="288" ht="21.75" hidden="1" spans="1:20">
      <c r="A288" s="55">
        <v>44515</v>
      </c>
      <c r="B288" s="56" t="s">
        <v>150</v>
      </c>
      <c r="C288" s="57"/>
      <c r="D288" s="58"/>
      <c r="E288" s="57"/>
      <c r="F288" s="57"/>
      <c r="G288" s="59"/>
      <c r="H288" s="57"/>
      <c r="I288" s="58"/>
      <c r="J288" s="57"/>
      <c r="K288" s="92" t="str" cm="1">
        <f t="array" ref="K288">IF(COUNTA(H288:J288)=0,"",SUM(H288:J288)/SUMPRODUCT(--(H288:J288&lt;&gt;"")))</f>
        <v/>
      </c>
      <c r="L288" s="57"/>
      <c r="M288" s="57"/>
      <c r="N288" s="18"/>
      <c r="O288" s="18"/>
      <c r="P288" s="18"/>
      <c r="Q288" s="108">
        <f t="shared" si="104"/>
        <v>0</v>
      </c>
      <c r="R288" s="119"/>
      <c r="S288" s="110"/>
      <c r="T288" s="111">
        <f t="shared" si="105"/>
        <v>-2800</v>
      </c>
    </row>
    <row r="289" s="38" customFormat="1" ht="21.75" hidden="1" spans="1:20">
      <c r="A289" s="76" t="s">
        <v>273</v>
      </c>
      <c r="B289" s="77"/>
      <c r="C289" s="78" t="str" cm="1">
        <f t="array" ref="C289">IF(COUNTA(C282:C288)=0,"",SUM(C282:C288)/SUMPRODUCT(--(C282:C288&lt;&gt;"")))</f>
        <v/>
      </c>
      <c r="D289" s="78" t="str" cm="1">
        <f t="array" ref="D289">IF(COUNTA(D282:D288)=0,"",SUM(D282:D288)/SUMPRODUCT(--(D282:D288&lt;&gt;"")))</f>
        <v/>
      </c>
      <c r="E289" s="78" t="str" cm="1">
        <f t="array" ref="E289">IF(COUNTA(E282:E288)=0,"",SUM(E282:E288)/SUMPRODUCT(--(E282:E288&lt;&gt;"")))</f>
        <v/>
      </c>
      <c r="F289" s="78" t="str" cm="1">
        <f t="array" ref="F289">IF(COUNTA(F282:F288)=0,"",SUM(F282:F288)/SUMPRODUCT(--(F282:F288&lt;&gt;"")))</f>
        <v/>
      </c>
      <c r="G289" s="78" t="str" cm="1">
        <f t="array" ref="G289">IF(COUNTA(G282:G288)=0,"",SUM(G282:G288)/SUMPRODUCT(--(G282:G288&lt;&gt;"")))</f>
        <v/>
      </c>
      <c r="H289" s="78" t="str" cm="1">
        <f t="array" ref="H289">IF(COUNTA(H282:H288)=0,"",SUM(H282:H288)/SUMPRODUCT(--(H282:H288&lt;&gt;"")))</f>
        <v/>
      </c>
      <c r="I289" s="78" t="str" cm="1">
        <f t="array" ref="I289">IF(COUNTA(I282:I288)=0,"",SUM(I282:I288)/SUMPRODUCT(--(I282:I288&lt;&gt;"")))</f>
        <v/>
      </c>
      <c r="J289" s="78" t="str" cm="1">
        <f t="array" ref="J289">IF(COUNTA(J282:J288)=0,"",SUM(J282:J288)/SUMPRODUCT(--(J282:J288&lt;&gt;"")))</f>
        <v/>
      </c>
      <c r="K289" s="78" t="str" cm="1">
        <f t="array" ref="K289">IF(SUMPRODUCT(--(K282:K288&lt;&gt;""))=0,"",SUM(K282:K288)/SUMPRODUCT(--(K282:K288&lt;&gt;"")))</f>
        <v/>
      </c>
      <c r="L289" s="78" t="str" cm="1">
        <f t="array" ref="L289">IF(COUNTA(L282:L288)=0,"",SUM(L282:L288)/SUMPRODUCT(--(L282:L288&lt;&gt;"")))</f>
        <v/>
      </c>
      <c r="M289" s="78" t="str" cm="1">
        <f t="array" ref="M289">IF(COUNTA(M282:M288)=0,"",SUM(M282:M288)/SUMPRODUCT(--(M282:M288&lt;&gt;"")))</f>
        <v/>
      </c>
      <c r="N289" s="93" t="str" cm="1">
        <f t="array" ref="N289">IF(COUNTA(P282:P288)=0,"",SUM(P282:P288)/SUMPRODUCT(--(P282:P288&lt;&gt;"")))</f>
        <v/>
      </c>
      <c r="O289" s="94"/>
      <c r="P289" s="95"/>
      <c r="Q289" s="121" cm="1">
        <f t="array" ref="Q289">SUM(Q282:Q288)/IF(SUM(Q282:Q288)=0,1,SUM(IF(Q282:Q288&lt;&gt;0,1,0)))</f>
        <v>0</v>
      </c>
      <c r="R289" s="101" t="str">
        <f>REPT("-",12)</f>
        <v>------------</v>
      </c>
      <c r="S289" s="122"/>
      <c r="T289" s="123">
        <f>SUM(T282:T287)</f>
        <v>-16800</v>
      </c>
    </row>
    <row r="290" s="38" customFormat="1" ht="26" hidden="1" customHeight="1" spans="1:20">
      <c r="A290" s="63" t="s">
        <v>157</v>
      </c>
      <c r="B290" s="64"/>
      <c r="C290" s="65">
        <f>SUM(C289:D289)/2</f>
        <v>0</v>
      </c>
      <c r="D290" s="66"/>
      <c r="E290" s="65">
        <f>SUM(E289:F289)/2</f>
        <v>0</v>
      </c>
      <c r="F290" s="66"/>
      <c r="G290" s="63">
        <f>SUM(G289,K289)/2</f>
        <v>0</v>
      </c>
      <c r="H290" s="67"/>
      <c r="I290" s="67"/>
      <c r="J290" s="67"/>
      <c r="K290" s="64"/>
      <c r="L290" s="63">
        <f>SUM(L289:M289)/2</f>
        <v>0</v>
      </c>
      <c r="M290" s="64"/>
      <c r="N290" s="63" t="str">
        <f t="shared" ref="N290:R290" si="106">REPT("-",12)</f>
        <v>------------</v>
      </c>
      <c r="O290" s="67"/>
      <c r="P290" s="64"/>
      <c r="Q290" s="66" t="str">
        <f t="shared" si="106"/>
        <v>------------</v>
      </c>
      <c r="R290" s="66" t="str">
        <f t="shared" si="106"/>
        <v>------------</v>
      </c>
      <c r="S290" s="64"/>
      <c r="T290" s="64" t="str">
        <f>REPT("-",12)</f>
        <v>------------</v>
      </c>
    </row>
    <row r="291" s="38" customFormat="1" ht="26" hidden="1" customHeight="1" spans="1:20">
      <c r="A291" s="68" t="s">
        <v>159</v>
      </c>
      <c r="B291" s="69"/>
      <c r="C291" s="70"/>
      <c r="D291" s="70"/>
      <c r="E291" s="70"/>
      <c r="F291" s="70"/>
      <c r="G291" s="70"/>
      <c r="H291" s="70"/>
      <c r="I291" s="70"/>
      <c r="J291" s="70"/>
      <c r="K291" s="70"/>
      <c r="L291" s="70"/>
      <c r="M291" s="70"/>
      <c r="N291" s="70"/>
      <c r="O291" s="70"/>
      <c r="P291" s="70"/>
      <c r="Q291" s="70"/>
      <c r="R291" s="116" t="str">
        <f>REPT("-",12)</f>
        <v>------------</v>
      </c>
      <c r="S291" s="70"/>
      <c r="T291" s="116" t="str">
        <f>REPT("-",12)</f>
        <v>------------</v>
      </c>
    </row>
    <row r="292" ht="21" hidden="1" spans="1:20">
      <c r="A292" s="55">
        <v>44516</v>
      </c>
      <c r="B292" s="56" t="s">
        <v>115</v>
      </c>
      <c r="C292" s="57"/>
      <c r="D292" s="58"/>
      <c r="E292" s="57"/>
      <c r="F292" s="57"/>
      <c r="G292" s="59"/>
      <c r="H292" s="57"/>
      <c r="I292" s="58"/>
      <c r="J292" s="57"/>
      <c r="K292" s="92" t="str" cm="1">
        <f t="array" ref="K292">IF(COUNTA(H292:J292)=0,"",SUM(H292:J292)/SUMPRODUCT(--(H292:J292&lt;&gt;"")))</f>
        <v/>
      </c>
      <c r="L292" s="57"/>
      <c r="M292" s="57"/>
      <c r="N292" s="18"/>
      <c r="O292" s="18"/>
      <c r="P292" s="18"/>
      <c r="Q292" s="108">
        <f t="shared" ref="Q292:Q298" si="107">(0.5*C292+2*D292+1*E292+1*F292+2*G292+2*H292+2*I292+2*J292+0.5*L292+0.5*M292+O292*P292)/IF(OR(B292="SAT",B292="SUN"),10,13)</f>
        <v>0</v>
      </c>
      <c r="R292" s="109" t="str">
        <f>IF(Q299&gt;=100,"NPL",IF(AND(Q299&lt;=99.99,Q299&gt;=95),"N*",IF(AND(Q299&lt;=94.99,Q299&gt;=88),"ICN1",IF(AND(Q299&lt;=87.99,Q299&gt;=80),"ICN2",IF(AND(Q299&lt;=79.99,Q299&gt;=70),"ICN3",IF(AND(Q299&lt;=69.99,Q299&gt;=60),"ICN4",IF(Q299=0,"-","ICN5")))))))</f>
        <v>-</v>
      </c>
      <c r="S292" s="110"/>
      <c r="T292" s="111">
        <f t="shared" ref="T292:T298" si="108">28*Q292-2800</f>
        <v>-2800</v>
      </c>
    </row>
    <row r="293" ht="21" hidden="1" spans="1:20">
      <c r="A293" s="55">
        <v>44517</v>
      </c>
      <c r="B293" s="56" t="s">
        <v>121</v>
      </c>
      <c r="C293" s="57"/>
      <c r="D293" s="58"/>
      <c r="E293" s="57"/>
      <c r="F293" s="57"/>
      <c r="G293" s="59"/>
      <c r="H293" s="57"/>
      <c r="I293" s="58"/>
      <c r="J293" s="57"/>
      <c r="K293" s="92" t="str" cm="1">
        <f t="array" ref="K293">IF(COUNTA(H293:J293)=0,"",SUM(H293:J293)/SUMPRODUCT(--(H293:J293&lt;&gt;"")))</f>
        <v/>
      </c>
      <c r="L293" s="57"/>
      <c r="M293" s="57"/>
      <c r="N293" s="18"/>
      <c r="O293" s="18"/>
      <c r="P293" s="18"/>
      <c r="Q293" s="108">
        <f t="shared" si="107"/>
        <v>0</v>
      </c>
      <c r="R293" s="112"/>
      <c r="S293" s="110"/>
      <c r="T293" s="111">
        <f t="shared" si="108"/>
        <v>-2800</v>
      </c>
    </row>
    <row r="294" ht="21" hidden="1" spans="1:20">
      <c r="A294" s="55">
        <v>44518</v>
      </c>
      <c r="B294" s="56" t="s">
        <v>127</v>
      </c>
      <c r="C294" s="57"/>
      <c r="D294" s="58"/>
      <c r="E294" s="57"/>
      <c r="F294" s="57"/>
      <c r="G294" s="59"/>
      <c r="H294" s="57"/>
      <c r="I294" s="58"/>
      <c r="J294" s="57"/>
      <c r="K294" s="92" t="str" cm="1">
        <f t="array" ref="K294">IF(COUNTA(H294:J294)=0,"",SUM(H294:J294)/SUMPRODUCT(--(H294:J294&lt;&gt;"")))</f>
        <v/>
      </c>
      <c r="L294" s="57"/>
      <c r="M294" s="57"/>
      <c r="N294" s="18"/>
      <c r="O294" s="18"/>
      <c r="P294" s="18"/>
      <c r="Q294" s="108">
        <f t="shared" si="107"/>
        <v>0</v>
      </c>
      <c r="R294" s="112"/>
      <c r="S294" s="110"/>
      <c r="T294" s="111">
        <f t="shared" si="108"/>
        <v>-2800</v>
      </c>
    </row>
    <row r="295" ht="21" hidden="1" spans="1:20">
      <c r="A295" s="55">
        <v>44519</v>
      </c>
      <c r="B295" s="56" t="s">
        <v>133</v>
      </c>
      <c r="C295" s="57"/>
      <c r="D295" s="58"/>
      <c r="E295" s="57"/>
      <c r="F295" s="57"/>
      <c r="G295" s="59"/>
      <c r="H295" s="57"/>
      <c r="I295" s="58"/>
      <c r="J295" s="57"/>
      <c r="K295" s="92" t="str" cm="1">
        <f t="array" ref="K295">IF(COUNTA(H295:J295)=0,"",SUM(H295:J295)/SUMPRODUCT(--(H295:J295&lt;&gt;"")))</f>
        <v/>
      </c>
      <c r="L295" s="57"/>
      <c r="M295" s="57"/>
      <c r="N295" s="18"/>
      <c r="O295" s="18"/>
      <c r="P295" s="18"/>
      <c r="Q295" s="108">
        <f t="shared" si="107"/>
        <v>0</v>
      </c>
      <c r="R295" s="112"/>
      <c r="S295" s="110"/>
      <c r="T295" s="111">
        <f t="shared" si="108"/>
        <v>-2800</v>
      </c>
    </row>
    <row r="296" ht="21" hidden="1" spans="1:20">
      <c r="A296" s="55">
        <v>44520</v>
      </c>
      <c r="B296" s="56" t="s">
        <v>139</v>
      </c>
      <c r="C296" s="57"/>
      <c r="D296" s="58"/>
      <c r="E296" s="57"/>
      <c r="F296" s="57"/>
      <c r="G296" s="59"/>
      <c r="H296" s="57"/>
      <c r="I296" s="58"/>
      <c r="J296" s="57"/>
      <c r="K296" s="92" t="str" cm="1">
        <f t="array" ref="K296">IF(COUNTA(H296:J296)=0,"",SUM(H296:J296)/SUMPRODUCT(--(H296:J296&lt;&gt;"")))</f>
        <v/>
      </c>
      <c r="L296" s="57"/>
      <c r="M296" s="57"/>
      <c r="N296" s="18"/>
      <c r="O296" s="18"/>
      <c r="P296" s="18"/>
      <c r="Q296" s="108">
        <f t="shared" si="107"/>
        <v>0</v>
      </c>
      <c r="R296" s="112"/>
      <c r="S296" s="110"/>
      <c r="T296" s="111">
        <f t="shared" si="108"/>
        <v>-2800</v>
      </c>
    </row>
    <row r="297" ht="21" hidden="1" spans="1:20">
      <c r="A297" s="55">
        <v>44521</v>
      </c>
      <c r="B297" s="56" t="s">
        <v>144</v>
      </c>
      <c r="C297" s="57"/>
      <c r="D297" s="58"/>
      <c r="E297" s="57"/>
      <c r="F297" s="57"/>
      <c r="G297" s="59"/>
      <c r="H297" s="57"/>
      <c r="I297" s="58"/>
      <c r="J297" s="57"/>
      <c r="K297" s="92" t="str" cm="1">
        <f t="array" ref="K297">IF(COUNTA(H297:J297)=0,"",SUM(H297:J297)/SUMPRODUCT(--(H297:J297&lt;&gt;"")))</f>
        <v/>
      </c>
      <c r="L297" s="57"/>
      <c r="M297" s="57"/>
      <c r="N297" s="18"/>
      <c r="O297" s="18"/>
      <c r="P297" s="18"/>
      <c r="Q297" s="108">
        <f t="shared" si="107"/>
        <v>0</v>
      </c>
      <c r="R297" s="112"/>
      <c r="S297" s="110"/>
      <c r="T297" s="111">
        <f t="shared" si="108"/>
        <v>-2800</v>
      </c>
    </row>
    <row r="298" ht="21.75" hidden="1" spans="1:20">
      <c r="A298" s="55">
        <v>44522</v>
      </c>
      <c r="B298" s="56" t="s">
        <v>150</v>
      </c>
      <c r="C298" s="57"/>
      <c r="D298" s="58"/>
      <c r="E298" s="57"/>
      <c r="F298" s="57"/>
      <c r="G298" s="59"/>
      <c r="H298" s="57"/>
      <c r="I298" s="58"/>
      <c r="J298" s="57"/>
      <c r="K298" s="92" t="str" cm="1">
        <f t="array" ref="K298">IF(COUNTA(H298:J298)=0,"",SUM(H298:J298)/SUMPRODUCT(--(H298:J298&lt;&gt;"")))</f>
        <v/>
      </c>
      <c r="L298" s="57"/>
      <c r="M298" s="57"/>
      <c r="N298" s="18"/>
      <c r="O298" s="18"/>
      <c r="P298" s="18"/>
      <c r="Q298" s="108">
        <f t="shared" si="107"/>
        <v>0</v>
      </c>
      <c r="R298" s="119"/>
      <c r="S298" s="110"/>
      <c r="T298" s="111">
        <f t="shared" si="108"/>
        <v>-2800</v>
      </c>
    </row>
    <row r="299" s="38" customFormat="1" ht="21.75" hidden="1" spans="1:20">
      <c r="A299" s="76" t="s">
        <v>274</v>
      </c>
      <c r="B299" s="77"/>
      <c r="C299" s="78" t="str" cm="1">
        <f t="array" ref="C299">IF(COUNTA(C292:C298)=0,"",SUM(C292:C298)/SUMPRODUCT(--(C292:C298&lt;&gt;"")))</f>
        <v/>
      </c>
      <c r="D299" s="78" t="str" cm="1">
        <f t="array" ref="D299">IF(COUNTA(D292:D298)=0,"",SUM(D292:D298)/SUMPRODUCT(--(D292:D298&lt;&gt;"")))</f>
        <v/>
      </c>
      <c r="E299" s="78" t="str" cm="1">
        <f t="array" ref="E299">IF(COUNTA(E292:E298)=0,"",SUM(E292:E298)/SUMPRODUCT(--(E292:E298&lt;&gt;"")))</f>
        <v/>
      </c>
      <c r="F299" s="78" t="str" cm="1">
        <f t="array" ref="F299">IF(COUNTA(F292:F298)=0,"",SUM(F292:F298)/SUMPRODUCT(--(F292:F298&lt;&gt;"")))</f>
        <v/>
      </c>
      <c r="G299" s="78" t="str" cm="1">
        <f t="array" ref="G299">IF(COUNTA(G292:G298)=0,"",SUM(G292:G298)/SUMPRODUCT(--(G292:G298&lt;&gt;"")))</f>
        <v/>
      </c>
      <c r="H299" s="78" t="str" cm="1">
        <f t="array" ref="H299">IF(COUNTA(H292:H298)=0,"",SUM(H292:H298)/SUMPRODUCT(--(H292:H298&lt;&gt;"")))</f>
        <v/>
      </c>
      <c r="I299" s="78" t="str" cm="1">
        <f t="array" ref="I299">IF(COUNTA(I292:I298)=0,"",SUM(I292:I298)/SUMPRODUCT(--(I292:I298&lt;&gt;"")))</f>
        <v/>
      </c>
      <c r="J299" s="78" t="str" cm="1">
        <f t="array" ref="J299">IF(COUNTA(J292:J298)=0,"",SUM(J292:J298)/SUMPRODUCT(--(J292:J298&lt;&gt;"")))</f>
        <v/>
      </c>
      <c r="K299" s="78" t="str" cm="1">
        <f t="array" ref="K299">IF(SUMPRODUCT(--(K292:K298&lt;&gt;""))=0,"",SUM(K292:K298)/SUMPRODUCT(--(K292:K298&lt;&gt;"")))</f>
        <v/>
      </c>
      <c r="L299" s="78" t="str" cm="1">
        <f t="array" ref="L299">IF(COUNTA(L292:L298)=0,"",SUM(L292:L298)/SUMPRODUCT(--(L292:L298&lt;&gt;"")))</f>
        <v/>
      </c>
      <c r="M299" s="78" t="str" cm="1">
        <f t="array" ref="M299">IF(COUNTA(M292:M298)=0,"",SUM(M292:M298)/SUMPRODUCT(--(M292:M298&lt;&gt;"")))</f>
        <v/>
      </c>
      <c r="N299" s="93" t="str" cm="1">
        <f t="array" ref="N299">IF(COUNTA(P292:P298)=0,"",SUM(P292:P298)/SUMPRODUCT(--(P292:P298&lt;&gt;"")))</f>
        <v/>
      </c>
      <c r="O299" s="94"/>
      <c r="P299" s="95"/>
      <c r="Q299" s="121" cm="1">
        <f t="array" ref="Q299">SUM(Q292:Q298)/IF(SUM(Q292:Q298)=0,1,SUM(IF(Q292:Q298&lt;&gt;0,1,0)))</f>
        <v>0</v>
      </c>
      <c r="R299" s="101" t="str">
        <f t="shared" ref="R299:R302" si="109">REPT("-",12)</f>
        <v>------------</v>
      </c>
      <c r="S299" s="122"/>
      <c r="T299" s="123">
        <f>SUM(T292:T297)</f>
        <v>-16800</v>
      </c>
    </row>
    <row r="300" s="38" customFormat="1" ht="26" hidden="1" customHeight="1" spans="1:20">
      <c r="A300" s="63" t="s">
        <v>157</v>
      </c>
      <c r="B300" s="64"/>
      <c r="C300" s="65">
        <f>SUM(C299:D299)/2</f>
        <v>0</v>
      </c>
      <c r="D300" s="66"/>
      <c r="E300" s="65">
        <f>SUM(E299:F299)/2</f>
        <v>0</v>
      </c>
      <c r="F300" s="66"/>
      <c r="G300" s="63">
        <f>SUM(G299,K299)/2</f>
        <v>0</v>
      </c>
      <c r="H300" s="67"/>
      <c r="I300" s="67"/>
      <c r="J300" s="67"/>
      <c r="K300" s="64"/>
      <c r="L300" s="63">
        <f>SUM(L299:M299)/2</f>
        <v>0</v>
      </c>
      <c r="M300" s="64"/>
      <c r="N300" s="63" t="str">
        <f t="shared" ref="N300:R300" si="110">REPT("-",12)</f>
        <v>------------</v>
      </c>
      <c r="O300" s="67"/>
      <c r="P300" s="64"/>
      <c r="Q300" s="66" t="str">
        <f t="shared" si="110"/>
        <v>------------</v>
      </c>
      <c r="R300" s="66" t="str">
        <f t="shared" si="110"/>
        <v>------------</v>
      </c>
      <c r="S300" s="64"/>
      <c r="T300" s="64" t="str">
        <f t="shared" ref="T300:T304" si="111">REPT("-",12)</f>
        <v>------------</v>
      </c>
    </row>
    <row r="301" s="38" customFormat="1" ht="26" hidden="1" customHeight="1" spans="1:20">
      <c r="A301" s="68" t="s">
        <v>159</v>
      </c>
      <c r="B301" s="69"/>
      <c r="C301" s="70"/>
      <c r="D301" s="70"/>
      <c r="E301" s="70"/>
      <c r="F301" s="70"/>
      <c r="G301" s="70"/>
      <c r="H301" s="70"/>
      <c r="I301" s="70"/>
      <c r="J301" s="70"/>
      <c r="K301" s="70"/>
      <c r="L301" s="70"/>
      <c r="M301" s="70"/>
      <c r="N301" s="70"/>
      <c r="O301" s="70"/>
      <c r="P301" s="70"/>
      <c r="Q301" s="70"/>
      <c r="R301" s="116" t="str">
        <f t="shared" si="109"/>
        <v>------------</v>
      </c>
      <c r="S301" s="70"/>
      <c r="T301" s="116" t="str">
        <f t="shared" si="111"/>
        <v>------------</v>
      </c>
    </row>
    <row r="302" s="39" customFormat="1" ht="24" hidden="1" customHeight="1" spans="1:20">
      <c r="A302" s="79" t="s">
        <v>275</v>
      </c>
      <c r="B302" s="80"/>
      <c r="C302" s="81" t="str">
        <f t="shared" ref="C302:N302" si="112">IF(SUMPRODUCT(--(C269&lt;&gt;"")+--(C279&lt;&gt;"")+--(C289&lt;&gt;"")+--(C299&lt;&gt;""))=0,"",SUM(C269,C279,C289,C299)/SUMPRODUCT(--(C269&lt;&gt;"")+--(C279&lt;&gt;"")+--(C289&lt;&gt;"")+--(C299&lt;&gt;"")))</f>
        <v/>
      </c>
      <c r="D302" s="81" t="str">
        <f t="shared" si="112"/>
        <v/>
      </c>
      <c r="E302" s="81" t="str">
        <f t="shared" si="112"/>
        <v/>
      </c>
      <c r="F302" s="81" t="str">
        <f t="shared" si="112"/>
        <v/>
      </c>
      <c r="G302" s="81" t="str">
        <f t="shared" si="112"/>
        <v/>
      </c>
      <c r="H302" s="81" t="str">
        <f t="shared" si="112"/>
        <v/>
      </c>
      <c r="I302" s="81" t="str">
        <f t="shared" si="112"/>
        <v/>
      </c>
      <c r="J302" s="81" t="str">
        <f t="shared" si="112"/>
        <v/>
      </c>
      <c r="K302" s="81" t="str">
        <f t="shared" si="112"/>
        <v/>
      </c>
      <c r="L302" s="81" t="str">
        <f t="shared" si="112"/>
        <v/>
      </c>
      <c r="M302" s="81" t="str">
        <f t="shared" si="112"/>
        <v/>
      </c>
      <c r="N302" s="98" t="str">
        <f t="shared" si="112"/>
        <v/>
      </c>
      <c r="O302" s="99"/>
      <c r="P302" s="100"/>
      <c r="Q302" s="98">
        <f>IF(SUMPRODUCT(--(Q269&lt;&gt;0),--ISNUMBER(Q269))+SUMPRODUCT(--(Q279&lt;&gt;0),--ISNUMBER(Q279))+SUMPRODUCT(--(Q289&lt;&gt;0),--ISNUMBER(Q289))+SUMPRODUCT(--(Q299&lt;&gt;0),--ISNUMBER(Q299))=0,0,(SUM(Q269*(Q269&lt;&gt;0),Q279*(Q279&lt;&gt;0),Q289*(Q289&lt;&gt;0),Q299*(Q299&lt;&gt;0)))/(SUMPRODUCT(--(Q269&lt;&gt;0),--ISNUMBER(Q269))+SUMPRODUCT(--(Q279&lt;&gt;0),--ISNUMBER(Q279))+SUMPRODUCT(--(Q289&lt;&gt;0),--ISNUMBER(Q289))+SUMPRODUCT(--(Q299&lt;&gt;0),--ISNUMBER(Q299))))</f>
        <v>0</v>
      </c>
      <c r="R302" s="101" t="str">
        <f t="shared" si="109"/>
        <v>------------</v>
      </c>
      <c r="S302" s="81"/>
      <c r="T302" s="81">
        <f>IF(SUMPRODUCT(--(T269&lt;&gt;"")+--(T279&lt;&gt;"")+--(T289&lt;&gt;"")+--(T299&lt;&gt;""))=0,"",SUM(T269,T279,T289,T299)/SUMPRODUCT(--(T269&lt;&gt;"")+--(T279&lt;&gt;"")+--(T289&lt;&gt;"")+--(T299&lt;&gt;"")))</f>
        <v>-16800</v>
      </c>
    </row>
    <row r="303" s="40" customFormat="1" ht="26" hidden="1" customHeight="1" spans="1:20">
      <c r="A303" s="82" t="s">
        <v>220</v>
      </c>
      <c r="B303" s="83"/>
      <c r="C303" s="84">
        <f>SUM(C302:D302)/2</f>
        <v>0</v>
      </c>
      <c r="D303" s="85"/>
      <c r="E303" s="84">
        <f>SUM(E302:F302)/2</f>
        <v>0</v>
      </c>
      <c r="F303" s="85"/>
      <c r="G303" s="82">
        <f>SUM(G302,K302)/2</f>
        <v>0</v>
      </c>
      <c r="H303" s="86"/>
      <c r="I303" s="86"/>
      <c r="J303" s="86"/>
      <c r="K303" s="83"/>
      <c r="L303" s="82">
        <f>SUM(L302:M302)/2</f>
        <v>0</v>
      </c>
      <c r="M303" s="83"/>
      <c r="N303" s="82" t="str">
        <f t="shared" ref="N303:R303" si="113">REPT("-",12)</f>
        <v>------------</v>
      </c>
      <c r="O303" s="86"/>
      <c r="P303" s="83"/>
      <c r="Q303" s="85" t="str">
        <f t="shared" si="113"/>
        <v>------------</v>
      </c>
      <c r="R303" s="85" t="str">
        <f t="shared" si="113"/>
        <v>------------</v>
      </c>
      <c r="S303" s="83"/>
      <c r="T303" s="83" t="str">
        <f t="shared" si="111"/>
        <v>------------</v>
      </c>
    </row>
    <row r="304" s="38" customFormat="1" ht="26" hidden="1" customHeight="1" spans="1:20">
      <c r="A304" s="87" t="s">
        <v>221</v>
      </c>
      <c r="B304" s="88"/>
      <c r="C304" s="89"/>
      <c r="D304" s="89"/>
      <c r="E304" s="89"/>
      <c r="F304" s="89"/>
      <c r="G304" s="89"/>
      <c r="H304" s="89"/>
      <c r="I304" s="89"/>
      <c r="J304" s="89"/>
      <c r="K304" s="89"/>
      <c r="L304" s="89"/>
      <c r="M304" s="89"/>
      <c r="N304" s="89"/>
      <c r="O304" s="89"/>
      <c r="P304" s="89"/>
      <c r="Q304" s="89"/>
      <c r="R304" s="124" t="str">
        <f>REPT("-",12)</f>
        <v>------------</v>
      </c>
      <c r="S304" s="89"/>
      <c r="T304" s="124" t="str">
        <f t="shared" si="111"/>
        <v>------------</v>
      </c>
    </row>
    <row r="305" ht="21" hidden="1" spans="1:20">
      <c r="A305" s="55">
        <v>44523</v>
      </c>
      <c r="B305" s="56" t="s">
        <v>115</v>
      </c>
      <c r="C305" s="57"/>
      <c r="D305" s="58"/>
      <c r="E305" s="57"/>
      <c r="F305" s="57"/>
      <c r="G305" s="59"/>
      <c r="H305" s="57"/>
      <c r="I305" s="58"/>
      <c r="J305" s="57"/>
      <c r="K305" s="92" t="str" cm="1">
        <f t="array" ref="K305">IF(COUNTA(H305:J305)=0,"",SUM(H305:J305)/SUMPRODUCT(--(H305:J305&lt;&gt;"")))</f>
        <v/>
      </c>
      <c r="L305" s="57"/>
      <c r="M305" s="57"/>
      <c r="N305" s="18"/>
      <c r="O305" s="18"/>
      <c r="P305" s="18"/>
      <c r="Q305" s="108">
        <f t="shared" ref="Q305:Q311" si="114">(0.5*C305+2*D305+1*E305+1*F305+2*G305+2*H305+2*I305+2*J305+0.5*L305+0.5*M305+O305*P305)/IF(OR(B305="SAT",B305="SUN"),10,13)</f>
        <v>0</v>
      </c>
      <c r="R305" s="109" t="str">
        <f>IF(Q312&gt;=100,"NPL",IF(AND(Q312&lt;=99.99,Q312&gt;=95),"N*",IF(AND(Q312&lt;=94.99,Q312&gt;=88),"ICN1",IF(AND(Q312&lt;=87.99,Q312&gt;=80),"ICN2",IF(AND(Q312&lt;=79.99,Q312&gt;=70),"ICN3",IF(AND(Q312&lt;=69.99,Q312&gt;=60),"ICN4",IF(Q312=0,"-","ICN5")))))))</f>
        <v>-</v>
      </c>
      <c r="S305" s="110"/>
      <c r="T305" s="111">
        <f t="shared" ref="T305:T311" si="115">28*Q305-2800</f>
        <v>-2800</v>
      </c>
    </row>
    <row r="306" ht="21" hidden="1" spans="1:20">
      <c r="A306" s="55">
        <v>44524</v>
      </c>
      <c r="B306" s="56" t="s">
        <v>121</v>
      </c>
      <c r="C306" s="57"/>
      <c r="D306" s="58"/>
      <c r="E306" s="57"/>
      <c r="F306" s="57"/>
      <c r="G306" s="59"/>
      <c r="H306" s="57"/>
      <c r="I306" s="58"/>
      <c r="J306" s="57"/>
      <c r="K306" s="92" t="str" cm="1">
        <f t="array" ref="K306">IF(COUNTA(H306:J306)=0,"",SUM(H306:J306)/SUMPRODUCT(--(H306:J306&lt;&gt;"")))</f>
        <v/>
      </c>
      <c r="L306" s="57"/>
      <c r="M306" s="57"/>
      <c r="N306" s="18"/>
      <c r="O306" s="18"/>
      <c r="P306" s="18"/>
      <c r="Q306" s="108">
        <f t="shared" si="114"/>
        <v>0</v>
      </c>
      <c r="R306" s="112"/>
      <c r="S306" s="110"/>
      <c r="T306" s="111">
        <f t="shared" si="115"/>
        <v>-2800</v>
      </c>
    </row>
    <row r="307" ht="21" hidden="1" spans="1:20">
      <c r="A307" s="55">
        <v>44525</v>
      </c>
      <c r="B307" s="56" t="s">
        <v>127</v>
      </c>
      <c r="C307" s="57"/>
      <c r="D307" s="58"/>
      <c r="E307" s="57"/>
      <c r="F307" s="57"/>
      <c r="G307" s="59"/>
      <c r="H307" s="57"/>
      <c r="I307" s="58"/>
      <c r="J307" s="57"/>
      <c r="K307" s="92" t="str" cm="1">
        <f t="array" ref="K307">IF(COUNTA(H307:J307)=0,"",SUM(H307:J307)/SUMPRODUCT(--(H307:J307&lt;&gt;"")))</f>
        <v/>
      </c>
      <c r="L307" s="57"/>
      <c r="M307" s="57"/>
      <c r="N307" s="18"/>
      <c r="O307" s="18"/>
      <c r="P307" s="18"/>
      <c r="Q307" s="108">
        <f t="shared" si="114"/>
        <v>0</v>
      </c>
      <c r="R307" s="112"/>
      <c r="S307" s="110"/>
      <c r="T307" s="111">
        <f t="shared" si="115"/>
        <v>-2800</v>
      </c>
    </row>
    <row r="308" ht="21" hidden="1" spans="1:20">
      <c r="A308" s="55">
        <v>44526</v>
      </c>
      <c r="B308" s="56" t="s">
        <v>133</v>
      </c>
      <c r="C308" s="57"/>
      <c r="D308" s="58"/>
      <c r="E308" s="57"/>
      <c r="F308" s="57"/>
      <c r="G308" s="59"/>
      <c r="H308" s="57"/>
      <c r="I308" s="58"/>
      <c r="J308" s="57"/>
      <c r="K308" s="92" t="str" cm="1">
        <f t="array" ref="K308">IF(COUNTA(H308:J308)=0,"",SUM(H308:J308)/SUMPRODUCT(--(H308:J308&lt;&gt;"")))</f>
        <v/>
      </c>
      <c r="L308" s="57"/>
      <c r="M308" s="57"/>
      <c r="N308" s="18"/>
      <c r="O308" s="18"/>
      <c r="P308" s="18"/>
      <c r="Q308" s="108">
        <f t="shared" si="114"/>
        <v>0</v>
      </c>
      <c r="R308" s="112"/>
      <c r="S308" s="110"/>
      <c r="T308" s="111">
        <f t="shared" si="115"/>
        <v>-2800</v>
      </c>
    </row>
    <row r="309" ht="21" hidden="1" spans="1:20">
      <c r="A309" s="55">
        <v>44527</v>
      </c>
      <c r="B309" s="56" t="s">
        <v>139</v>
      </c>
      <c r="C309" s="57"/>
      <c r="D309" s="58"/>
      <c r="E309" s="57"/>
      <c r="F309" s="57"/>
      <c r="G309" s="59"/>
      <c r="H309" s="57"/>
      <c r="I309" s="58"/>
      <c r="J309" s="57"/>
      <c r="K309" s="92" t="str" cm="1">
        <f t="array" ref="K309">IF(COUNTA(H309:J309)=0,"",SUM(H309:J309)/SUMPRODUCT(--(H309:J309&lt;&gt;"")))</f>
        <v/>
      </c>
      <c r="L309" s="57"/>
      <c r="M309" s="57"/>
      <c r="N309" s="18"/>
      <c r="O309" s="18"/>
      <c r="P309" s="18"/>
      <c r="Q309" s="108">
        <f t="shared" si="114"/>
        <v>0</v>
      </c>
      <c r="R309" s="112"/>
      <c r="S309" s="110"/>
      <c r="T309" s="111">
        <f t="shared" si="115"/>
        <v>-2800</v>
      </c>
    </row>
    <row r="310" ht="21" hidden="1" spans="1:20">
      <c r="A310" s="55">
        <v>44528</v>
      </c>
      <c r="B310" s="56" t="s">
        <v>144</v>
      </c>
      <c r="C310" s="57"/>
      <c r="D310" s="58"/>
      <c r="E310" s="57"/>
      <c r="F310" s="57"/>
      <c r="G310" s="59"/>
      <c r="H310" s="57"/>
      <c r="I310" s="58"/>
      <c r="J310" s="57"/>
      <c r="K310" s="92" t="str" cm="1">
        <f t="array" ref="K310">IF(COUNTA(H310:J310)=0,"",SUM(H310:J310)/SUMPRODUCT(--(H310:J310&lt;&gt;"")))</f>
        <v/>
      </c>
      <c r="L310" s="57"/>
      <c r="M310" s="57"/>
      <c r="N310" s="18"/>
      <c r="O310" s="18"/>
      <c r="P310" s="18"/>
      <c r="Q310" s="108">
        <f t="shared" si="114"/>
        <v>0</v>
      </c>
      <c r="R310" s="112"/>
      <c r="S310" s="110"/>
      <c r="T310" s="111">
        <f t="shared" si="115"/>
        <v>-2800</v>
      </c>
    </row>
    <row r="311" ht="21.75" hidden="1" spans="1:20">
      <c r="A311" s="55">
        <v>44529</v>
      </c>
      <c r="B311" s="56" t="s">
        <v>150</v>
      </c>
      <c r="C311" s="57"/>
      <c r="D311" s="58"/>
      <c r="E311" s="57"/>
      <c r="F311" s="57"/>
      <c r="G311" s="59"/>
      <c r="H311" s="57"/>
      <c r="I311" s="58"/>
      <c r="J311" s="57"/>
      <c r="K311" s="92" t="str" cm="1">
        <f t="array" ref="K311">IF(COUNTA(H311:J311)=0,"",SUM(H311:J311)/SUMPRODUCT(--(H311:J311&lt;&gt;"")))</f>
        <v/>
      </c>
      <c r="L311" s="57"/>
      <c r="M311" s="57"/>
      <c r="N311" s="18"/>
      <c r="O311" s="18"/>
      <c r="P311" s="18"/>
      <c r="Q311" s="108">
        <f t="shared" si="114"/>
        <v>0</v>
      </c>
      <c r="R311" s="119"/>
      <c r="S311" s="110"/>
      <c r="T311" s="111">
        <f t="shared" si="115"/>
        <v>-2800</v>
      </c>
    </row>
    <row r="312" s="38" customFormat="1" ht="21.75" hidden="1" spans="1:20">
      <c r="A312" s="76" t="s">
        <v>276</v>
      </c>
      <c r="B312" s="77"/>
      <c r="C312" s="78" t="str" cm="1">
        <f t="array" ref="C312">IF(COUNTA(C305:C311)=0,"",SUM(C305:C311)/SUMPRODUCT(--(C305:C311&lt;&gt;"")))</f>
        <v/>
      </c>
      <c r="D312" s="78" t="str" cm="1">
        <f t="array" ref="D312">IF(COUNTA(D305:D311)=0,"",SUM(D305:D311)/SUMPRODUCT(--(D305:D311&lt;&gt;"")))</f>
        <v/>
      </c>
      <c r="E312" s="78" t="str" cm="1">
        <f t="array" ref="E312">IF(COUNTA(E305:E311)=0,"",SUM(E305:E311)/SUMPRODUCT(--(E305:E311&lt;&gt;"")))</f>
        <v/>
      </c>
      <c r="F312" s="78" t="str" cm="1">
        <f t="array" ref="F312">IF(COUNTA(F305:F311)=0,"",SUM(F305:F311)/SUMPRODUCT(--(F305:F311&lt;&gt;"")))</f>
        <v/>
      </c>
      <c r="G312" s="78" t="str" cm="1">
        <f t="array" ref="G312">IF(COUNTA(G305:G311)=0,"",SUM(G305:G311)/SUMPRODUCT(--(G305:G311&lt;&gt;"")))</f>
        <v/>
      </c>
      <c r="H312" s="78" t="str" cm="1">
        <f t="array" ref="H312">IF(COUNTA(H305:H311)=0,"",SUM(H305:H311)/SUMPRODUCT(--(H305:H311&lt;&gt;"")))</f>
        <v/>
      </c>
      <c r="I312" s="78" t="str" cm="1">
        <f t="array" ref="I312">IF(COUNTA(I305:I311)=0,"",SUM(I305:I311)/SUMPRODUCT(--(I305:I311&lt;&gt;"")))</f>
        <v/>
      </c>
      <c r="J312" s="78" t="str" cm="1">
        <f t="array" ref="J312">IF(COUNTA(J305:J311)=0,"",SUM(J305:J311)/SUMPRODUCT(--(J305:J311&lt;&gt;"")))</f>
        <v/>
      </c>
      <c r="K312" s="78" t="str" cm="1">
        <f t="array" ref="K312">IF(SUMPRODUCT(--(K305:K311&lt;&gt;""))=0,"",SUM(K305:K311)/SUMPRODUCT(--(K305:K311&lt;&gt;"")))</f>
        <v/>
      </c>
      <c r="L312" s="78" t="str" cm="1">
        <f t="array" ref="L312">IF(COUNTA(L305:L311)=0,"",SUM(L305:L311)/SUMPRODUCT(--(L305:L311&lt;&gt;"")))</f>
        <v/>
      </c>
      <c r="M312" s="78" t="str" cm="1">
        <f t="array" ref="M312">IF(COUNTA(M305:M311)=0,"",SUM(M305:M311)/SUMPRODUCT(--(M305:M311&lt;&gt;"")))</f>
        <v/>
      </c>
      <c r="N312" s="93" t="str" cm="1">
        <f t="array" ref="N312">IF(COUNTA(P305:P311)=0,"",SUM(P305:P311)/SUMPRODUCT(--(P305:P311&lt;&gt;"")))</f>
        <v/>
      </c>
      <c r="O312" s="94"/>
      <c r="P312" s="95"/>
      <c r="Q312" s="121" cm="1">
        <f t="array" ref="Q312">SUM(Q305:Q311)/IF(SUM(Q305:Q311)=0,1,SUM(IF(Q305:Q311&lt;&gt;0,1,0)))</f>
        <v>0</v>
      </c>
      <c r="R312" s="101" t="str">
        <f>REPT("-",12)</f>
        <v>------------</v>
      </c>
      <c r="S312" s="122"/>
      <c r="T312" s="123">
        <f>SUM(T305:T310)</f>
        <v>-16800</v>
      </c>
    </row>
    <row r="313" s="38" customFormat="1" ht="26" hidden="1" customHeight="1" spans="1:20">
      <c r="A313" s="63" t="s">
        <v>157</v>
      </c>
      <c r="B313" s="64"/>
      <c r="C313" s="65">
        <f>SUM(C312:D312)/2</f>
        <v>0</v>
      </c>
      <c r="D313" s="66"/>
      <c r="E313" s="65">
        <f>SUM(E312:F312)/2</f>
        <v>0</v>
      </c>
      <c r="F313" s="66"/>
      <c r="G313" s="63">
        <f>SUM(G312,K312)/2</f>
        <v>0</v>
      </c>
      <c r="H313" s="67"/>
      <c r="I313" s="67"/>
      <c r="J313" s="67"/>
      <c r="K313" s="64"/>
      <c r="L313" s="63">
        <f>SUM(L312:M312)/2</f>
        <v>0</v>
      </c>
      <c r="M313" s="64"/>
      <c r="N313" s="63" t="str">
        <f t="shared" ref="N313:R313" si="116">REPT("-",12)</f>
        <v>------------</v>
      </c>
      <c r="O313" s="67"/>
      <c r="P313" s="64"/>
      <c r="Q313" s="66" t="str">
        <f t="shared" si="116"/>
        <v>------------</v>
      </c>
      <c r="R313" s="66" t="str">
        <f t="shared" si="116"/>
        <v>------------</v>
      </c>
      <c r="S313" s="64"/>
      <c r="T313" s="64" t="str">
        <f>REPT("-",12)</f>
        <v>------------</v>
      </c>
    </row>
    <row r="314" s="38" customFormat="1" ht="26" hidden="1" customHeight="1" spans="1:20">
      <c r="A314" s="68" t="s">
        <v>159</v>
      </c>
      <c r="B314" s="69"/>
      <c r="C314" s="70"/>
      <c r="D314" s="70"/>
      <c r="E314" s="70"/>
      <c r="F314" s="70"/>
      <c r="G314" s="70"/>
      <c r="H314" s="70"/>
      <c r="I314" s="70"/>
      <c r="J314" s="70"/>
      <c r="K314" s="70"/>
      <c r="L314" s="70"/>
      <c r="M314" s="70"/>
      <c r="N314" s="70"/>
      <c r="O314" s="70"/>
      <c r="P314" s="70"/>
      <c r="Q314" s="70"/>
      <c r="R314" s="116" t="str">
        <f>REPT("-",12)</f>
        <v>------------</v>
      </c>
      <c r="S314" s="70"/>
      <c r="T314" s="116" t="str">
        <f>REPT("-",12)</f>
        <v>------------</v>
      </c>
    </row>
    <row r="315" ht="21" hidden="1" spans="1:20">
      <c r="A315" s="55">
        <v>44530</v>
      </c>
      <c r="B315" s="56" t="s">
        <v>115</v>
      </c>
      <c r="C315" s="57"/>
      <c r="D315" s="58"/>
      <c r="E315" s="57"/>
      <c r="F315" s="57"/>
      <c r="G315" s="59"/>
      <c r="H315" s="57"/>
      <c r="I315" s="58"/>
      <c r="J315" s="57"/>
      <c r="K315" s="92" t="str" cm="1">
        <f t="array" ref="K315">IF(COUNTA(H315:J315)=0,"",SUM(H315:J315)/SUMPRODUCT(--(H315:J315&lt;&gt;"")))</f>
        <v/>
      </c>
      <c r="L315" s="57"/>
      <c r="M315" s="57"/>
      <c r="N315" s="18"/>
      <c r="O315" s="18"/>
      <c r="P315" s="18"/>
      <c r="Q315" s="108">
        <f t="shared" ref="Q315:Q321" si="117">(0.5*C315+2*D315+1*E315+1*F315+2*G315+2*H315+2*I315+2*J315+0.5*L315+0.5*M315+O315*P315)/IF(OR(B315="SAT",B315="SUN"),10,13)</f>
        <v>0</v>
      </c>
      <c r="R315" s="109" t="str">
        <f>IF(Q322&gt;=100,"NPL",IF(AND(Q322&lt;=99.99,Q322&gt;=95),"N*",IF(AND(Q322&lt;=94.99,Q322&gt;=88),"ICN1",IF(AND(Q322&lt;=87.99,Q322&gt;=80),"ICN2",IF(AND(Q322&lt;=79.99,Q322&gt;=70),"ICN3",IF(AND(Q322&lt;=69.99,Q322&gt;=60),"ICN4",IF(Q322=0,"-","ICN5")))))))</f>
        <v>-</v>
      </c>
      <c r="S315" s="110"/>
      <c r="T315" s="111">
        <f t="shared" ref="T315:T321" si="118">28*Q315-2800</f>
        <v>-2800</v>
      </c>
    </row>
    <row r="316" ht="21" hidden="1" spans="1:20">
      <c r="A316" s="55">
        <v>44531</v>
      </c>
      <c r="B316" s="56" t="s">
        <v>121</v>
      </c>
      <c r="C316" s="57"/>
      <c r="D316" s="58"/>
      <c r="E316" s="57"/>
      <c r="F316" s="57"/>
      <c r="G316" s="59"/>
      <c r="H316" s="57"/>
      <c r="I316" s="58"/>
      <c r="J316" s="57"/>
      <c r="K316" s="92" t="str" cm="1">
        <f t="array" ref="K316">IF(COUNTA(H316:J316)=0,"",SUM(H316:J316)/SUMPRODUCT(--(H316:J316&lt;&gt;"")))</f>
        <v/>
      </c>
      <c r="L316" s="57"/>
      <c r="M316" s="57"/>
      <c r="N316" s="18"/>
      <c r="O316" s="18"/>
      <c r="P316" s="18"/>
      <c r="Q316" s="108">
        <f t="shared" si="117"/>
        <v>0</v>
      </c>
      <c r="R316" s="112"/>
      <c r="S316" s="110"/>
      <c r="T316" s="111">
        <f t="shared" si="118"/>
        <v>-2800</v>
      </c>
    </row>
    <row r="317" ht="21" hidden="1" spans="1:20">
      <c r="A317" s="55">
        <v>44532</v>
      </c>
      <c r="B317" s="56" t="s">
        <v>127</v>
      </c>
      <c r="C317" s="57"/>
      <c r="D317" s="58"/>
      <c r="E317" s="57"/>
      <c r="F317" s="57"/>
      <c r="G317" s="59"/>
      <c r="H317" s="57"/>
      <c r="I317" s="58"/>
      <c r="J317" s="57"/>
      <c r="K317" s="92" t="str" cm="1">
        <f t="array" ref="K317">IF(COUNTA(H317:J317)=0,"",SUM(H317:J317)/SUMPRODUCT(--(H317:J317&lt;&gt;"")))</f>
        <v/>
      </c>
      <c r="L317" s="57"/>
      <c r="M317" s="57"/>
      <c r="N317" s="18"/>
      <c r="O317" s="18"/>
      <c r="P317" s="18"/>
      <c r="Q317" s="108">
        <f t="shared" si="117"/>
        <v>0</v>
      </c>
      <c r="R317" s="112"/>
      <c r="S317" s="110"/>
      <c r="T317" s="111">
        <f t="shared" si="118"/>
        <v>-2800</v>
      </c>
    </row>
    <row r="318" ht="21" hidden="1" spans="1:20">
      <c r="A318" s="55">
        <v>44533</v>
      </c>
      <c r="B318" s="56" t="s">
        <v>133</v>
      </c>
      <c r="C318" s="57"/>
      <c r="D318" s="58"/>
      <c r="E318" s="57"/>
      <c r="F318" s="57"/>
      <c r="G318" s="59"/>
      <c r="H318" s="57"/>
      <c r="I318" s="58"/>
      <c r="J318" s="57"/>
      <c r="K318" s="92" t="str" cm="1">
        <f t="array" ref="K318">IF(COUNTA(H318:J318)=0,"",SUM(H318:J318)/SUMPRODUCT(--(H318:J318&lt;&gt;"")))</f>
        <v/>
      </c>
      <c r="L318" s="57"/>
      <c r="M318" s="57"/>
      <c r="N318" s="18"/>
      <c r="O318" s="18"/>
      <c r="P318" s="18"/>
      <c r="Q318" s="108">
        <f t="shared" si="117"/>
        <v>0</v>
      </c>
      <c r="R318" s="112"/>
      <c r="S318" s="110"/>
      <c r="T318" s="111">
        <f t="shared" si="118"/>
        <v>-2800</v>
      </c>
    </row>
    <row r="319" ht="21" hidden="1" spans="1:20">
      <c r="A319" s="55">
        <v>44534</v>
      </c>
      <c r="B319" s="56" t="s">
        <v>139</v>
      </c>
      <c r="C319" s="57"/>
      <c r="D319" s="58"/>
      <c r="E319" s="57"/>
      <c r="F319" s="57"/>
      <c r="G319" s="59"/>
      <c r="H319" s="57"/>
      <c r="I319" s="58"/>
      <c r="J319" s="57"/>
      <c r="K319" s="92" t="str" cm="1">
        <f t="array" ref="K319">IF(COUNTA(H319:J319)=0,"",SUM(H319:J319)/SUMPRODUCT(--(H319:J319&lt;&gt;"")))</f>
        <v/>
      </c>
      <c r="L319" s="57"/>
      <c r="M319" s="57"/>
      <c r="N319" s="18"/>
      <c r="O319" s="18"/>
      <c r="P319" s="18"/>
      <c r="Q319" s="108">
        <f t="shared" si="117"/>
        <v>0</v>
      </c>
      <c r="R319" s="112"/>
      <c r="S319" s="110"/>
      <c r="T319" s="111">
        <f t="shared" si="118"/>
        <v>-2800</v>
      </c>
    </row>
    <row r="320" ht="21" hidden="1" spans="1:20">
      <c r="A320" s="55">
        <v>44535</v>
      </c>
      <c r="B320" s="56" t="s">
        <v>144</v>
      </c>
      <c r="C320" s="57"/>
      <c r="D320" s="58"/>
      <c r="E320" s="57"/>
      <c r="F320" s="57"/>
      <c r="G320" s="59"/>
      <c r="H320" s="57"/>
      <c r="I320" s="58"/>
      <c r="J320" s="57"/>
      <c r="K320" s="92" t="str" cm="1">
        <f t="array" ref="K320">IF(COUNTA(H320:J320)=0,"",SUM(H320:J320)/SUMPRODUCT(--(H320:J320&lt;&gt;"")))</f>
        <v/>
      </c>
      <c r="L320" s="57"/>
      <c r="M320" s="57"/>
      <c r="N320" s="18"/>
      <c r="O320" s="18"/>
      <c r="P320" s="18"/>
      <c r="Q320" s="108">
        <f t="shared" si="117"/>
        <v>0</v>
      </c>
      <c r="R320" s="112"/>
      <c r="S320" s="110"/>
      <c r="T320" s="111">
        <f t="shared" si="118"/>
        <v>-2800</v>
      </c>
    </row>
    <row r="321" ht="21.75" hidden="1" spans="1:20">
      <c r="A321" s="55">
        <v>44536</v>
      </c>
      <c r="B321" s="56" t="s">
        <v>150</v>
      </c>
      <c r="C321" s="57"/>
      <c r="D321" s="58"/>
      <c r="E321" s="57"/>
      <c r="F321" s="57"/>
      <c r="G321" s="59"/>
      <c r="H321" s="57"/>
      <c r="I321" s="58"/>
      <c r="J321" s="57"/>
      <c r="K321" s="92" t="str" cm="1">
        <f t="array" ref="K321">IF(COUNTA(H321:J321)=0,"",SUM(H321:J321)/SUMPRODUCT(--(H321:J321&lt;&gt;"")))</f>
        <v/>
      </c>
      <c r="L321" s="57"/>
      <c r="M321" s="57"/>
      <c r="N321" s="18"/>
      <c r="O321" s="18"/>
      <c r="P321" s="18"/>
      <c r="Q321" s="108">
        <f t="shared" si="117"/>
        <v>0</v>
      </c>
      <c r="R321" s="119"/>
      <c r="S321" s="110"/>
      <c r="T321" s="111">
        <f t="shared" si="118"/>
        <v>-2800</v>
      </c>
    </row>
    <row r="322" s="38" customFormat="1" ht="21.75" hidden="1" spans="1:20">
      <c r="A322" s="76" t="s">
        <v>277</v>
      </c>
      <c r="B322" s="77"/>
      <c r="C322" s="78" t="str" cm="1">
        <f t="array" ref="C322">IF(COUNTA(C315:C321)=0,"",SUM(C315:C321)/SUMPRODUCT(--(C315:C321&lt;&gt;"")))</f>
        <v/>
      </c>
      <c r="D322" s="78" t="str" cm="1">
        <f t="array" ref="D322">IF(COUNTA(D315:D321)=0,"",SUM(D315:D321)/SUMPRODUCT(--(D315:D321&lt;&gt;"")))</f>
        <v/>
      </c>
      <c r="E322" s="78" t="str" cm="1">
        <f t="array" ref="E322">IF(COUNTA(E315:E321)=0,"",SUM(E315:E321)/SUMPRODUCT(--(E315:E321&lt;&gt;"")))</f>
        <v/>
      </c>
      <c r="F322" s="78" t="str" cm="1">
        <f t="array" ref="F322">IF(COUNTA(F315:F321)=0,"",SUM(F315:F321)/SUMPRODUCT(--(F315:F321&lt;&gt;"")))</f>
        <v/>
      </c>
      <c r="G322" s="78" t="str" cm="1">
        <f t="array" ref="G322">IF(COUNTA(G315:G321)=0,"",SUM(G315:G321)/SUMPRODUCT(--(G315:G321&lt;&gt;"")))</f>
        <v/>
      </c>
      <c r="H322" s="78" t="str" cm="1">
        <f t="array" ref="H322">IF(COUNTA(H315:H321)=0,"",SUM(H315:H321)/SUMPRODUCT(--(H315:H321&lt;&gt;"")))</f>
        <v/>
      </c>
      <c r="I322" s="78" t="str" cm="1">
        <f t="array" ref="I322">IF(COUNTA(I315:I321)=0,"",SUM(I315:I321)/SUMPRODUCT(--(I315:I321&lt;&gt;"")))</f>
        <v/>
      </c>
      <c r="J322" s="78" t="str" cm="1">
        <f t="array" ref="J322">IF(COUNTA(J315:J321)=0,"",SUM(J315:J321)/SUMPRODUCT(--(J315:J321&lt;&gt;"")))</f>
        <v/>
      </c>
      <c r="K322" s="78" t="str" cm="1">
        <f t="array" ref="K322">IF(SUMPRODUCT(--(K315:K321&lt;&gt;""))=0,"",SUM(K315:K321)/SUMPRODUCT(--(K315:K321&lt;&gt;"")))</f>
        <v/>
      </c>
      <c r="L322" s="78" t="str" cm="1">
        <f t="array" ref="L322">IF(COUNTA(L315:L321)=0,"",SUM(L315:L321)/SUMPRODUCT(--(L315:L321&lt;&gt;"")))</f>
        <v/>
      </c>
      <c r="M322" s="78" t="str" cm="1">
        <f t="array" ref="M322">IF(COUNTA(M315:M321)=0,"",SUM(M315:M321)/SUMPRODUCT(--(M315:M321&lt;&gt;"")))</f>
        <v/>
      </c>
      <c r="N322" s="93" t="str" cm="1">
        <f t="array" ref="N322">IF(COUNTA(P315:P321)=0,"",SUM(P315:P321)/SUMPRODUCT(--(P315:P321&lt;&gt;"")))</f>
        <v/>
      </c>
      <c r="O322" s="94"/>
      <c r="P322" s="95"/>
      <c r="Q322" s="121" cm="1">
        <f t="array" ref="Q322">SUM(Q315:Q321)/IF(SUM(Q315:Q321)=0,1,SUM(IF(Q315:Q321&lt;&gt;0,1,0)))</f>
        <v>0</v>
      </c>
      <c r="R322" s="101" t="str">
        <f>REPT("-",12)</f>
        <v>------------</v>
      </c>
      <c r="S322" s="122"/>
      <c r="T322" s="123">
        <f>SUM(T315:T320)</f>
        <v>-16800</v>
      </c>
    </row>
    <row r="323" s="38" customFormat="1" ht="26" hidden="1" customHeight="1" spans="1:20">
      <c r="A323" s="63" t="s">
        <v>157</v>
      </c>
      <c r="B323" s="64"/>
      <c r="C323" s="65">
        <f>SUM(C322:D322)/2</f>
        <v>0</v>
      </c>
      <c r="D323" s="66"/>
      <c r="E323" s="65">
        <f>SUM(E322:F322)/2</f>
        <v>0</v>
      </c>
      <c r="F323" s="66"/>
      <c r="G323" s="63">
        <f>SUM(G322,K322)/2</f>
        <v>0</v>
      </c>
      <c r="H323" s="67"/>
      <c r="I323" s="67"/>
      <c r="J323" s="67"/>
      <c r="K323" s="64"/>
      <c r="L323" s="63">
        <f>SUM(L322:M322)/2</f>
        <v>0</v>
      </c>
      <c r="M323" s="64"/>
      <c r="N323" s="63" t="str">
        <f t="shared" ref="N323:R323" si="119">REPT("-",12)</f>
        <v>------------</v>
      </c>
      <c r="O323" s="67"/>
      <c r="P323" s="64"/>
      <c r="Q323" s="66" t="str">
        <f t="shared" si="119"/>
        <v>------------</v>
      </c>
      <c r="R323" s="66" t="str">
        <f t="shared" si="119"/>
        <v>------------</v>
      </c>
      <c r="S323" s="64"/>
      <c r="T323" s="64" t="str">
        <f>REPT("-",12)</f>
        <v>------------</v>
      </c>
    </row>
    <row r="324" s="38" customFormat="1" ht="26" hidden="1" customHeight="1" spans="1:20">
      <c r="A324" s="68" t="s">
        <v>159</v>
      </c>
      <c r="B324" s="69"/>
      <c r="C324" s="70"/>
      <c r="D324" s="70"/>
      <c r="E324" s="70"/>
      <c r="F324" s="70"/>
      <c r="G324" s="70"/>
      <c r="H324" s="70"/>
      <c r="I324" s="70"/>
      <c r="J324" s="70"/>
      <c r="K324" s="70"/>
      <c r="L324" s="70"/>
      <c r="M324" s="70"/>
      <c r="N324" s="70"/>
      <c r="O324" s="70"/>
      <c r="P324" s="70"/>
      <c r="Q324" s="70"/>
      <c r="R324" s="116" t="str">
        <f>REPT("-",12)</f>
        <v>------------</v>
      </c>
      <c r="S324" s="70"/>
      <c r="T324" s="116" t="str">
        <f>REPT("-",12)</f>
        <v>------------</v>
      </c>
    </row>
    <row r="325" ht="21" hidden="1" spans="1:20">
      <c r="A325" s="55">
        <v>44537</v>
      </c>
      <c r="B325" s="56" t="s">
        <v>115</v>
      </c>
      <c r="C325" s="57"/>
      <c r="D325" s="58"/>
      <c r="E325" s="57"/>
      <c r="F325" s="57"/>
      <c r="G325" s="59"/>
      <c r="H325" s="57"/>
      <c r="I325" s="58"/>
      <c r="J325" s="57"/>
      <c r="K325" s="92" t="str" cm="1">
        <f t="array" ref="K325">IF(COUNTA(H325:J325)=0,"",SUM(H325:J325)/SUMPRODUCT(--(H325:J325&lt;&gt;"")))</f>
        <v/>
      </c>
      <c r="L325" s="57"/>
      <c r="M325" s="57"/>
      <c r="N325" s="18"/>
      <c r="O325" s="18"/>
      <c r="P325" s="18"/>
      <c r="Q325" s="108">
        <f t="shared" ref="Q325:Q331" si="120">(0.5*C325+2*D325+1*E325+1*F325+2*G325+2*H325+2*I325+2*J325+0.5*L325+0.5*M325+O325*P325)/IF(OR(B325="SAT",B325="SUN"),10,13)</f>
        <v>0</v>
      </c>
      <c r="R325" s="109" t="str">
        <f>IF(Q332&gt;=100,"NPL",IF(AND(Q332&lt;=99.99,Q332&gt;=95),"N*",IF(AND(Q332&lt;=94.99,Q332&gt;=88),"ICN1",IF(AND(Q332&lt;=87.99,Q332&gt;=80),"ICN2",IF(AND(Q332&lt;=79.99,Q332&gt;=70),"ICN3",IF(AND(Q332&lt;=69.99,Q332&gt;=60),"ICN4",IF(Q332=0,"-","ICN5")))))))</f>
        <v>-</v>
      </c>
      <c r="S325" s="110"/>
      <c r="T325" s="111">
        <f t="shared" ref="T325:T331" si="121">28*Q325-2800</f>
        <v>-2800</v>
      </c>
    </row>
    <row r="326" ht="21" hidden="1" spans="1:20">
      <c r="A326" s="55">
        <v>44538</v>
      </c>
      <c r="B326" s="56" t="s">
        <v>121</v>
      </c>
      <c r="C326" s="57"/>
      <c r="D326" s="58"/>
      <c r="E326" s="57"/>
      <c r="F326" s="57"/>
      <c r="G326" s="59"/>
      <c r="H326" s="57"/>
      <c r="I326" s="58"/>
      <c r="J326" s="57"/>
      <c r="K326" s="92" t="str" cm="1">
        <f t="array" ref="K326">IF(COUNTA(H326:J326)=0,"",SUM(H326:J326)/SUMPRODUCT(--(H326:J326&lt;&gt;"")))</f>
        <v/>
      </c>
      <c r="L326" s="57"/>
      <c r="M326" s="57"/>
      <c r="N326" s="18"/>
      <c r="O326" s="18"/>
      <c r="P326" s="18"/>
      <c r="Q326" s="108">
        <f t="shared" si="120"/>
        <v>0</v>
      </c>
      <c r="R326" s="112"/>
      <c r="S326" s="110"/>
      <c r="T326" s="111">
        <f t="shared" si="121"/>
        <v>-2800</v>
      </c>
    </row>
    <row r="327" ht="21" hidden="1" spans="1:20">
      <c r="A327" s="55">
        <v>44539</v>
      </c>
      <c r="B327" s="56" t="s">
        <v>127</v>
      </c>
      <c r="C327" s="57"/>
      <c r="D327" s="58"/>
      <c r="E327" s="57"/>
      <c r="F327" s="57"/>
      <c r="G327" s="59"/>
      <c r="H327" s="57"/>
      <c r="I327" s="58"/>
      <c r="J327" s="57"/>
      <c r="K327" s="92" t="str" cm="1">
        <f t="array" ref="K327">IF(COUNTA(H327:J327)=0,"",SUM(H327:J327)/SUMPRODUCT(--(H327:J327&lt;&gt;"")))</f>
        <v/>
      </c>
      <c r="L327" s="57"/>
      <c r="M327" s="57"/>
      <c r="N327" s="18"/>
      <c r="O327" s="18"/>
      <c r="P327" s="18"/>
      <c r="Q327" s="108">
        <f t="shared" si="120"/>
        <v>0</v>
      </c>
      <c r="R327" s="112"/>
      <c r="S327" s="110"/>
      <c r="T327" s="111">
        <f t="shared" si="121"/>
        <v>-2800</v>
      </c>
    </row>
    <row r="328" ht="21" hidden="1" spans="1:20">
      <c r="A328" s="55">
        <v>44540</v>
      </c>
      <c r="B328" s="56" t="s">
        <v>133</v>
      </c>
      <c r="C328" s="57"/>
      <c r="D328" s="58"/>
      <c r="E328" s="57"/>
      <c r="F328" s="57"/>
      <c r="G328" s="59"/>
      <c r="H328" s="57"/>
      <c r="I328" s="58"/>
      <c r="J328" s="57"/>
      <c r="K328" s="92" t="str" cm="1">
        <f t="array" ref="K328">IF(COUNTA(H328:J328)=0,"",SUM(H328:J328)/SUMPRODUCT(--(H328:J328&lt;&gt;"")))</f>
        <v/>
      </c>
      <c r="L328" s="57"/>
      <c r="M328" s="57"/>
      <c r="N328" s="18"/>
      <c r="O328" s="18"/>
      <c r="P328" s="18"/>
      <c r="Q328" s="108">
        <f t="shared" si="120"/>
        <v>0</v>
      </c>
      <c r="R328" s="112"/>
      <c r="S328" s="110"/>
      <c r="T328" s="111">
        <f t="shared" si="121"/>
        <v>-2800</v>
      </c>
    </row>
    <row r="329" ht="21" hidden="1" spans="1:20">
      <c r="A329" s="55">
        <v>44541</v>
      </c>
      <c r="B329" s="56" t="s">
        <v>139</v>
      </c>
      <c r="C329" s="57"/>
      <c r="D329" s="58"/>
      <c r="E329" s="57"/>
      <c r="F329" s="57"/>
      <c r="G329" s="59"/>
      <c r="H329" s="57"/>
      <c r="I329" s="58"/>
      <c r="J329" s="57"/>
      <c r="K329" s="92" t="str" cm="1">
        <f t="array" ref="K329">IF(COUNTA(H329:J329)=0,"",SUM(H329:J329)/SUMPRODUCT(--(H329:J329&lt;&gt;"")))</f>
        <v/>
      </c>
      <c r="L329" s="57"/>
      <c r="M329" s="57"/>
      <c r="N329" s="18"/>
      <c r="O329" s="18"/>
      <c r="P329" s="18"/>
      <c r="Q329" s="108">
        <f t="shared" si="120"/>
        <v>0</v>
      </c>
      <c r="R329" s="112"/>
      <c r="S329" s="110"/>
      <c r="T329" s="111">
        <f t="shared" si="121"/>
        <v>-2800</v>
      </c>
    </row>
    <row r="330" ht="21" hidden="1" spans="1:20">
      <c r="A330" s="55">
        <v>44542</v>
      </c>
      <c r="B330" s="56" t="s">
        <v>144</v>
      </c>
      <c r="C330" s="57"/>
      <c r="D330" s="58"/>
      <c r="E330" s="57"/>
      <c r="F330" s="57"/>
      <c r="G330" s="59"/>
      <c r="H330" s="57"/>
      <c r="I330" s="58"/>
      <c r="J330" s="57"/>
      <c r="K330" s="92" t="str" cm="1">
        <f t="array" ref="K330">IF(COUNTA(H330:J330)=0,"",SUM(H330:J330)/SUMPRODUCT(--(H330:J330&lt;&gt;"")))</f>
        <v/>
      </c>
      <c r="L330" s="57"/>
      <c r="M330" s="57"/>
      <c r="N330" s="18"/>
      <c r="O330" s="18"/>
      <c r="P330" s="18"/>
      <c r="Q330" s="108">
        <f t="shared" si="120"/>
        <v>0</v>
      </c>
      <c r="R330" s="112"/>
      <c r="S330" s="110"/>
      <c r="T330" s="111">
        <f t="shared" si="121"/>
        <v>-2800</v>
      </c>
    </row>
    <row r="331" ht="21.75" hidden="1" spans="1:20">
      <c r="A331" s="55">
        <v>44543</v>
      </c>
      <c r="B331" s="56" t="s">
        <v>150</v>
      </c>
      <c r="C331" s="57"/>
      <c r="D331" s="58"/>
      <c r="E331" s="57"/>
      <c r="F331" s="57"/>
      <c r="G331" s="59"/>
      <c r="H331" s="57"/>
      <c r="I331" s="58"/>
      <c r="J331" s="57"/>
      <c r="K331" s="92" t="str" cm="1">
        <f t="array" ref="K331">IF(COUNTA(H331:J331)=0,"",SUM(H331:J331)/SUMPRODUCT(--(H331:J331&lt;&gt;"")))</f>
        <v/>
      </c>
      <c r="L331" s="57"/>
      <c r="M331" s="57"/>
      <c r="N331" s="18"/>
      <c r="O331" s="18"/>
      <c r="P331" s="18"/>
      <c r="Q331" s="108">
        <f t="shared" si="120"/>
        <v>0</v>
      </c>
      <c r="R331" s="119"/>
      <c r="S331" s="110"/>
      <c r="T331" s="111">
        <f t="shared" si="121"/>
        <v>-2800</v>
      </c>
    </row>
    <row r="332" s="38" customFormat="1" ht="21.75" hidden="1" spans="1:20">
      <c r="A332" s="76" t="s">
        <v>278</v>
      </c>
      <c r="B332" s="77"/>
      <c r="C332" s="78" t="str" cm="1">
        <f t="array" ref="C332">IF(COUNTA(C325:C331)=0,"",SUM(C325:C331)/SUMPRODUCT(--(C325:C331&lt;&gt;"")))</f>
        <v/>
      </c>
      <c r="D332" s="78" t="str" cm="1">
        <f t="array" ref="D332">IF(COUNTA(D325:D331)=0,"",SUM(D325:D331)/SUMPRODUCT(--(D325:D331&lt;&gt;"")))</f>
        <v/>
      </c>
      <c r="E332" s="78" t="str" cm="1">
        <f t="array" ref="E332">IF(COUNTA(E325:E331)=0,"",SUM(E325:E331)/SUMPRODUCT(--(E325:E331&lt;&gt;"")))</f>
        <v/>
      </c>
      <c r="F332" s="78" t="str" cm="1">
        <f t="array" ref="F332">IF(COUNTA(F325:F331)=0,"",SUM(F325:F331)/SUMPRODUCT(--(F325:F331&lt;&gt;"")))</f>
        <v/>
      </c>
      <c r="G332" s="78" t="str" cm="1">
        <f t="array" ref="G332">IF(COUNTA(G325:G331)=0,"",SUM(G325:G331)/SUMPRODUCT(--(G325:G331&lt;&gt;"")))</f>
        <v/>
      </c>
      <c r="H332" s="78" t="str" cm="1">
        <f t="array" ref="H332">IF(COUNTA(H325:H331)=0,"",SUM(H325:H331)/SUMPRODUCT(--(H325:H331&lt;&gt;"")))</f>
        <v/>
      </c>
      <c r="I332" s="78" t="str" cm="1">
        <f t="array" ref="I332">IF(COUNTA(I325:I331)=0,"",SUM(I325:I331)/SUMPRODUCT(--(I325:I331&lt;&gt;"")))</f>
        <v/>
      </c>
      <c r="J332" s="78" t="str" cm="1">
        <f t="array" ref="J332">IF(COUNTA(J325:J331)=0,"",SUM(J325:J331)/SUMPRODUCT(--(J325:J331&lt;&gt;"")))</f>
        <v/>
      </c>
      <c r="K332" s="78" t="str" cm="1">
        <f t="array" ref="K332">IF(SUMPRODUCT(--(K325:K331&lt;&gt;""))=0,"",SUM(K325:K331)/SUMPRODUCT(--(K325:K331&lt;&gt;"")))</f>
        <v/>
      </c>
      <c r="L332" s="78" t="str" cm="1">
        <f t="array" ref="L332">IF(COUNTA(L325:L331)=0,"",SUM(L325:L331)/SUMPRODUCT(--(L325:L331&lt;&gt;"")))</f>
        <v/>
      </c>
      <c r="M332" s="78" t="str" cm="1">
        <f t="array" ref="M332">IF(COUNTA(M325:M331)=0,"",SUM(M325:M331)/SUMPRODUCT(--(M325:M331&lt;&gt;"")))</f>
        <v/>
      </c>
      <c r="N332" s="93" t="str" cm="1">
        <f t="array" ref="N332">IF(COUNTA(P325:P331)=0,"",SUM(P325:P331)/SUMPRODUCT(--(P325:P331&lt;&gt;"")))</f>
        <v/>
      </c>
      <c r="O332" s="94"/>
      <c r="P332" s="95"/>
      <c r="Q332" s="121" cm="1">
        <f t="array" ref="Q332">SUM(Q325:Q331)/IF(SUM(Q325:Q331)=0,1,SUM(IF(Q325:Q331&lt;&gt;0,1,0)))</f>
        <v>0</v>
      </c>
      <c r="R332" s="101" t="str">
        <f>REPT("-",12)</f>
        <v>------------</v>
      </c>
      <c r="S332" s="122"/>
      <c r="T332" s="123">
        <f>SUM(T325:T330)</f>
        <v>-16800</v>
      </c>
    </row>
    <row r="333" s="38" customFormat="1" ht="26" hidden="1" customHeight="1" spans="1:20">
      <c r="A333" s="63" t="s">
        <v>157</v>
      </c>
      <c r="B333" s="64"/>
      <c r="C333" s="65">
        <f>SUM(C332:D332)/2</f>
        <v>0</v>
      </c>
      <c r="D333" s="66"/>
      <c r="E333" s="65">
        <f>SUM(E332:F332)/2</f>
        <v>0</v>
      </c>
      <c r="F333" s="66"/>
      <c r="G333" s="63">
        <f>SUM(G332,K332)/2</f>
        <v>0</v>
      </c>
      <c r="H333" s="67"/>
      <c r="I333" s="67"/>
      <c r="J333" s="67"/>
      <c r="K333" s="64"/>
      <c r="L333" s="63">
        <f>SUM(L332:M332)/2</f>
        <v>0</v>
      </c>
      <c r="M333" s="64"/>
      <c r="N333" s="63" t="str">
        <f t="shared" ref="N333:R333" si="122">REPT("-",12)</f>
        <v>------------</v>
      </c>
      <c r="O333" s="67"/>
      <c r="P333" s="64"/>
      <c r="Q333" s="66" t="str">
        <f t="shared" si="122"/>
        <v>------------</v>
      </c>
      <c r="R333" s="66" t="str">
        <f t="shared" si="122"/>
        <v>------------</v>
      </c>
      <c r="S333" s="64"/>
      <c r="T333" s="64" t="str">
        <f>REPT("-",12)</f>
        <v>------------</v>
      </c>
    </row>
    <row r="334" s="38" customFormat="1" ht="26" hidden="1" customHeight="1" spans="1:20">
      <c r="A334" s="68" t="s">
        <v>159</v>
      </c>
      <c r="B334" s="69"/>
      <c r="C334" s="70"/>
      <c r="D334" s="70"/>
      <c r="E334" s="70"/>
      <c r="F334" s="70"/>
      <c r="G334" s="70"/>
      <c r="H334" s="70"/>
      <c r="I334" s="70"/>
      <c r="J334" s="70"/>
      <c r="K334" s="70"/>
      <c r="L334" s="70"/>
      <c r="M334" s="70"/>
      <c r="N334" s="70"/>
      <c r="O334" s="70"/>
      <c r="P334" s="70"/>
      <c r="Q334" s="70"/>
      <c r="R334" s="116" t="str">
        <f>REPT("-",12)</f>
        <v>------------</v>
      </c>
      <c r="S334" s="70"/>
      <c r="T334" s="116" t="str">
        <f>REPT("-",12)</f>
        <v>------------</v>
      </c>
    </row>
    <row r="335" ht="21" hidden="1" spans="1:20">
      <c r="A335" s="55">
        <v>44544</v>
      </c>
      <c r="B335" s="56" t="s">
        <v>115</v>
      </c>
      <c r="C335" s="57"/>
      <c r="D335" s="58"/>
      <c r="E335" s="57"/>
      <c r="F335" s="57"/>
      <c r="G335" s="59"/>
      <c r="H335" s="57"/>
      <c r="I335" s="58"/>
      <c r="J335" s="57"/>
      <c r="K335" s="92" t="str" cm="1">
        <f t="array" ref="K335">IF(COUNTA(H335:J335)=0,"",SUM(H335:J335)/SUMPRODUCT(--(H335:J335&lt;&gt;"")))</f>
        <v/>
      </c>
      <c r="L335" s="57"/>
      <c r="M335" s="57"/>
      <c r="N335" s="18"/>
      <c r="O335" s="18"/>
      <c r="P335" s="18"/>
      <c r="Q335" s="108">
        <f t="shared" ref="Q335:Q341" si="123">(0.5*C335+2*D335+1*E335+1*F335+2*G335+2*H335+2*I335+2*J335+0.5*L335+0.5*M335+O335*P335)/IF(OR(B335="SAT",B335="SUN"),10,13)</f>
        <v>0</v>
      </c>
      <c r="R335" s="109" t="str">
        <f>IF(Q342&gt;=100,"NPL",IF(AND(Q342&lt;=99.99,Q342&gt;=95),"N*",IF(AND(Q342&lt;=94.99,Q342&gt;=88),"ICN1",IF(AND(Q342&lt;=87.99,Q342&gt;=80),"ICN2",IF(AND(Q342&lt;=79.99,Q342&gt;=70),"ICN3",IF(AND(Q342&lt;=69.99,Q342&gt;=60),"ICN4",IF(Q342=0,"-","ICN5")))))))</f>
        <v>-</v>
      </c>
      <c r="S335" s="110"/>
      <c r="T335" s="111">
        <f t="shared" ref="T335:T341" si="124">28*Q335-2800</f>
        <v>-2800</v>
      </c>
    </row>
    <row r="336" ht="21" hidden="1" spans="1:20">
      <c r="A336" s="55">
        <v>44545</v>
      </c>
      <c r="B336" s="56" t="s">
        <v>121</v>
      </c>
      <c r="C336" s="57"/>
      <c r="D336" s="58"/>
      <c r="E336" s="57"/>
      <c r="F336" s="57"/>
      <c r="G336" s="59"/>
      <c r="H336" s="57"/>
      <c r="I336" s="58"/>
      <c r="J336" s="57"/>
      <c r="K336" s="92" t="str" cm="1">
        <f t="array" ref="K336">IF(COUNTA(H336:J336)=0,"",SUM(H336:J336)/SUMPRODUCT(--(H336:J336&lt;&gt;"")))</f>
        <v/>
      </c>
      <c r="L336" s="57"/>
      <c r="M336" s="57"/>
      <c r="N336" s="18"/>
      <c r="O336" s="18"/>
      <c r="P336" s="18"/>
      <c r="Q336" s="108">
        <f t="shared" si="123"/>
        <v>0</v>
      </c>
      <c r="R336" s="112"/>
      <c r="S336" s="110"/>
      <c r="T336" s="111">
        <f t="shared" si="124"/>
        <v>-2800</v>
      </c>
    </row>
    <row r="337" ht="21" hidden="1" spans="1:20">
      <c r="A337" s="55">
        <v>44546</v>
      </c>
      <c r="B337" s="56" t="s">
        <v>127</v>
      </c>
      <c r="C337" s="57"/>
      <c r="D337" s="58"/>
      <c r="E337" s="57"/>
      <c r="F337" s="57"/>
      <c r="G337" s="59"/>
      <c r="H337" s="57"/>
      <c r="I337" s="58"/>
      <c r="J337" s="57"/>
      <c r="K337" s="92" t="str" cm="1">
        <f t="array" ref="K337">IF(COUNTA(H337:J337)=0,"",SUM(H337:J337)/SUMPRODUCT(--(H337:J337&lt;&gt;"")))</f>
        <v/>
      </c>
      <c r="L337" s="57"/>
      <c r="M337" s="57"/>
      <c r="N337" s="18"/>
      <c r="O337" s="18"/>
      <c r="P337" s="18"/>
      <c r="Q337" s="108">
        <f t="shared" si="123"/>
        <v>0</v>
      </c>
      <c r="R337" s="112"/>
      <c r="S337" s="110"/>
      <c r="T337" s="111">
        <f t="shared" si="124"/>
        <v>-2800</v>
      </c>
    </row>
    <row r="338" ht="21" hidden="1" spans="1:20">
      <c r="A338" s="55">
        <v>44547</v>
      </c>
      <c r="B338" s="56" t="s">
        <v>133</v>
      </c>
      <c r="C338" s="57"/>
      <c r="D338" s="58"/>
      <c r="E338" s="57"/>
      <c r="F338" s="57"/>
      <c r="G338" s="59"/>
      <c r="H338" s="57"/>
      <c r="I338" s="58"/>
      <c r="J338" s="57"/>
      <c r="K338" s="92" t="str" cm="1">
        <f t="array" ref="K338">IF(COUNTA(H338:J338)=0,"",SUM(H338:J338)/SUMPRODUCT(--(H338:J338&lt;&gt;"")))</f>
        <v/>
      </c>
      <c r="L338" s="57"/>
      <c r="M338" s="57"/>
      <c r="N338" s="18"/>
      <c r="O338" s="18"/>
      <c r="P338" s="18"/>
      <c r="Q338" s="108">
        <f t="shared" si="123"/>
        <v>0</v>
      </c>
      <c r="R338" s="112"/>
      <c r="S338" s="110"/>
      <c r="T338" s="111">
        <f t="shared" si="124"/>
        <v>-2800</v>
      </c>
    </row>
    <row r="339" ht="21" hidden="1" spans="1:20">
      <c r="A339" s="55">
        <v>44548</v>
      </c>
      <c r="B339" s="56" t="s">
        <v>139</v>
      </c>
      <c r="C339" s="57"/>
      <c r="D339" s="58"/>
      <c r="E339" s="57"/>
      <c r="F339" s="57"/>
      <c r="G339" s="59"/>
      <c r="H339" s="57"/>
      <c r="I339" s="58"/>
      <c r="J339" s="57"/>
      <c r="K339" s="92" t="str" cm="1">
        <f t="array" ref="K339">IF(COUNTA(H339:J339)=0,"",SUM(H339:J339)/SUMPRODUCT(--(H339:J339&lt;&gt;"")))</f>
        <v/>
      </c>
      <c r="L339" s="57"/>
      <c r="M339" s="57"/>
      <c r="N339" s="18"/>
      <c r="O339" s="18"/>
      <c r="P339" s="18"/>
      <c r="Q339" s="108">
        <f t="shared" si="123"/>
        <v>0</v>
      </c>
      <c r="R339" s="112"/>
      <c r="S339" s="110"/>
      <c r="T339" s="111">
        <f t="shared" si="124"/>
        <v>-2800</v>
      </c>
    </row>
    <row r="340" ht="21" hidden="1" spans="1:20">
      <c r="A340" s="55">
        <v>44549</v>
      </c>
      <c r="B340" s="56" t="s">
        <v>144</v>
      </c>
      <c r="C340" s="57"/>
      <c r="D340" s="58"/>
      <c r="E340" s="57"/>
      <c r="F340" s="57"/>
      <c r="G340" s="59"/>
      <c r="H340" s="57"/>
      <c r="I340" s="58"/>
      <c r="J340" s="57"/>
      <c r="K340" s="92" t="str" cm="1">
        <f t="array" ref="K340">IF(COUNTA(H340:J340)=0,"",SUM(H340:J340)/SUMPRODUCT(--(H340:J340&lt;&gt;"")))</f>
        <v/>
      </c>
      <c r="L340" s="57"/>
      <c r="M340" s="57"/>
      <c r="N340" s="18"/>
      <c r="O340" s="18"/>
      <c r="P340" s="18"/>
      <c r="Q340" s="108">
        <f t="shared" si="123"/>
        <v>0</v>
      </c>
      <c r="R340" s="112"/>
      <c r="S340" s="110"/>
      <c r="T340" s="111">
        <f t="shared" si="124"/>
        <v>-2800</v>
      </c>
    </row>
    <row r="341" ht="21.75" hidden="1" spans="1:20">
      <c r="A341" s="55">
        <v>44550</v>
      </c>
      <c r="B341" s="56" t="s">
        <v>150</v>
      </c>
      <c r="C341" s="57"/>
      <c r="D341" s="58"/>
      <c r="E341" s="57"/>
      <c r="F341" s="57"/>
      <c r="G341" s="59"/>
      <c r="H341" s="57"/>
      <c r="I341" s="58"/>
      <c r="J341" s="57"/>
      <c r="K341" s="92" t="str" cm="1">
        <f t="array" ref="K341">IF(COUNTA(H341:J341)=0,"",SUM(H341:J341)/SUMPRODUCT(--(H341:J341&lt;&gt;"")))</f>
        <v/>
      </c>
      <c r="L341" s="57"/>
      <c r="M341" s="57"/>
      <c r="N341" s="18"/>
      <c r="O341" s="18"/>
      <c r="P341" s="18"/>
      <c r="Q341" s="108">
        <f t="shared" si="123"/>
        <v>0</v>
      </c>
      <c r="R341" s="119"/>
      <c r="S341" s="110"/>
      <c r="T341" s="111">
        <f t="shared" si="124"/>
        <v>-2800</v>
      </c>
    </row>
    <row r="342" s="38" customFormat="1" ht="21.75" hidden="1" spans="1:20">
      <c r="A342" s="76" t="s">
        <v>279</v>
      </c>
      <c r="B342" s="77"/>
      <c r="C342" s="78" t="str" cm="1">
        <f t="array" ref="C342">IF(COUNTA(C335:C341)=0,"",SUM(C335:C341)/SUMPRODUCT(--(C335:C341&lt;&gt;"")))</f>
        <v/>
      </c>
      <c r="D342" s="78" t="str" cm="1">
        <f t="array" ref="D342">IF(COUNTA(D335:D341)=0,"",SUM(D335:D341)/SUMPRODUCT(--(D335:D341&lt;&gt;"")))</f>
        <v/>
      </c>
      <c r="E342" s="78" t="str" cm="1">
        <f t="array" ref="E342">IF(COUNTA(E335:E341)=0,"",SUM(E335:E341)/SUMPRODUCT(--(E335:E341&lt;&gt;"")))</f>
        <v/>
      </c>
      <c r="F342" s="78" t="str" cm="1">
        <f t="array" ref="F342">IF(COUNTA(F335:F341)=0,"",SUM(F335:F341)/SUMPRODUCT(--(F335:F341&lt;&gt;"")))</f>
        <v/>
      </c>
      <c r="G342" s="78" t="str" cm="1">
        <f t="array" ref="G342">IF(COUNTA(G335:G341)=0,"",SUM(G335:G341)/SUMPRODUCT(--(G335:G341&lt;&gt;"")))</f>
        <v/>
      </c>
      <c r="H342" s="78" t="str" cm="1">
        <f t="array" ref="H342">IF(COUNTA(H335:H341)=0,"",SUM(H335:H341)/SUMPRODUCT(--(H335:H341&lt;&gt;"")))</f>
        <v/>
      </c>
      <c r="I342" s="78" t="str" cm="1">
        <f t="array" ref="I342">IF(COUNTA(I335:I341)=0,"",SUM(I335:I341)/SUMPRODUCT(--(I335:I341&lt;&gt;"")))</f>
        <v/>
      </c>
      <c r="J342" s="78" t="str" cm="1">
        <f t="array" ref="J342">IF(COUNTA(J335:J341)=0,"",SUM(J335:J341)/SUMPRODUCT(--(J335:J341&lt;&gt;"")))</f>
        <v/>
      </c>
      <c r="K342" s="78" t="str" cm="1">
        <f t="array" ref="K342">IF(SUMPRODUCT(--(K335:K341&lt;&gt;""))=0,"",SUM(K335:K341)/SUMPRODUCT(--(K335:K341&lt;&gt;"")))</f>
        <v/>
      </c>
      <c r="L342" s="78" t="str" cm="1">
        <f t="array" ref="L342">IF(COUNTA(L335:L341)=0,"",SUM(L335:L341)/SUMPRODUCT(--(L335:L341&lt;&gt;"")))</f>
        <v/>
      </c>
      <c r="M342" s="78" t="str" cm="1">
        <f t="array" ref="M342">IF(COUNTA(M335:M341)=0,"",SUM(M335:M341)/SUMPRODUCT(--(M335:M341&lt;&gt;"")))</f>
        <v/>
      </c>
      <c r="N342" s="93" t="str" cm="1">
        <f t="array" ref="N342">IF(COUNTA(P335:P341)=0,"",SUM(P335:P341)/SUMPRODUCT(--(P335:P341&lt;&gt;"")))</f>
        <v/>
      </c>
      <c r="O342" s="94"/>
      <c r="P342" s="95"/>
      <c r="Q342" s="121" cm="1">
        <f t="array" ref="Q342">SUM(Q335:Q341)/IF(SUM(Q335:Q341)=0,1,SUM(IF(Q335:Q341&lt;&gt;0,1,0)))</f>
        <v>0</v>
      </c>
      <c r="R342" s="101" t="str">
        <f t="shared" ref="R342:R345" si="125">REPT("-",12)</f>
        <v>------------</v>
      </c>
      <c r="S342" s="122"/>
      <c r="T342" s="123">
        <f>SUM(T335:T340)</f>
        <v>-16800</v>
      </c>
    </row>
    <row r="343" s="38" customFormat="1" ht="26" hidden="1" customHeight="1" spans="1:20">
      <c r="A343" s="63" t="s">
        <v>157</v>
      </c>
      <c r="B343" s="64"/>
      <c r="C343" s="65">
        <f>SUM(C342:D342)/2</f>
        <v>0</v>
      </c>
      <c r="D343" s="66"/>
      <c r="E343" s="65">
        <f>SUM(E342:F342)/2</f>
        <v>0</v>
      </c>
      <c r="F343" s="66"/>
      <c r="G343" s="63">
        <f>SUM(G342,K342)/2</f>
        <v>0</v>
      </c>
      <c r="H343" s="67"/>
      <c r="I343" s="67"/>
      <c r="J343" s="67"/>
      <c r="K343" s="64"/>
      <c r="L343" s="63">
        <f>SUM(L342:M342)/2</f>
        <v>0</v>
      </c>
      <c r="M343" s="64"/>
      <c r="N343" s="63" t="str">
        <f t="shared" ref="N343:R343" si="126">REPT("-",12)</f>
        <v>------------</v>
      </c>
      <c r="O343" s="67"/>
      <c r="P343" s="64"/>
      <c r="Q343" s="66" t="str">
        <f t="shared" si="126"/>
        <v>------------</v>
      </c>
      <c r="R343" s="66" t="str">
        <f t="shared" si="126"/>
        <v>------------</v>
      </c>
      <c r="S343" s="64"/>
      <c r="T343" s="64" t="str">
        <f t="shared" ref="T343:T347" si="127">REPT("-",12)</f>
        <v>------------</v>
      </c>
    </row>
    <row r="344" s="38" customFormat="1" ht="26" hidden="1" customHeight="1" spans="1:20">
      <c r="A344" s="68" t="s">
        <v>159</v>
      </c>
      <c r="B344" s="69"/>
      <c r="C344" s="70"/>
      <c r="D344" s="70"/>
      <c r="E344" s="70"/>
      <c r="F344" s="70"/>
      <c r="G344" s="70"/>
      <c r="H344" s="70"/>
      <c r="I344" s="70"/>
      <c r="J344" s="70"/>
      <c r="K344" s="70"/>
      <c r="L344" s="70"/>
      <c r="M344" s="70"/>
      <c r="N344" s="70"/>
      <c r="O344" s="70"/>
      <c r="P344" s="70"/>
      <c r="Q344" s="70"/>
      <c r="R344" s="116" t="str">
        <f t="shared" si="125"/>
        <v>------------</v>
      </c>
      <c r="S344" s="70"/>
      <c r="T344" s="116" t="str">
        <f t="shared" si="127"/>
        <v>------------</v>
      </c>
    </row>
    <row r="345" s="39" customFormat="1" ht="24" hidden="1" customHeight="1" spans="1:20">
      <c r="A345" s="79" t="s">
        <v>280</v>
      </c>
      <c r="B345" s="80"/>
      <c r="C345" s="81" t="str">
        <f t="shared" ref="C345:N345" si="128">IF(SUMPRODUCT(--(C312&lt;&gt;"")+--(C322&lt;&gt;"")+--(C332&lt;&gt;"")+--(C342&lt;&gt;""))=0,"",SUM(C312,C322,C332,C342)/SUMPRODUCT(--(C312&lt;&gt;"")+--(C322&lt;&gt;"")+--(C332&lt;&gt;"")+--(C342&lt;&gt;"")))</f>
        <v/>
      </c>
      <c r="D345" s="81" t="str">
        <f t="shared" si="128"/>
        <v/>
      </c>
      <c r="E345" s="81" t="str">
        <f t="shared" si="128"/>
        <v/>
      </c>
      <c r="F345" s="81" t="str">
        <f t="shared" si="128"/>
        <v/>
      </c>
      <c r="G345" s="81" t="str">
        <f t="shared" si="128"/>
        <v/>
      </c>
      <c r="H345" s="81" t="str">
        <f t="shared" si="128"/>
        <v/>
      </c>
      <c r="I345" s="81" t="str">
        <f t="shared" si="128"/>
        <v/>
      </c>
      <c r="J345" s="81" t="str">
        <f t="shared" si="128"/>
        <v/>
      </c>
      <c r="K345" s="81" t="str">
        <f t="shared" si="128"/>
        <v/>
      </c>
      <c r="L345" s="81" t="str">
        <f t="shared" si="128"/>
        <v/>
      </c>
      <c r="M345" s="81" t="str">
        <f t="shared" si="128"/>
        <v/>
      </c>
      <c r="N345" s="98" t="str">
        <f t="shared" si="128"/>
        <v/>
      </c>
      <c r="O345" s="99"/>
      <c r="P345" s="100"/>
      <c r="Q345" s="98">
        <f>IF(SUMPRODUCT(--(Q312&lt;&gt;0),--ISNUMBER(Q312))+SUMPRODUCT(--(Q322&lt;&gt;0),--ISNUMBER(Q322))+SUMPRODUCT(--(Q332&lt;&gt;0),--ISNUMBER(Q332))+SUMPRODUCT(--(Q342&lt;&gt;0),--ISNUMBER(Q342))=0,0,(SUM(Q312*(Q312&lt;&gt;0),Q322*(Q322&lt;&gt;0),Q332*(Q332&lt;&gt;0),Q342*(Q342&lt;&gt;0)))/(SUMPRODUCT(--(Q312&lt;&gt;0),--ISNUMBER(Q312))+SUMPRODUCT(--(Q322&lt;&gt;0),--ISNUMBER(Q322))+SUMPRODUCT(--(Q332&lt;&gt;0),--ISNUMBER(Q332))+SUMPRODUCT(--(Q342&lt;&gt;0),--ISNUMBER(Q342))))</f>
        <v>0</v>
      </c>
      <c r="R345" s="101" t="str">
        <f t="shared" si="125"/>
        <v>------------</v>
      </c>
      <c r="S345" s="81"/>
      <c r="T345" s="81">
        <f>IF(SUMPRODUCT(--(T312&lt;&gt;"")+--(T322&lt;&gt;"")+--(T332&lt;&gt;"")+--(T342&lt;&gt;""))=0,"",SUM(T312,T322,T332,T342)/SUMPRODUCT(--(T312&lt;&gt;"")+--(T322&lt;&gt;"")+--(T332&lt;&gt;"")+--(T342&lt;&gt;"")))</f>
        <v>-16800</v>
      </c>
    </row>
    <row r="346" s="40" customFormat="1" ht="26" hidden="1" customHeight="1" spans="1:20">
      <c r="A346" s="82" t="s">
        <v>220</v>
      </c>
      <c r="B346" s="83"/>
      <c r="C346" s="84">
        <f>SUM(C345:D345)/2</f>
        <v>0</v>
      </c>
      <c r="D346" s="85"/>
      <c r="E346" s="84">
        <f>SUM(E345:F345)/2</f>
        <v>0</v>
      </c>
      <c r="F346" s="85"/>
      <c r="G346" s="82">
        <f>SUM(G345,K345)/2</f>
        <v>0</v>
      </c>
      <c r="H346" s="86"/>
      <c r="I346" s="86"/>
      <c r="J346" s="86"/>
      <c r="K346" s="83"/>
      <c r="L346" s="82">
        <f>SUM(L345:M345)/2</f>
        <v>0</v>
      </c>
      <c r="M346" s="83"/>
      <c r="N346" s="82" t="str">
        <f t="shared" ref="N346:R346" si="129">REPT("-",12)</f>
        <v>------------</v>
      </c>
      <c r="O346" s="86"/>
      <c r="P346" s="83"/>
      <c r="Q346" s="85" t="str">
        <f t="shared" si="129"/>
        <v>------------</v>
      </c>
      <c r="R346" s="85" t="str">
        <f t="shared" si="129"/>
        <v>------------</v>
      </c>
      <c r="S346" s="83"/>
      <c r="T346" s="83" t="str">
        <f t="shared" si="127"/>
        <v>------------</v>
      </c>
    </row>
    <row r="347" s="38" customFormat="1" ht="26" hidden="1" customHeight="1" spans="1:20">
      <c r="A347" s="87" t="s">
        <v>221</v>
      </c>
      <c r="B347" s="88"/>
      <c r="C347" s="89"/>
      <c r="D347" s="89"/>
      <c r="E347" s="89"/>
      <c r="F347" s="89"/>
      <c r="G347" s="89"/>
      <c r="H347" s="89"/>
      <c r="I347" s="89"/>
      <c r="J347" s="89"/>
      <c r="K347" s="89"/>
      <c r="L347" s="89"/>
      <c r="M347" s="89"/>
      <c r="N347" s="89"/>
      <c r="O347" s="89"/>
      <c r="P347" s="89"/>
      <c r="Q347" s="89"/>
      <c r="R347" s="124" t="str">
        <f>REPT("-",12)</f>
        <v>------------</v>
      </c>
      <c r="S347" s="89"/>
      <c r="T347" s="124" t="str">
        <f t="shared" si="127"/>
        <v>------------</v>
      </c>
    </row>
    <row r="348" ht="21" hidden="1" spans="1:20">
      <c r="A348" s="55">
        <v>44551</v>
      </c>
      <c r="B348" s="56" t="s">
        <v>115</v>
      </c>
      <c r="C348" s="57"/>
      <c r="D348" s="58"/>
      <c r="E348" s="57"/>
      <c r="F348" s="57"/>
      <c r="G348" s="59"/>
      <c r="H348" s="57"/>
      <c r="I348" s="58"/>
      <c r="J348" s="57"/>
      <c r="K348" s="92" t="str" cm="1">
        <f t="array" ref="K348">IF(COUNTA(H348:J348)=0,"",SUM(H348:J348)/SUMPRODUCT(--(H348:J348&lt;&gt;"")))</f>
        <v/>
      </c>
      <c r="L348" s="57"/>
      <c r="M348" s="57"/>
      <c r="N348" s="18"/>
      <c r="O348" s="18"/>
      <c r="P348" s="18"/>
      <c r="Q348" s="108">
        <f t="shared" ref="Q348:Q354" si="130">(0.5*C348+2*D348+1*E348+1*F348+2*G348+2*H348+2*I348+2*J348+0.5*L348+0.5*M348+O348*P348)/IF(OR(B348="SAT",B348="SUN"),10,13)</f>
        <v>0</v>
      </c>
      <c r="R348" s="109" t="str">
        <f>IF(Q355&gt;=100,"NPL",IF(AND(Q355&lt;=99.99,Q355&gt;=95),"N*",IF(AND(Q355&lt;=94.99,Q355&gt;=88),"ICN1",IF(AND(Q355&lt;=87.99,Q355&gt;=80),"ICN2",IF(AND(Q355&lt;=79.99,Q355&gt;=70),"ICN3",IF(AND(Q355&lt;=69.99,Q355&gt;=60),"ICN4",IF(Q355=0,"-","ICN5")))))))</f>
        <v>-</v>
      </c>
      <c r="S348" s="110"/>
      <c r="T348" s="111">
        <f t="shared" ref="T348:T354" si="131">28*Q348-2800</f>
        <v>-2800</v>
      </c>
    </row>
    <row r="349" ht="21" hidden="1" spans="1:20">
      <c r="A349" s="55">
        <v>44552</v>
      </c>
      <c r="B349" s="56" t="s">
        <v>121</v>
      </c>
      <c r="C349" s="57"/>
      <c r="D349" s="58"/>
      <c r="E349" s="57"/>
      <c r="F349" s="57"/>
      <c r="G349" s="59"/>
      <c r="H349" s="57"/>
      <c r="I349" s="58"/>
      <c r="J349" s="57"/>
      <c r="K349" s="92" t="str" cm="1">
        <f t="array" ref="K349">IF(COUNTA(H349:J349)=0,"",SUM(H349:J349)/SUMPRODUCT(--(H349:J349&lt;&gt;"")))</f>
        <v/>
      </c>
      <c r="L349" s="57"/>
      <c r="M349" s="57"/>
      <c r="N349" s="18"/>
      <c r="O349" s="18"/>
      <c r="P349" s="18"/>
      <c r="Q349" s="108">
        <f t="shared" si="130"/>
        <v>0</v>
      </c>
      <c r="R349" s="112"/>
      <c r="S349" s="110"/>
      <c r="T349" s="111">
        <f t="shared" si="131"/>
        <v>-2800</v>
      </c>
    </row>
    <row r="350" ht="21" hidden="1" spans="1:20">
      <c r="A350" s="55">
        <v>44553</v>
      </c>
      <c r="B350" s="56" t="s">
        <v>127</v>
      </c>
      <c r="C350" s="57"/>
      <c r="D350" s="58"/>
      <c r="E350" s="57"/>
      <c r="F350" s="57"/>
      <c r="G350" s="59"/>
      <c r="H350" s="57"/>
      <c r="I350" s="58"/>
      <c r="J350" s="57"/>
      <c r="K350" s="92" t="str" cm="1">
        <f t="array" ref="K350">IF(COUNTA(H350:J350)=0,"",SUM(H350:J350)/SUMPRODUCT(--(H350:J350&lt;&gt;"")))</f>
        <v/>
      </c>
      <c r="L350" s="57"/>
      <c r="M350" s="57"/>
      <c r="N350" s="18"/>
      <c r="O350" s="18"/>
      <c r="P350" s="18"/>
      <c r="Q350" s="108">
        <f t="shared" si="130"/>
        <v>0</v>
      </c>
      <c r="R350" s="112"/>
      <c r="S350" s="110"/>
      <c r="T350" s="111">
        <f t="shared" si="131"/>
        <v>-2800</v>
      </c>
    </row>
    <row r="351" ht="21" hidden="1" spans="1:20">
      <c r="A351" s="55">
        <v>44554</v>
      </c>
      <c r="B351" s="56" t="s">
        <v>133</v>
      </c>
      <c r="C351" s="57"/>
      <c r="D351" s="58"/>
      <c r="E351" s="57"/>
      <c r="F351" s="57"/>
      <c r="G351" s="59"/>
      <c r="H351" s="57"/>
      <c r="I351" s="58"/>
      <c r="J351" s="57"/>
      <c r="K351" s="92" t="str" cm="1">
        <f t="array" ref="K351">IF(COUNTA(H351:J351)=0,"",SUM(H351:J351)/SUMPRODUCT(--(H351:J351&lt;&gt;"")))</f>
        <v/>
      </c>
      <c r="L351" s="57"/>
      <c r="M351" s="57"/>
      <c r="N351" s="18"/>
      <c r="O351" s="18"/>
      <c r="P351" s="18"/>
      <c r="Q351" s="108">
        <f t="shared" si="130"/>
        <v>0</v>
      </c>
      <c r="R351" s="112"/>
      <c r="S351" s="110"/>
      <c r="T351" s="111">
        <f t="shared" si="131"/>
        <v>-2800</v>
      </c>
    </row>
    <row r="352" ht="21" hidden="1" spans="1:20">
      <c r="A352" s="55">
        <v>44555</v>
      </c>
      <c r="B352" s="56" t="s">
        <v>139</v>
      </c>
      <c r="C352" s="57"/>
      <c r="D352" s="58"/>
      <c r="E352" s="57"/>
      <c r="F352" s="57"/>
      <c r="G352" s="59"/>
      <c r="H352" s="57"/>
      <c r="I352" s="58"/>
      <c r="J352" s="57"/>
      <c r="K352" s="92" t="str" cm="1">
        <f t="array" ref="K352">IF(COUNTA(H352:J352)=0,"",SUM(H352:J352)/SUMPRODUCT(--(H352:J352&lt;&gt;"")))</f>
        <v/>
      </c>
      <c r="L352" s="57"/>
      <c r="M352" s="57"/>
      <c r="N352" s="18"/>
      <c r="O352" s="18"/>
      <c r="P352" s="18"/>
      <c r="Q352" s="108">
        <f t="shared" si="130"/>
        <v>0</v>
      </c>
      <c r="R352" s="112"/>
      <c r="S352" s="110"/>
      <c r="T352" s="111">
        <f t="shared" si="131"/>
        <v>-2800</v>
      </c>
    </row>
    <row r="353" ht="21" hidden="1" spans="1:20">
      <c r="A353" s="55">
        <v>44556</v>
      </c>
      <c r="B353" s="56" t="s">
        <v>144</v>
      </c>
      <c r="C353" s="57"/>
      <c r="D353" s="58"/>
      <c r="E353" s="57"/>
      <c r="F353" s="57"/>
      <c r="G353" s="59"/>
      <c r="H353" s="57"/>
      <c r="I353" s="58"/>
      <c r="J353" s="57"/>
      <c r="K353" s="92" t="str" cm="1">
        <f t="array" ref="K353">IF(COUNTA(H353:J353)=0,"",SUM(H353:J353)/SUMPRODUCT(--(H353:J353&lt;&gt;"")))</f>
        <v/>
      </c>
      <c r="L353" s="57"/>
      <c r="M353" s="57"/>
      <c r="N353" s="18"/>
      <c r="O353" s="18"/>
      <c r="P353" s="18"/>
      <c r="Q353" s="108">
        <f t="shared" si="130"/>
        <v>0</v>
      </c>
      <c r="R353" s="112"/>
      <c r="S353" s="110"/>
      <c r="T353" s="111">
        <f t="shared" si="131"/>
        <v>-2800</v>
      </c>
    </row>
    <row r="354" ht="21.75" hidden="1" spans="1:20">
      <c r="A354" s="55">
        <v>44557</v>
      </c>
      <c r="B354" s="56" t="s">
        <v>150</v>
      </c>
      <c r="C354" s="57"/>
      <c r="D354" s="58"/>
      <c r="E354" s="57"/>
      <c r="F354" s="57"/>
      <c r="G354" s="59"/>
      <c r="H354" s="57"/>
      <c r="I354" s="58"/>
      <c r="J354" s="57"/>
      <c r="K354" s="92" t="str" cm="1">
        <f t="array" ref="K354">IF(COUNTA(H354:J354)=0,"",SUM(H354:J354)/SUMPRODUCT(--(H354:J354&lt;&gt;"")))</f>
        <v/>
      </c>
      <c r="L354" s="57"/>
      <c r="M354" s="57"/>
      <c r="N354" s="18"/>
      <c r="O354" s="18"/>
      <c r="P354" s="18"/>
      <c r="Q354" s="108">
        <f t="shared" si="130"/>
        <v>0</v>
      </c>
      <c r="R354" s="119"/>
      <c r="S354" s="110"/>
      <c r="T354" s="111">
        <f t="shared" si="131"/>
        <v>-2800</v>
      </c>
    </row>
    <row r="355" s="38" customFormat="1" ht="21.75" hidden="1" spans="1:20">
      <c r="A355" s="76" t="s">
        <v>281</v>
      </c>
      <c r="B355" s="77"/>
      <c r="C355" s="78" t="str" cm="1">
        <f t="array" ref="C355">IF(COUNTA(C348:C354)=0,"",SUM(C348:C354)/SUMPRODUCT(--(C348:C354&lt;&gt;"")))</f>
        <v/>
      </c>
      <c r="D355" s="78" t="str" cm="1">
        <f t="array" ref="D355">IF(COUNTA(D348:D354)=0,"",SUM(D348:D354)/SUMPRODUCT(--(D348:D354&lt;&gt;"")))</f>
        <v/>
      </c>
      <c r="E355" s="78" t="str" cm="1">
        <f t="array" ref="E355">IF(COUNTA(E348:E354)=0,"",SUM(E348:E354)/SUMPRODUCT(--(E348:E354&lt;&gt;"")))</f>
        <v/>
      </c>
      <c r="F355" s="78" t="str" cm="1">
        <f t="array" ref="F355">IF(COUNTA(F348:F354)=0,"",SUM(F348:F354)/SUMPRODUCT(--(F348:F354&lt;&gt;"")))</f>
        <v/>
      </c>
      <c r="G355" s="78" t="str" cm="1">
        <f t="array" ref="G355">IF(COUNTA(G348:G354)=0,"",SUM(G348:G354)/SUMPRODUCT(--(G348:G354&lt;&gt;"")))</f>
        <v/>
      </c>
      <c r="H355" s="78" t="str" cm="1">
        <f t="array" ref="H355">IF(COUNTA(H348:H354)=0,"",SUM(H348:H354)/SUMPRODUCT(--(H348:H354&lt;&gt;"")))</f>
        <v/>
      </c>
      <c r="I355" s="78" t="str" cm="1">
        <f t="array" ref="I355">IF(COUNTA(I348:I354)=0,"",SUM(I348:I354)/SUMPRODUCT(--(I348:I354&lt;&gt;"")))</f>
        <v/>
      </c>
      <c r="J355" s="78" t="str" cm="1">
        <f t="array" ref="J355">IF(COUNTA(J348:J354)=0,"",SUM(J348:J354)/SUMPRODUCT(--(J348:J354&lt;&gt;"")))</f>
        <v/>
      </c>
      <c r="K355" s="78" t="str" cm="1">
        <f t="array" ref="K355">IF(SUMPRODUCT(--(K348:K354&lt;&gt;""))=0,"",SUM(K348:K354)/SUMPRODUCT(--(K348:K354&lt;&gt;"")))</f>
        <v/>
      </c>
      <c r="L355" s="78" t="str" cm="1">
        <f t="array" ref="L355">IF(COUNTA(L348:L354)=0,"",SUM(L348:L354)/SUMPRODUCT(--(L348:L354&lt;&gt;"")))</f>
        <v/>
      </c>
      <c r="M355" s="78" t="str" cm="1">
        <f t="array" ref="M355">IF(COUNTA(M348:M354)=0,"",SUM(M348:M354)/SUMPRODUCT(--(M348:M354&lt;&gt;"")))</f>
        <v/>
      </c>
      <c r="N355" s="93" t="str" cm="1">
        <f t="array" ref="N355">IF(COUNTA(P348:P354)=0,"",SUM(P348:P354)/SUMPRODUCT(--(P348:P354&lt;&gt;"")))</f>
        <v/>
      </c>
      <c r="O355" s="94"/>
      <c r="P355" s="95"/>
      <c r="Q355" s="121" cm="1">
        <f t="array" ref="Q355">SUM(Q348:Q354)/IF(SUM(Q348:Q354)=0,1,SUM(IF(Q348:Q354&lt;&gt;0,1,0)))</f>
        <v>0</v>
      </c>
      <c r="R355" s="101" t="str">
        <f>REPT("-",12)</f>
        <v>------------</v>
      </c>
      <c r="S355" s="122"/>
      <c r="T355" s="123">
        <f>SUM(T348:T353)</f>
        <v>-16800</v>
      </c>
    </row>
    <row r="356" s="38" customFormat="1" ht="26" hidden="1" customHeight="1" spans="1:20">
      <c r="A356" s="63" t="s">
        <v>157</v>
      </c>
      <c r="B356" s="64"/>
      <c r="C356" s="65">
        <f>SUM(C355:D355)/2</f>
        <v>0</v>
      </c>
      <c r="D356" s="66"/>
      <c r="E356" s="65">
        <f>SUM(E355:F355)/2</f>
        <v>0</v>
      </c>
      <c r="F356" s="66"/>
      <c r="G356" s="63">
        <f>SUM(G355,K355)/2</f>
        <v>0</v>
      </c>
      <c r="H356" s="67"/>
      <c r="I356" s="67"/>
      <c r="J356" s="67"/>
      <c r="K356" s="64"/>
      <c r="L356" s="63">
        <f>SUM(L355:M355)/2</f>
        <v>0</v>
      </c>
      <c r="M356" s="64"/>
      <c r="N356" s="63" t="str">
        <f t="shared" ref="N356:R356" si="132">REPT("-",12)</f>
        <v>------------</v>
      </c>
      <c r="O356" s="67"/>
      <c r="P356" s="64"/>
      <c r="Q356" s="66" t="str">
        <f t="shared" si="132"/>
        <v>------------</v>
      </c>
      <c r="R356" s="66" t="str">
        <f t="shared" si="132"/>
        <v>------------</v>
      </c>
      <c r="S356" s="64"/>
      <c r="T356" s="64" t="str">
        <f>REPT("-",12)</f>
        <v>------------</v>
      </c>
    </row>
    <row r="357" s="38" customFormat="1" ht="26" hidden="1" customHeight="1" spans="1:20">
      <c r="A357" s="68" t="s">
        <v>159</v>
      </c>
      <c r="B357" s="69"/>
      <c r="C357" s="70"/>
      <c r="D357" s="70"/>
      <c r="E357" s="70"/>
      <c r="F357" s="70"/>
      <c r="G357" s="70"/>
      <c r="H357" s="70"/>
      <c r="I357" s="70"/>
      <c r="J357" s="70"/>
      <c r="K357" s="70"/>
      <c r="L357" s="70"/>
      <c r="M357" s="70"/>
      <c r="N357" s="70"/>
      <c r="O357" s="70"/>
      <c r="P357" s="70"/>
      <c r="Q357" s="70"/>
      <c r="R357" s="116" t="str">
        <f>REPT("-",12)</f>
        <v>------------</v>
      </c>
      <c r="S357" s="70"/>
      <c r="T357" s="116" t="str">
        <f>REPT("-",12)</f>
        <v>------------</v>
      </c>
    </row>
    <row r="358" ht="21" hidden="1" spans="1:20">
      <c r="A358" s="55">
        <v>44558</v>
      </c>
      <c r="B358" s="56" t="s">
        <v>115</v>
      </c>
      <c r="C358" s="57"/>
      <c r="D358" s="58"/>
      <c r="E358" s="57"/>
      <c r="F358" s="57"/>
      <c r="G358" s="59"/>
      <c r="H358" s="57"/>
      <c r="I358" s="58"/>
      <c r="J358" s="57"/>
      <c r="K358" s="92" t="str" cm="1">
        <f t="array" ref="K358">IF(COUNTA(H358:J358)=0,"",SUM(H358:J358)/SUMPRODUCT(--(H358:J358&lt;&gt;"")))</f>
        <v/>
      </c>
      <c r="L358" s="57"/>
      <c r="M358" s="57"/>
      <c r="N358" s="18"/>
      <c r="O358" s="18"/>
      <c r="P358" s="18"/>
      <c r="Q358" s="108">
        <f t="shared" ref="Q358:Q364" si="133">(0.5*C358+2*D358+1*E358+1*F358+2*G358+2*H358+2*I358+2*J358+0.5*L358+0.5*M358+O358*P358)/IF(OR(B358="SAT",B358="SUN"),10,13)</f>
        <v>0</v>
      </c>
      <c r="R358" s="109" t="str">
        <f>IF(Q365&gt;=100,"NPL",IF(AND(Q365&lt;=99.99,Q365&gt;=95),"N*",IF(AND(Q365&lt;=94.99,Q365&gt;=88),"ICN1",IF(AND(Q365&lt;=87.99,Q365&gt;=80),"ICN2",IF(AND(Q365&lt;=79.99,Q365&gt;=70),"ICN3",IF(AND(Q365&lt;=69.99,Q365&gt;=60),"ICN4",IF(Q365=0,"-","ICN5")))))))</f>
        <v>-</v>
      </c>
      <c r="S358" s="110"/>
      <c r="T358" s="111">
        <f t="shared" ref="T358:T364" si="134">28*Q358-2800</f>
        <v>-2800</v>
      </c>
    </row>
    <row r="359" ht="21" hidden="1" spans="1:20">
      <c r="A359" s="55">
        <v>44559</v>
      </c>
      <c r="B359" s="56" t="s">
        <v>121</v>
      </c>
      <c r="C359" s="57"/>
      <c r="D359" s="58"/>
      <c r="E359" s="57"/>
      <c r="F359" s="57"/>
      <c r="G359" s="59"/>
      <c r="H359" s="57"/>
      <c r="I359" s="58"/>
      <c r="J359" s="57"/>
      <c r="K359" s="92" t="str" cm="1">
        <f t="array" ref="K359">IF(COUNTA(H359:J359)=0,"",SUM(H359:J359)/SUMPRODUCT(--(H359:J359&lt;&gt;"")))</f>
        <v/>
      </c>
      <c r="L359" s="57"/>
      <c r="M359" s="57"/>
      <c r="N359" s="18"/>
      <c r="O359" s="18"/>
      <c r="P359" s="18"/>
      <c r="Q359" s="108">
        <f t="shared" si="133"/>
        <v>0</v>
      </c>
      <c r="R359" s="112"/>
      <c r="S359" s="110"/>
      <c r="T359" s="111">
        <f t="shared" si="134"/>
        <v>-2800</v>
      </c>
    </row>
    <row r="360" ht="21" hidden="1" spans="1:20">
      <c r="A360" s="55">
        <v>44560</v>
      </c>
      <c r="B360" s="56" t="s">
        <v>127</v>
      </c>
      <c r="C360" s="57"/>
      <c r="D360" s="58"/>
      <c r="E360" s="57"/>
      <c r="F360" s="57"/>
      <c r="G360" s="59"/>
      <c r="H360" s="57"/>
      <c r="I360" s="58"/>
      <c r="J360" s="57"/>
      <c r="K360" s="92" t="str" cm="1">
        <f t="array" ref="K360">IF(COUNTA(H360:J360)=0,"",SUM(H360:J360)/SUMPRODUCT(--(H360:J360&lt;&gt;"")))</f>
        <v/>
      </c>
      <c r="L360" s="57"/>
      <c r="M360" s="57"/>
      <c r="N360" s="18"/>
      <c r="O360" s="18"/>
      <c r="P360" s="18"/>
      <c r="Q360" s="108">
        <f t="shared" si="133"/>
        <v>0</v>
      </c>
      <c r="R360" s="112"/>
      <c r="S360" s="110"/>
      <c r="T360" s="111">
        <f t="shared" si="134"/>
        <v>-2800</v>
      </c>
    </row>
    <row r="361" ht="21" hidden="1" spans="1:20">
      <c r="A361" s="55">
        <v>44561</v>
      </c>
      <c r="B361" s="56" t="s">
        <v>133</v>
      </c>
      <c r="C361" s="57"/>
      <c r="D361" s="58"/>
      <c r="E361" s="57"/>
      <c r="F361" s="57"/>
      <c r="G361" s="59"/>
      <c r="H361" s="57"/>
      <c r="I361" s="58"/>
      <c r="J361" s="57"/>
      <c r="K361" s="92" t="str" cm="1">
        <f t="array" ref="K361">IF(COUNTA(H361:J361)=0,"",SUM(H361:J361)/SUMPRODUCT(--(H361:J361&lt;&gt;"")))</f>
        <v/>
      </c>
      <c r="L361" s="57"/>
      <c r="M361" s="57"/>
      <c r="N361" s="18"/>
      <c r="O361" s="18"/>
      <c r="P361" s="18"/>
      <c r="Q361" s="108">
        <f t="shared" si="133"/>
        <v>0</v>
      </c>
      <c r="R361" s="112"/>
      <c r="S361" s="110"/>
      <c r="T361" s="111">
        <f t="shared" si="134"/>
        <v>-2800</v>
      </c>
    </row>
    <row r="362" ht="21" hidden="1" spans="1:20">
      <c r="A362" s="55">
        <v>44562</v>
      </c>
      <c r="B362" s="56" t="s">
        <v>139</v>
      </c>
      <c r="C362" s="57"/>
      <c r="D362" s="58"/>
      <c r="E362" s="57"/>
      <c r="F362" s="57"/>
      <c r="G362" s="59"/>
      <c r="H362" s="57"/>
      <c r="I362" s="58"/>
      <c r="J362" s="57"/>
      <c r="K362" s="92" t="str" cm="1">
        <f t="array" ref="K362">IF(COUNTA(H362:J362)=0,"",SUM(H362:J362)/SUMPRODUCT(--(H362:J362&lt;&gt;"")))</f>
        <v/>
      </c>
      <c r="L362" s="57"/>
      <c r="M362" s="57"/>
      <c r="N362" s="18"/>
      <c r="O362" s="18"/>
      <c r="P362" s="18"/>
      <c r="Q362" s="108">
        <f t="shared" si="133"/>
        <v>0</v>
      </c>
      <c r="R362" s="112"/>
      <c r="S362" s="110"/>
      <c r="T362" s="111">
        <f t="shared" si="134"/>
        <v>-2800</v>
      </c>
    </row>
    <row r="363" ht="21" hidden="1" spans="1:20">
      <c r="A363" s="55">
        <v>44563</v>
      </c>
      <c r="B363" s="56" t="s">
        <v>144</v>
      </c>
      <c r="C363" s="57"/>
      <c r="D363" s="58"/>
      <c r="E363" s="57"/>
      <c r="F363" s="57"/>
      <c r="G363" s="59"/>
      <c r="H363" s="57"/>
      <c r="I363" s="58"/>
      <c r="J363" s="57"/>
      <c r="K363" s="92" t="str" cm="1">
        <f t="array" ref="K363">IF(COUNTA(H363:J363)=0,"",SUM(H363:J363)/SUMPRODUCT(--(H363:J363&lt;&gt;"")))</f>
        <v/>
      </c>
      <c r="L363" s="57"/>
      <c r="M363" s="57"/>
      <c r="N363" s="18"/>
      <c r="O363" s="18"/>
      <c r="P363" s="18"/>
      <c r="Q363" s="108">
        <f t="shared" si="133"/>
        <v>0</v>
      </c>
      <c r="R363" s="112"/>
      <c r="S363" s="110"/>
      <c r="T363" s="111">
        <f t="shared" si="134"/>
        <v>-2800</v>
      </c>
    </row>
    <row r="364" ht="33" hidden="1" customHeight="1" spans="1:20">
      <c r="A364" s="55">
        <v>44564</v>
      </c>
      <c r="B364" s="56" t="s">
        <v>150</v>
      </c>
      <c r="C364" s="57"/>
      <c r="D364" s="58"/>
      <c r="E364" s="57"/>
      <c r="F364" s="57"/>
      <c r="G364" s="59"/>
      <c r="H364" s="57"/>
      <c r="I364" s="58"/>
      <c r="J364" s="57"/>
      <c r="K364" s="92" t="str" cm="1">
        <f t="array" ref="K364">IF(COUNTA(H364:J364)=0,"",SUM(H364:J364)/SUMPRODUCT(--(H364:J364&lt;&gt;"")))</f>
        <v/>
      </c>
      <c r="L364" s="57"/>
      <c r="M364" s="57"/>
      <c r="N364" s="18"/>
      <c r="O364" s="18"/>
      <c r="P364" s="18"/>
      <c r="Q364" s="108">
        <f t="shared" si="133"/>
        <v>0</v>
      </c>
      <c r="R364" s="119"/>
      <c r="S364" s="110"/>
      <c r="T364" s="111">
        <f t="shared" si="134"/>
        <v>-2800</v>
      </c>
    </row>
    <row r="365" s="38" customFormat="1" ht="21.75" hidden="1" spans="1:20">
      <c r="A365" s="76" t="s">
        <v>282</v>
      </c>
      <c r="B365" s="77"/>
      <c r="C365" s="78" t="str" cm="1">
        <f t="array" ref="C365">IF(COUNTA(C358:C364)=0,"",SUM(C358:C364)/SUMPRODUCT(--(C358:C364&lt;&gt;"")))</f>
        <v/>
      </c>
      <c r="D365" s="78" t="str" cm="1">
        <f t="array" ref="D365">IF(COUNTA(D358:D364)=0,"",SUM(D358:D364)/SUMPRODUCT(--(D358:D364&lt;&gt;"")))</f>
        <v/>
      </c>
      <c r="E365" s="78" t="str" cm="1">
        <f t="array" ref="E365">IF(COUNTA(E358:E364)=0,"",SUM(E358:E364)/SUMPRODUCT(--(E358:E364&lt;&gt;"")))</f>
        <v/>
      </c>
      <c r="F365" s="78" t="str" cm="1">
        <f t="array" ref="F365">IF(COUNTA(F358:F364)=0,"",SUM(F358:F364)/SUMPRODUCT(--(F358:F364&lt;&gt;"")))</f>
        <v/>
      </c>
      <c r="G365" s="78" t="str" cm="1">
        <f t="array" ref="G365">IF(COUNTA(G358:G364)=0,"",SUM(G358:G364)/SUMPRODUCT(--(G358:G364&lt;&gt;"")))</f>
        <v/>
      </c>
      <c r="H365" s="78" t="str" cm="1">
        <f t="array" ref="H365">IF(COUNTA(H358:H364)=0,"",SUM(H358:H364)/SUMPRODUCT(--(H358:H364&lt;&gt;"")))</f>
        <v/>
      </c>
      <c r="I365" s="78" t="str" cm="1">
        <f t="array" ref="I365">IF(COUNTA(I358:I364)=0,"",SUM(I358:I364)/SUMPRODUCT(--(I358:I364&lt;&gt;"")))</f>
        <v/>
      </c>
      <c r="J365" s="78" t="str" cm="1">
        <f t="array" ref="J365">IF(COUNTA(J358:J364)=0,"",SUM(J358:J364)/SUMPRODUCT(--(J358:J364&lt;&gt;"")))</f>
        <v/>
      </c>
      <c r="K365" s="78" t="str" cm="1">
        <f t="array" ref="K365">IF(SUMPRODUCT(--(K358:K364&lt;&gt;""))=0,"",SUM(K358:K364)/SUMPRODUCT(--(K358:K364&lt;&gt;"")))</f>
        <v/>
      </c>
      <c r="L365" s="78" t="str" cm="1">
        <f t="array" ref="L365">IF(COUNTA(L358:L364)=0,"",SUM(L358:L364)/SUMPRODUCT(--(L358:L364&lt;&gt;"")))</f>
        <v/>
      </c>
      <c r="M365" s="78" t="str" cm="1">
        <f t="array" ref="M365">IF(COUNTA(M358:M364)=0,"",SUM(M358:M364)/SUMPRODUCT(--(M358:M364&lt;&gt;"")))</f>
        <v/>
      </c>
      <c r="N365" s="93" t="str" cm="1">
        <f t="array" ref="N365">IF(COUNTA(P358:P364)=0,"",SUM(P358:P364)/SUMPRODUCT(--(P358:P364&lt;&gt;"")))</f>
        <v/>
      </c>
      <c r="O365" s="94"/>
      <c r="P365" s="95"/>
      <c r="Q365" s="121" cm="1">
        <f t="array" ref="Q365">SUM(Q358:Q364)/IF(SUM(Q358:Q364)=0,1,SUM(IF(Q358:Q364&lt;&gt;0,1,0)))</f>
        <v>0</v>
      </c>
      <c r="R365" s="101" t="str">
        <f>REPT("-",12)</f>
        <v>------------</v>
      </c>
      <c r="S365" s="122"/>
      <c r="T365" s="123">
        <f>SUM(T358:T363)</f>
        <v>-16800</v>
      </c>
    </row>
    <row r="366" s="38" customFormat="1" ht="26" hidden="1" customHeight="1" spans="1:20">
      <c r="A366" s="63" t="s">
        <v>157</v>
      </c>
      <c r="B366" s="64"/>
      <c r="C366" s="65">
        <f>SUM(C365:D365)/2</f>
        <v>0</v>
      </c>
      <c r="D366" s="66"/>
      <c r="E366" s="65">
        <f>SUM(E365:F365)/2</f>
        <v>0</v>
      </c>
      <c r="F366" s="66"/>
      <c r="G366" s="63">
        <f>SUM(G365,K365)/2</f>
        <v>0</v>
      </c>
      <c r="H366" s="67"/>
      <c r="I366" s="67"/>
      <c r="J366" s="67"/>
      <c r="K366" s="64"/>
      <c r="L366" s="63">
        <f>SUM(L365:M365)/2</f>
        <v>0</v>
      </c>
      <c r="M366" s="64"/>
      <c r="N366" s="63" t="str">
        <f t="shared" ref="N366:R366" si="135">REPT("-",12)</f>
        <v>------------</v>
      </c>
      <c r="O366" s="67"/>
      <c r="P366" s="64"/>
      <c r="Q366" s="66" t="str">
        <f t="shared" si="135"/>
        <v>------------</v>
      </c>
      <c r="R366" s="66" t="str">
        <f t="shared" si="135"/>
        <v>------------</v>
      </c>
      <c r="S366" s="64"/>
      <c r="T366" s="64" t="str">
        <f>REPT("-",12)</f>
        <v>------------</v>
      </c>
    </row>
    <row r="367" s="38" customFormat="1" ht="26" hidden="1" customHeight="1" spans="1:20">
      <c r="A367" s="68" t="s">
        <v>159</v>
      </c>
      <c r="B367" s="69"/>
      <c r="C367" s="70"/>
      <c r="D367" s="70"/>
      <c r="E367" s="70"/>
      <c r="F367" s="70"/>
      <c r="G367" s="70"/>
      <c r="H367" s="70"/>
      <c r="I367" s="70"/>
      <c r="J367" s="70"/>
      <c r="K367" s="70"/>
      <c r="L367" s="70"/>
      <c r="M367" s="70"/>
      <c r="N367" s="70"/>
      <c r="O367" s="70"/>
      <c r="P367" s="70"/>
      <c r="Q367" s="70"/>
      <c r="R367" s="116" t="str">
        <f>REPT("-",12)</f>
        <v>------------</v>
      </c>
      <c r="S367" s="70"/>
      <c r="T367" s="116" t="str">
        <f>REPT("-",12)</f>
        <v>------------</v>
      </c>
    </row>
    <row r="368" ht="21" hidden="1" spans="1:20">
      <c r="A368" s="55">
        <v>44565</v>
      </c>
      <c r="B368" s="56" t="s">
        <v>115</v>
      </c>
      <c r="C368" s="57"/>
      <c r="D368" s="58"/>
      <c r="E368" s="57"/>
      <c r="F368" s="57"/>
      <c r="G368" s="59"/>
      <c r="H368" s="57"/>
      <c r="I368" s="58"/>
      <c r="J368" s="57"/>
      <c r="K368" s="92" t="str" cm="1">
        <f t="array" ref="K368">IF(COUNTA(H368:J368)=0,"",SUM(H368:J368)/SUMPRODUCT(--(H368:J368&lt;&gt;"")))</f>
        <v/>
      </c>
      <c r="L368" s="57"/>
      <c r="M368" s="57"/>
      <c r="N368" s="18"/>
      <c r="O368" s="18"/>
      <c r="P368" s="18"/>
      <c r="Q368" s="108">
        <f t="shared" ref="Q368:Q374" si="136">(0.5*C368+2*D368+1*E368+1*F368+2*G368+2*H368+2*I368+2*J368+0.5*L368+0.5*M368+O368*P368)/IF(OR(B368="SAT",B368="SUN"),10,13)</f>
        <v>0</v>
      </c>
      <c r="R368" s="109" t="str">
        <f>IF(Q375&gt;=100,"NPL",IF(AND(Q375&lt;=99.99,Q375&gt;=95),"N*",IF(AND(Q375&lt;=94.99,Q375&gt;=88),"ICN1",IF(AND(Q375&lt;=87.99,Q375&gt;=80),"ICN2",IF(AND(Q375&lt;=79.99,Q375&gt;=70),"ICN3",IF(AND(Q375&lt;=69.99,Q375&gt;=60),"ICN4",IF(Q375=0,"-","ICN5")))))))</f>
        <v>-</v>
      </c>
      <c r="S368" s="110"/>
      <c r="T368" s="111">
        <f t="shared" ref="T368:T374" si="137">28*Q368-2800</f>
        <v>-2800</v>
      </c>
    </row>
    <row r="369" ht="21" hidden="1" spans="1:20">
      <c r="A369" s="55">
        <v>44566</v>
      </c>
      <c r="B369" s="56" t="s">
        <v>121</v>
      </c>
      <c r="C369" s="57"/>
      <c r="D369" s="58"/>
      <c r="E369" s="57"/>
      <c r="F369" s="57"/>
      <c r="G369" s="59"/>
      <c r="H369" s="57"/>
      <c r="I369" s="58"/>
      <c r="J369" s="57"/>
      <c r="K369" s="92" t="str" cm="1">
        <f t="array" ref="K369">IF(COUNTA(H369:J369)=0,"",SUM(H369:J369)/SUMPRODUCT(--(H369:J369&lt;&gt;"")))</f>
        <v/>
      </c>
      <c r="L369" s="57"/>
      <c r="M369" s="57"/>
      <c r="N369" s="18"/>
      <c r="O369" s="18"/>
      <c r="P369" s="18"/>
      <c r="Q369" s="108">
        <f t="shared" si="136"/>
        <v>0</v>
      </c>
      <c r="R369" s="112"/>
      <c r="S369" s="110"/>
      <c r="T369" s="111">
        <f t="shared" si="137"/>
        <v>-2800</v>
      </c>
    </row>
    <row r="370" ht="21" hidden="1" spans="1:20">
      <c r="A370" s="55">
        <v>44567</v>
      </c>
      <c r="B370" s="56" t="s">
        <v>127</v>
      </c>
      <c r="C370" s="57"/>
      <c r="D370" s="58"/>
      <c r="E370" s="57"/>
      <c r="F370" s="57"/>
      <c r="G370" s="59"/>
      <c r="H370" s="57"/>
      <c r="I370" s="58"/>
      <c r="J370" s="57"/>
      <c r="K370" s="92" t="str" cm="1">
        <f t="array" ref="K370">IF(COUNTA(H370:J370)=0,"",SUM(H370:J370)/SUMPRODUCT(--(H370:J370&lt;&gt;"")))</f>
        <v/>
      </c>
      <c r="L370" s="57"/>
      <c r="M370" s="57"/>
      <c r="N370" s="18"/>
      <c r="O370" s="18"/>
      <c r="P370" s="18"/>
      <c r="Q370" s="108">
        <f t="shared" si="136"/>
        <v>0</v>
      </c>
      <c r="R370" s="112"/>
      <c r="S370" s="110"/>
      <c r="T370" s="111">
        <f t="shared" si="137"/>
        <v>-2800</v>
      </c>
    </row>
    <row r="371" ht="21" hidden="1" spans="1:20">
      <c r="A371" s="55">
        <v>44568</v>
      </c>
      <c r="B371" s="56" t="s">
        <v>133</v>
      </c>
      <c r="C371" s="57"/>
      <c r="D371" s="58"/>
      <c r="E371" s="57"/>
      <c r="F371" s="57"/>
      <c r="G371" s="59"/>
      <c r="H371" s="57"/>
      <c r="I371" s="58"/>
      <c r="J371" s="57"/>
      <c r="K371" s="92" t="str" cm="1">
        <f t="array" ref="K371">IF(COUNTA(H371:J371)=0,"",SUM(H371:J371)/SUMPRODUCT(--(H371:J371&lt;&gt;"")))</f>
        <v/>
      </c>
      <c r="L371" s="57"/>
      <c r="M371" s="57"/>
      <c r="N371" s="18"/>
      <c r="O371" s="18"/>
      <c r="P371" s="18"/>
      <c r="Q371" s="108">
        <f t="shared" si="136"/>
        <v>0</v>
      </c>
      <c r="R371" s="112"/>
      <c r="S371" s="110"/>
      <c r="T371" s="111">
        <f t="shared" si="137"/>
        <v>-2800</v>
      </c>
    </row>
    <row r="372" ht="21" hidden="1" spans="1:20">
      <c r="A372" s="55">
        <v>44569</v>
      </c>
      <c r="B372" s="56" t="s">
        <v>139</v>
      </c>
      <c r="C372" s="57"/>
      <c r="D372" s="58"/>
      <c r="E372" s="57"/>
      <c r="F372" s="57"/>
      <c r="G372" s="59"/>
      <c r="H372" s="57"/>
      <c r="I372" s="58"/>
      <c r="J372" s="57"/>
      <c r="K372" s="92" t="str" cm="1">
        <f t="array" ref="K372">IF(COUNTA(H372:J372)=0,"",SUM(H372:J372)/SUMPRODUCT(--(H372:J372&lt;&gt;"")))</f>
        <v/>
      </c>
      <c r="L372" s="57"/>
      <c r="M372" s="57"/>
      <c r="N372" s="18"/>
      <c r="O372" s="18"/>
      <c r="P372" s="18"/>
      <c r="Q372" s="108">
        <f t="shared" si="136"/>
        <v>0</v>
      </c>
      <c r="R372" s="112"/>
      <c r="S372" s="110"/>
      <c r="T372" s="111">
        <f t="shared" si="137"/>
        <v>-2800</v>
      </c>
    </row>
    <row r="373" ht="21" hidden="1" spans="1:20">
      <c r="A373" s="55">
        <v>44570</v>
      </c>
      <c r="B373" s="56" t="s">
        <v>144</v>
      </c>
      <c r="C373" s="57"/>
      <c r="D373" s="58"/>
      <c r="E373" s="57"/>
      <c r="F373" s="57"/>
      <c r="G373" s="59"/>
      <c r="H373" s="57"/>
      <c r="I373" s="58"/>
      <c r="J373" s="57"/>
      <c r="K373" s="92" t="str" cm="1">
        <f t="array" ref="K373">IF(COUNTA(H373:J373)=0,"",SUM(H373:J373)/SUMPRODUCT(--(H373:J373&lt;&gt;"")))</f>
        <v/>
      </c>
      <c r="L373" s="57"/>
      <c r="M373" s="57"/>
      <c r="N373" s="18"/>
      <c r="O373" s="18"/>
      <c r="P373" s="18"/>
      <c r="Q373" s="108">
        <f t="shared" si="136"/>
        <v>0</v>
      </c>
      <c r="R373" s="112"/>
      <c r="S373" s="110"/>
      <c r="T373" s="111">
        <f t="shared" si="137"/>
        <v>-2800</v>
      </c>
    </row>
    <row r="374" ht="21.75" hidden="1" spans="1:20">
      <c r="A374" s="55">
        <v>44571</v>
      </c>
      <c r="B374" s="56" t="s">
        <v>150</v>
      </c>
      <c r="C374" s="57"/>
      <c r="D374" s="58"/>
      <c r="E374" s="57"/>
      <c r="F374" s="57"/>
      <c r="G374" s="59"/>
      <c r="H374" s="57"/>
      <c r="I374" s="58"/>
      <c r="J374" s="57"/>
      <c r="K374" s="92" t="str" cm="1">
        <f t="array" ref="K374">IF(COUNTA(H374:J374)=0,"",SUM(H374:J374)/SUMPRODUCT(--(H374:J374&lt;&gt;"")))</f>
        <v/>
      </c>
      <c r="L374" s="57"/>
      <c r="M374" s="57"/>
      <c r="N374" s="18"/>
      <c r="O374" s="18"/>
      <c r="P374" s="18"/>
      <c r="Q374" s="108">
        <f t="shared" si="136"/>
        <v>0</v>
      </c>
      <c r="R374" s="119"/>
      <c r="S374" s="110"/>
      <c r="T374" s="111">
        <f t="shared" si="137"/>
        <v>-2800</v>
      </c>
    </row>
    <row r="375" s="38" customFormat="1" ht="21.75" hidden="1" spans="1:20">
      <c r="A375" s="76" t="s">
        <v>283</v>
      </c>
      <c r="B375" s="77"/>
      <c r="C375" s="78" t="str" cm="1">
        <f t="array" ref="C375">IF(COUNTA(C368:C374)=0,"",SUM(C368:C374)/SUMPRODUCT(--(C368:C374&lt;&gt;"")))</f>
        <v/>
      </c>
      <c r="D375" s="78" t="str" cm="1">
        <f t="array" ref="D375">IF(COUNTA(D368:D374)=0,"",SUM(D368:D374)/SUMPRODUCT(--(D368:D374&lt;&gt;"")))</f>
        <v/>
      </c>
      <c r="E375" s="78" t="str" cm="1">
        <f t="array" ref="E375">IF(COUNTA(E368:E374)=0,"",SUM(E368:E374)/SUMPRODUCT(--(E368:E374&lt;&gt;"")))</f>
        <v/>
      </c>
      <c r="F375" s="78" t="str" cm="1">
        <f t="array" ref="F375">IF(COUNTA(F368:F374)=0,"",SUM(F368:F374)/SUMPRODUCT(--(F368:F374&lt;&gt;"")))</f>
        <v/>
      </c>
      <c r="G375" s="78" t="str" cm="1">
        <f t="array" ref="G375">IF(COUNTA(G368:G374)=0,"",SUM(G368:G374)/SUMPRODUCT(--(G368:G374&lt;&gt;"")))</f>
        <v/>
      </c>
      <c r="H375" s="78" t="str" cm="1">
        <f t="array" ref="H375">IF(COUNTA(H368:H374)=0,"",SUM(H368:H374)/SUMPRODUCT(--(H368:H374&lt;&gt;"")))</f>
        <v/>
      </c>
      <c r="I375" s="78" t="str" cm="1">
        <f t="array" ref="I375">IF(COUNTA(I368:I374)=0,"",SUM(I368:I374)/SUMPRODUCT(--(I368:I374&lt;&gt;"")))</f>
        <v/>
      </c>
      <c r="J375" s="78" t="str" cm="1">
        <f t="array" ref="J375">IF(COUNTA(J368:J374)=0,"",SUM(J368:J374)/SUMPRODUCT(--(J368:J374&lt;&gt;"")))</f>
        <v/>
      </c>
      <c r="K375" s="78" t="str" cm="1">
        <f t="array" ref="K375">IF(SUMPRODUCT(--(K368:K374&lt;&gt;""))=0,"",SUM(K368:K374)/SUMPRODUCT(--(K368:K374&lt;&gt;"")))</f>
        <v/>
      </c>
      <c r="L375" s="78" t="str" cm="1">
        <f t="array" ref="L375">IF(COUNTA(L368:L374)=0,"",SUM(L368:L374)/SUMPRODUCT(--(L368:L374&lt;&gt;"")))</f>
        <v/>
      </c>
      <c r="M375" s="78" t="str" cm="1">
        <f t="array" ref="M375">IF(COUNTA(M368:M374)=0,"",SUM(M368:M374)/SUMPRODUCT(--(M368:M374&lt;&gt;"")))</f>
        <v/>
      </c>
      <c r="N375" s="93" t="str" cm="1">
        <f t="array" ref="N375">IF(COUNTA(P368:P374)=0,"",SUM(P368:P374)/SUMPRODUCT(--(P368:P374&lt;&gt;"")))</f>
        <v/>
      </c>
      <c r="O375" s="94"/>
      <c r="P375" s="95"/>
      <c r="Q375" s="121" cm="1">
        <f t="array" ref="Q375">SUM(Q368:Q374)/IF(SUM(Q368:Q374)=0,1,SUM(IF(Q368:Q374&lt;&gt;0,1,0)))</f>
        <v>0</v>
      </c>
      <c r="R375" s="101" t="str">
        <f>REPT("-",12)</f>
        <v>------------</v>
      </c>
      <c r="S375" s="122"/>
      <c r="T375" s="123">
        <f>SUM(T368:T373)</f>
        <v>-16800</v>
      </c>
    </row>
    <row r="376" s="38" customFormat="1" ht="26" hidden="1" customHeight="1" spans="1:20">
      <c r="A376" s="63" t="s">
        <v>157</v>
      </c>
      <c r="B376" s="64"/>
      <c r="C376" s="65">
        <f>SUM(C375:D375)/2</f>
        <v>0</v>
      </c>
      <c r="D376" s="66"/>
      <c r="E376" s="65">
        <f>SUM(E375:F375)/2</f>
        <v>0</v>
      </c>
      <c r="F376" s="66"/>
      <c r="G376" s="63">
        <f>SUM(G375,K375)/2</f>
        <v>0</v>
      </c>
      <c r="H376" s="67"/>
      <c r="I376" s="67"/>
      <c r="J376" s="67"/>
      <c r="K376" s="64"/>
      <c r="L376" s="63">
        <f>SUM(L375:M375)/2</f>
        <v>0</v>
      </c>
      <c r="M376" s="64"/>
      <c r="N376" s="63" t="str">
        <f t="shared" ref="N376:R376" si="138">REPT("-",12)</f>
        <v>------------</v>
      </c>
      <c r="O376" s="67"/>
      <c r="P376" s="64"/>
      <c r="Q376" s="66" t="str">
        <f t="shared" si="138"/>
        <v>------------</v>
      </c>
      <c r="R376" s="66" t="str">
        <f t="shared" si="138"/>
        <v>------------</v>
      </c>
      <c r="S376" s="64"/>
      <c r="T376" s="64" t="str">
        <f>REPT("-",12)</f>
        <v>------------</v>
      </c>
    </row>
    <row r="377" s="38" customFormat="1" ht="26" hidden="1" customHeight="1" spans="1:20">
      <c r="A377" s="68" t="s">
        <v>159</v>
      </c>
      <c r="B377" s="69"/>
      <c r="C377" s="70"/>
      <c r="D377" s="70"/>
      <c r="E377" s="70"/>
      <c r="F377" s="70"/>
      <c r="G377" s="70"/>
      <c r="H377" s="70"/>
      <c r="I377" s="70"/>
      <c r="J377" s="70"/>
      <c r="K377" s="70"/>
      <c r="L377" s="70"/>
      <c r="M377" s="70"/>
      <c r="N377" s="70"/>
      <c r="O377" s="70"/>
      <c r="P377" s="70"/>
      <c r="Q377" s="70"/>
      <c r="R377" s="116" t="str">
        <f>REPT("-",12)</f>
        <v>------------</v>
      </c>
      <c r="S377" s="70"/>
      <c r="T377" s="116" t="str">
        <f>REPT("-",12)</f>
        <v>------------</v>
      </c>
    </row>
    <row r="378" ht="21" hidden="1" spans="1:20">
      <c r="A378" s="55">
        <v>44572</v>
      </c>
      <c r="B378" s="56" t="s">
        <v>115</v>
      </c>
      <c r="C378" s="57"/>
      <c r="D378" s="58"/>
      <c r="E378" s="57"/>
      <c r="F378" s="57"/>
      <c r="G378" s="59"/>
      <c r="H378" s="57"/>
      <c r="I378" s="58"/>
      <c r="J378" s="57"/>
      <c r="K378" s="92" t="str" cm="1">
        <f t="array" ref="K378">IF(COUNTA(H378:J378)=0,"",SUM(H378:J378)/SUMPRODUCT(--(H378:J378&lt;&gt;"")))</f>
        <v/>
      </c>
      <c r="L378" s="57"/>
      <c r="M378" s="57"/>
      <c r="N378" s="18"/>
      <c r="O378" s="18"/>
      <c r="P378" s="18"/>
      <c r="Q378" s="108">
        <f t="shared" ref="Q378:Q384" si="139">(0.5*C378+2*D378+1*E378+1*F378+2*G378+2*H378+2*I378+2*J378+0.5*L378+0.5*M378+O378*P378)/IF(OR(B378="SAT",B378="SUN"),10,13)</f>
        <v>0</v>
      </c>
      <c r="R378" s="109" t="str">
        <f>IF(Q385&gt;=100,"NPL",IF(AND(Q385&lt;=99.99,Q385&gt;=95),"N*",IF(AND(Q385&lt;=94.99,Q385&gt;=88),"ICN1",IF(AND(Q385&lt;=87.99,Q385&gt;=80),"ICN2",IF(AND(Q385&lt;=79.99,Q385&gt;=70),"ICN3",IF(AND(Q385&lt;=69.99,Q385&gt;=60),"ICN4",IF(Q385=0,"-","ICN5")))))))</f>
        <v>-</v>
      </c>
      <c r="S378" s="110"/>
      <c r="T378" s="111">
        <f t="shared" ref="T378:T384" si="140">28*Q378-2800</f>
        <v>-2800</v>
      </c>
    </row>
    <row r="379" ht="21" hidden="1" spans="1:20">
      <c r="A379" s="55">
        <v>44573</v>
      </c>
      <c r="B379" s="56" t="s">
        <v>121</v>
      </c>
      <c r="C379" s="57"/>
      <c r="D379" s="58"/>
      <c r="E379" s="57"/>
      <c r="F379" s="57"/>
      <c r="G379" s="59"/>
      <c r="H379" s="57"/>
      <c r="I379" s="58"/>
      <c r="J379" s="57"/>
      <c r="K379" s="92" t="str" cm="1">
        <f t="array" ref="K379">IF(COUNTA(H379:J379)=0,"",SUM(H379:J379)/SUMPRODUCT(--(H379:J379&lt;&gt;"")))</f>
        <v/>
      </c>
      <c r="L379" s="57"/>
      <c r="M379" s="57"/>
      <c r="N379" s="18"/>
      <c r="O379" s="18"/>
      <c r="P379" s="18"/>
      <c r="Q379" s="108">
        <f t="shared" si="139"/>
        <v>0</v>
      </c>
      <c r="R379" s="112"/>
      <c r="S379" s="110"/>
      <c r="T379" s="111">
        <f t="shared" si="140"/>
        <v>-2800</v>
      </c>
    </row>
    <row r="380" ht="21" hidden="1" spans="1:20">
      <c r="A380" s="55">
        <v>44574</v>
      </c>
      <c r="B380" s="56" t="s">
        <v>127</v>
      </c>
      <c r="C380" s="57"/>
      <c r="D380" s="58"/>
      <c r="E380" s="57"/>
      <c r="F380" s="57"/>
      <c r="G380" s="59"/>
      <c r="H380" s="57"/>
      <c r="I380" s="58"/>
      <c r="J380" s="57"/>
      <c r="K380" s="92" t="str" cm="1">
        <f t="array" ref="K380">IF(COUNTA(H380:J380)=0,"",SUM(H380:J380)/SUMPRODUCT(--(H380:J380&lt;&gt;"")))</f>
        <v/>
      </c>
      <c r="L380" s="57"/>
      <c r="M380" s="57"/>
      <c r="N380" s="18"/>
      <c r="O380" s="18"/>
      <c r="P380" s="18"/>
      <c r="Q380" s="108">
        <f t="shared" si="139"/>
        <v>0</v>
      </c>
      <c r="R380" s="112"/>
      <c r="S380" s="110"/>
      <c r="T380" s="111">
        <f t="shared" si="140"/>
        <v>-2800</v>
      </c>
    </row>
    <row r="381" ht="21" hidden="1" spans="1:20">
      <c r="A381" s="55">
        <v>44575</v>
      </c>
      <c r="B381" s="56" t="s">
        <v>133</v>
      </c>
      <c r="C381" s="57"/>
      <c r="D381" s="58"/>
      <c r="E381" s="57"/>
      <c r="F381" s="57"/>
      <c r="G381" s="59"/>
      <c r="H381" s="57"/>
      <c r="I381" s="58"/>
      <c r="J381" s="57"/>
      <c r="K381" s="92" t="str" cm="1">
        <f t="array" ref="K381">IF(COUNTA(H381:J381)=0,"",SUM(H381:J381)/SUMPRODUCT(--(H381:J381&lt;&gt;"")))</f>
        <v/>
      </c>
      <c r="L381" s="57"/>
      <c r="M381" s="57"/>
      <c r="N381" s="18"/>
      <c r="O381" s="18"/>
      <c r="P381" s="18"/>
      <c r="Q381" s="108">
        <f t="shared" si="139"/>
        <v>0</v>
      </c>
      <c r="R381" s="112"/>
      <c r="S381" s="110"/>
      <c r="T381" s="111">
        <f t="shared" si="140"/>
        <v>-2800</v>
      </c>
    </row>
    <row r="382" ht="21" hidden="1" spans="1:20">
      <c r="A382" s="55">
        <v>44576</v>
      </c>
      <c r="B382" s="56" t="s">
        <v>139</v>
      </c>
      <c r="C382" s="57"/>
      <c r="D382" s="58"/>
      <c r="E382" s="57"/>
      <c r="F382" s="57"/>
      <c r="G382" s="59"/>
      <c r="H382" s="57"/>
      <c r="I382" s="58"/>
      <c r="J382" s="57"/>
      <c r="K382" s="92" t="str" cm="1">
        <f t="array" ref="K382">IF(COUNTA(H382:J382)=0,"",SUM(H382:J382)/SUMPRODUCT(--(H382:J382&lt;&gt;"")))</f>
        <v/>
      </c>
      <c r="L382" s="57"/>
      <c r="M382" s="57"/>
      <c r="N382" s="18"/>
      <c r="O382" s="18"/>
      <c r="P382" s="18"/>
      <c r="Q382" s="108">
        <f t="shared" si="139"/>
        <v>0</v>
      </c>
      <c r="R382" s="112"/>
      <c r="S382" s="110"/>
      <c r="T382" s="111">
        <f t="shared" si="140"/>
        <v>-2800</v>
      </c>
    </row>
    <row r="383" ht="21" hidden="1" spans="1:20">
      <c r="A383" s="55">
        <v>44577</v>
      </c>
      <c r="B383" s="56" t="s">
        <v>144</v>
      </c>
      <c r="C383" s="57"/>
      <c r="D383" s="58"/>
      <c r="E383" s="57"/>
      <c r="F383" s="57"/>
      <c r="G383" s="59"/>
      <c r="H383" s="57"/>
      <c r="I383" s="58"/>
      <c r="J383" s="57"/>
      <c r="K383" s="92" t="str" cm="1">
        <f t="array" ref="K383">IF(COUNTA(H383:J383)=0,"",SUM(H383:J383)/SUMPRODUCT(--(H383:J383&lt;&gt;"")))</f>
        <v/>
      </c>
      <c r="L383" s="57"/>
      <c r="M383" s="57"/>
      <c r="N383" s="18"/>
      <c r="O383" s="18"/>
      <c r="P383" s="18"/>
      <c r="Q383" s="108">
        <f t="shared" si="139"/>
        <v>0</v>
      </c>
      <c r="R383" s="112"/>
      <c r="S383" s="110"/>
      <c r="T383" s="111">
        <f t="shared" si="140"/>
        <v>-2800</v>
      </c>
    </row>
    <row r="384" ht="21.75" hidden="1" spans="1:20">
      <c r="A384" s="55">
        <v>44578</v>
      </c>
      <c r="B384" s="56" t="s">
        <v>150</v>
      </c>
      <c r="C384" s="57"/>
      <c r="D384" s="58"/>
      <c r="E384" s="57"/>
      <c r="F384" s="57"/>
      <c r="G384" s="59"/>
      <c r="H384" s="57"/>
      <c r="I384" s="58"/>
      <c r="J384" s="57"/>
      <c r="K384" s="92" t="str" cm="1">
        <f t="array" ref="K384">IF(COUNTA(H384:J384)=0,"",SUM(H384:J384)/SUMPRODUCT(--(H384:J384&lt;&gt;"")))</f>
        <v/>
      </c>
      <c r="L384" s="57"/>
      <c r="M384" s="57"/>
      <c r="N384" s="18"/>
      <c r="O384" s="18"/>
      <c r="P384" s="18"/>
      <c r="Q384" s="108">
        <f t="shared" si="139"/>
        <v>0</v>
      </c>
      <c r="R384" s="119"/>
      <c r="S384" s="110"/>
      <c r="T384" s="111">
        <f t="shared" si="140"/>
        <v>-2800</v>
      </c>
    </row>
    <row r="385" s="38" customFormat="1" ht="21.75" hidden="1" spans="1:20">
      <c r="A385" s="76" t="s">
        <v>284</v>
      </c>
      <c r="B385" s="77"/>
      <c r="C385" s="78" t="str" cm="1">
        <f t="array" ref="C385">IF(COUNTA(C378:C384)=0,"",SUM(C378:C384)/SUMPRODUCT(--(C378:C384&lt;&gt;"")))</f>
        <v/>
      </c>
      <c r="D385" s="78" t="str" cm="1">
        <f t="array" ref="D385">IF(COUNTA(D378:D384)=0,"",SUM(D378:D384)/SUMPRODUCT(--(D378:D384&lt;&gt;"")))</f>
        <v/>
      </c>
      <c r="E385" s="78" t="str" cm="1">
        <f t="array" ref="E385">IF(COUNTA(E378:E384)=0,"",SUM(E378:E384)/SUMPRODUCT(--(E378:E384&lt;&gt;"")))</f>
        <v/>
      </c>
      <c r="F385" s="78" t="str" cm="1">
        <f t="array" ref="F385">IF(COUNTA(F378:F384)=0,"",SUM(F378:F384)/SUMPRODUCT(--(F378:F384&lt;&gt;"")))</f>
        <v/>
      </c>
      <c r="G385" s="78" t="str" cm="1">
        <f t="array" ref="G385">IF(COUNTA(G378:G384)=0,"",SUM(G378:G384)/SUMPRODUCT(--(G378:G384&lt;&gt;"")))</f>
        <v/>
      </c>
      <c r="H385" s="78" t="str" cm="1">
        <f t="array" ref="H385">IF(COUNTA(H378:H384)=0,"",SUM(H378:H384)/SUMPRODUCT(--(H378:H384&lt;&gt;"")))</f>
        <v/>
      </c>
      <c r="I385" s="78" t="str" cm="1">
        <f t="array" ref="I385">IF(COUNTA(I378:I384)=0,"",SUM(I378:I384)/SUMPRODUCT(--(I378:I384&lt;&gt;"")))</f>
        <v/>
      </c>
      <c r="J385" s="78" t="str" cm="1">
        <f t="array" ref="J385">IF(COUNTA(J378:J384)=0,"",SUM(J378:J384)/SUMPRODUCT(--(J378:J384&lt;&gt;"")))</f>
        <v/>
      </c>
      <c r="K385" s="78" t="str" cm="1">
        <f t="array" ref="K385">IF(SUMPRODUCT(--(K378:K384&lt;&gt;""))=0,"",SUM(K378:K384)/SUMPRODUCT(--(K378:K384&lt;&gt;"")))</f>
        <v/>
      </c>
      <c r="L385" s="78" t="str" cm="1">
        <f t="array" ref="L385">IF(COUNTA(L378:L384)=0,"",SUM(L378:L384)/SUMPRODUCT(--(L378:L384&lt;&gt;"")))</f>
        <v/>
      </c>
      <c r="M385" s="78" t="str" cm="1">
        <f t="array" ref="M385">IF(COUNTA(M378:M384)=0,"",SUM(M378:M384)/SUMPRODUCT(--(M378:M384&lt;&gt;"")))</f>
        <v/>
      </c>
      <c r="N385" s="93" t="str" cm="1">
        <f t="array" ref="N385">IF(COUNTA(P378:P384)=0,"",SUM(P378:P384)/SUMPRODUCT(--(P378:P384&lt;&gt;"")))</f>
        <v/>
      </c>
      <c r="O385" s="94"/>
      <c r="P385" s="95"/>
      <c r="Q385" s="121" cm="1">
        <f t="array" ref="Q385">SUM(Q378:Q384)/IF(SUM(Q378:Q384)=0,1,SUM(IF(Q378:Q384&lt;&gt;0,1,0)))</f>
        <v>0</v>
      </c>
      <c r="R385" s="101" t="str">
        <f t="shared" ref="R385:R388" si="141">REPT("-",12)</f>
        <v>------------</v>
      </c>
      <c r="S385" s="122"/>
      <c r="T385" s="123">
        <f>SUM(T378:T383)</f>
        <v>-16800</v>
      </c>
    </row>
    <row r="386" s="38" customFormat="1" ht="26" hidden="1" customHeight="1" spans="1:20">
      <c r="A386" s="63" t="s">
        <v>157</v>
      </c>
      <c r="B386" s="64"/>
      <c r="C386" s="65">
        <f>SUM(C385:D385)/2</f>
        <v>0</v>
      </c>
      <c r="D386" s="66"/>
      <c r="E386" s="65">
        <f>SUM(E385:F385)/2</f>
        <v>0</v>
      </c>
      <c r="F386" s="66"/>
      <c r="G386" s="63">
        <f>SUM(G385,K385)/2</f>
        <v>0</v>
      </c>
      <c r="H386" s="67"/>
      <c r="I386" s="67"/>
      <c r="J386" s="67"/>
      <c r="K386" s="64"/>
      <c r="L386" s="63">
        <f>SUM(L385:M385)/2</f>
        <v>0</v>
      </c>
      <c r="M386" s="64"/>
      <c r="N386" s="63" t="str">
        <f t="shared" ref="N386:R386" si="142">REPT("-",12)</f>
        <v>------------</v>
      </c>
      <c r="O386" s="67"/>
      <c r="P386" s="64"/>
      <c r="Q386" s="66" t="str">
        <f t="shared" si="142"/>
        <v>------------</v>
      </c>
      <c r="R386" s="66" t="str">
        <f t="shared" si="142"/>
        <v>------------</v>
      </c>
      <c r="S386" s="64"/>
      <c r="T386" s="64" t="str">
        <f t="shared" ref="T386:T390" si="143">REPT("-",12)</f>
        <v>------------</v>
      </c>
    </row>
    <row r="387" s="38" customFormat="1" ht="26" hidden="1" customHeight="1" spans="1:20">
      <c r="A387" s="68" t="s">
        <v>159</v>
      </c>
      <c r="B387" s="69"/>
      <c r="C387" s="70"/>
      <c r="D387" s="70"/>
      <c r="E387" s="70"/>
      <c r="F387" s="70"/>
      <c r="G387" s="70"/>
      <c r="H387" s="70"/>
      <c r="I387" s="70"/>
      <c r="J387" s="70"/>
      <c r="K387" s="70"/>
      <c r="L387" s="70"/>
      <c r="M387" s="70"/>
      <c r="N387" s="70"/>
      <c r="O387" s="70"/>
      <c r="P387" s="70"/>
      <c r="Q387" s="70"/>
      <c r="R387" s="116" t="str">
        <f t="shared" si="141"/>
        <v>------------</v>
      </c>
      <c r="S387" s="70"/>
      <c r="T387" s="116" t="str">
        <f t="shared" si="143"/>
        <v>------------</v>
      </c>
    </row>
    <row r="388" s="39" customFormat="1" ht="24" hidden="1" customHeight="1" spans="1:20">
      <c r="A388" s="79" t="s">
        <v>285</v>
      </c>
      <c r="B388" s="80"/>
      <c r="C388" s="81" t="str">
        <f t="shared" ref="C388:N388" si="144">IF(SUMPRODUCT(--(C355&lt;&gt;"")+--(C365&lt;&gt;"")+--(C375&lt;&gt;"")+--(C385&lt;&gt;""))=0,"",SUM(C355,C365,C375,C385)/SUMPRODUCT(--(C355&lt;&gt;"")+--(C365&lt;&gt;"")+--(C375&lt;&gt;"")+--(C385&lt;&gt;"")))</f>
        <v/>
      </c>
      <c r="D388" s="81" t="str">
        <f t="shared" si="144"/>
        <v/>
      </c>
      <c r="E388" s="81" t="str">
        <f t="shared" si="144"/>
        <v/>
      </c>
      <c r="F388" s="81" t="str">
        <f t="shared" si="144"/>
        <v/>
      </c>
      <c r="G388" s="81" t="str">
        <f t="shared" si="144"/>
        <v/>
      </c>
      <c r="H388" s="81" t="str">
        <f t="shared" si="144"/>
        <v/>
      </c>
      <c r="I388" s="81" t="str">
        <f t="shared" si="144"/>
        <v/>
      </c>
      <c r="J388" s="81" t="str">
        <f t="shared" si="144"/>
        <v/>
      </c>
      <c r="K388" s="81" t="str">
        <f t="shared" si="144"/>
        <v/>
      </c>
      <c r="L388" s="81" t="str">
        <f t="shared" si="144"/>
        <v/>
      </c>
      <c r="M388" s="81" t="str">
        <f t="shared" si="144"/>
        <v/>
      </c>
      <c r="N388" s="98" t="str">
        <f t="shared" si="144"/>
        <v/>
      </c>
      <c r="O388" s="99"/>
      <c r="P388" s="100"/>
      <c r="Q388" s="98">
        <f>IF(SUMPRODUCT(--(Q355&lt;&gt;0),--ISNUMBER(Q355))+SUMPRODUCT(--(Q365&lt;&gt;0),--ISNUMBER(Q365))+SUMPRODUCT(--(Q375&lt;&gt;0),--ISNUMBER(Q375))+SUMPRODUCT(--(Q385&lt;&gt;0),--ISNUMBER(Q385))=0,0,(SUM(Q355*(Q355&lt;&gt;0),Q365*(Q365&lt;&gt;0),Q375*(Q375&lt;&gt;0),Q385*(Q385&lt;&gt;0)))/(SUMPRODUCT(--(Q355&lt;&gt;0),--ISNUMBER(Q355))+SUMPRODUCT(--(Q365&lt;&gt;0),--ISNUMBER(Q365))+SUMPRODUCT(--(Q375&lt;&gt;0),--ISNUMBER(Q375))+SUMPRODUCT(--(Q385&lt;&gt;0),--ISNUMBER(Q385))))</f>
        <v>0</v>
      </c>
      <c r="R388" s="101" t="str">
        <f t="shared" si="141"/>
        <v>------------</v>
      </c>
      <c r="S388" s="100"/>
      <c r="T388" s="81">
        <f>IF(SUMPRODUCT(--(T355&lt;&gt;"")+--(T365&lt;&gt;"")+--(T375&lt;&gt;"")+--(T385&lt;&gt;""))=0,"",SUM(T355,T365,T375,T385)/SUMPRODUCT(--(T355&lt;&gt;"")+--(T365&lt;&gt;"")+--(T375&lt;&gt;"")+--(T385&lt;&gt;"")))</f>
        <v>-16800</v>
      </c>
    </row>
    <row r="389" s="40" customFormat="1" ht="26" hidden="1" customHeight="1" spans="1:20">
      <c r="A389" s="82" t="s">
        <v>220</v>
      </c>
      <c r="B389" s="83"/>
      <c r="C389" s="84">
        <f>SUM(C388:D388)/2</f>
        <v>0</v>
      </c>
      <c r="D389" s="85"/>
      <c r="E389" s="84">
        <f>SUM(E388:F388)/2</f>
        <v>0</v>
      </c>
      <c r="F389" s="85"/>
      <c r="G389" s="82">
        <f>SUM(G388,K388)/2</f>
        <v>0</v>
      </c>
      <c r="H389" s="86"/>
      <c r="I389" s="86"/>
      <c r="J389" s="86"/>
      <c r="K389" s="83"/>
      <c r="L389" s="82">
        <f>SUM(L388:M388)/2</f>
        <v>0</v>
      </c>
      <c r="M389" s="83"/>
      <c r="N389" s="82" t="str">
        <f t="shared" ref="N389:R389" si="145">REPT("-",12)</f>
        <v>------------</v>
      </c>
      <c r="O389" s="86"/>
      <c r="P389" s="83"/>
      <c r="Q389" s="85" t="str">
        <f t="shared" si="145"/>
        <v>------------</v>
      </c>
      <c r="R389" s="85" t="str">
        <f t="shared" si="145"/>
        <v>------------</v>
      </c>
      <c r="S389" s="83"/>
      <c r="T389" s="83" t="str">
        <f t="shared" si="143"/>
        <v>------------</v>
      </c>
    </row>
    <row r="390" s="38" customFormat="1" ht="26" hidden="1" customHeight="1" spans="1:20">
      <c r="A390" s="87" t="s">
        <v>221</v>
      </c>
      <c r="B390" s="88"/>
      <c r="C390" s="89"/>
      <c r="D390" s="89"/>
      <c r="E390" s="89"/>
      <c r="F390" s="89"/>
      <c r="G390" s="89"/>
      <c r="H390" s="89"/>
      <c r="I390" s="89"/>
      <c r="J390" s="89"/>
      <c r="K390" s="89"/>
      <c r="L390" s="89"/>
      <c r="M390" s="89"/>
      <c r="N390" s="89"/>
      <c r="O390" s="89"/>
      <c r="P390" s="89"/>
      <c r="Q390" s="89"/>
      <c r="R390" s="124" t="str">
        <f>REPT("-",12)</f>
        <v>------------</v>
      </c>
      <c r="S390" s="89"/>
      <c r="T390" s="124" t="str">
        <f t="shared" si="143"/>
        <v>------------</v>
      </c>
    </row>
    <row r="391" ht="21" hidden="1" spans="1:20">
      <c r="A391" s="55">
        <v>44579</v>
      </c>
      <c r="B391" s="56" t="s">
        <v>115</v>
      </c>
      <c r="C391" s="57"/>
      <c r="D391" s="58"/>
      <c r="E391" s="57"/>
      <c r="F391" s="57"/>
      <c r="G391" s="59"/>
      <c r="H391" s="57"/>
      <c r="I391" s="58"/>
      <c r="J391" s="57"/>
      <c r="K391" s="92" t="str" cm="1">
        <f t="array" ref="K391">IF(COUNTA(H391:J391)=0,"",SUM(H391:J391)/SUMPRODUCT(--(H391:J391&lt;&gt;"")))</f>
        <v/>
      </c>
      <c r="L391" s="57"/>
      <c r="M391" s="57"/>
      <c r="N391" s="18"/>
      <c r="O391" s="18"/>
      <c r="P391" s="18"/>
      <c r="Q391" s="108">
        <f t="shared" ref="Q391:Q397" si="146">(0.5*C391+2*D391+1*E391+1*F391+2*G391+2*H391+2*I391+2*J391+0.5*L391+0.5*M391+O391*P391)/IF(OR(B391="SAT",B391="SUN"),10,13)</f>
        <v>0</v>
      </c>
      <c r="R391" s="109" t="str">
        <f>IF(Q398&gt;=100,"NPL",IF(AND(Q398&lt;=99.99,Q398&gt;=95),"N*",IF(AND(Q398&lt;=94.99,Q398&gt;=88),"ICN1",IF(AND(Q398&lt;=87.99,Q398&gt;=80),"ICN2",IF(AND(Q398&lt;=79.99,Q398&gt;=70),"ICN3",IF(AND(Q398&lt;=69.99,Q398&gt;=60),"ICN4",IF(Q398=0,"-","ICN5")))))))</f>
        <v>-</v>
      </c>
      <c r="S391" s="110"/>
      <c r="T391" s="111">
        <f t="shared" ref="T391:T397" si="147">28*Q391-2800</f>
        <v>-2800</v>
      </c>
    </row>
    <row r="392" ht="21" hidden="1" spans="1:20">
      <c r="A392" s="55">
        <v>44580</v>
      </c>
      <c r="B392" s="56" t="s">
        <v>121</v>
      </c>
      <c r="C392" s="57"/>
      <c r="D392" s="58"/>
      <c r="E392" s="57"/>
      <c r="F392" s="57"/>
      <c r="G392" s="59"/>
      <c r="H392" s="57"/>
      <c r="I392" s="58"/>
      <c r="J392" s="57"/>
      <c r="K392" s="92" t="str" cm="1">
        <f t="array" ref="K392">IF(COUNTA(H392:J392)=0,"",SUM(H392:J392)/SUMPRODUCT(--(H392:J392&lt;&gt;"")))</f>
        <v/>
      </c>
      <c r="L392" s="57"/>
      <c r="M392" s="57"/>
      <c r="N392" s="18"/>
      <c r="O392" s="18"/>
      <c r="P392" s="18"/>
      <c r="Q392" s="108">
        <f t="shared" si="146"/>
        <v>0</v>
      </c>
      <c r="R392" s="112"/>
      <c r="S392" s="110"/>
      <c r="T392" s="111">
        <f t="shared" si="147"/>
        <v>-2800</v>
      </c>
    </row>
    <row r="393" ht="21" hidden="1" spans="1:20">
      <c r="A393" s="55">
        <v>44581</v>
      </c>
      <c r="B393" s="56" t="s">
        <v>127</v>
      </c>
      <c r="C393" s="57"/>
      <c r="D393" s="58"/>
      <c r="E393" s="57"/>
      <c r="F393" s="57"/>
      <c r="G393" s="59"/>
      <c r="H393" s="57"/>
      <c r="I393" s="58"/>
      <c r="J393" s="57"/>
      <c r="K393" s="92" t="str" cm="1">
        <f t="array" ref="K393">IF(COUNTA(H393:J393)=0,"",SUM(H393:J393)/SUMPRODUCT(--(H393:J393&lt;&gt;"")))</f>
        <v/>
      </c>
      <c r="L393" s="57"/>
      <c r="M393" s="57"/>
      <c r="N393" s="18"/>
      <c r="O393" s="18"/>
      <c r="P393" s="18"/>
      <c r="Q393" s="108">
        <f t="shared" si="146"/>
        <v>0</v>
      </c>
      <c r="R393" s="112"/>
      <c r="S393" s="110"/>
      <c r="T393" s="111">
        <f t="shared" si="147"/>
        <v>-2800</v>
      </c>
    </row>
    <row r="394" ht="21" hidden="1" spans="1:20">
      <c r="A394" s="55">
        <v>44582</v>
      </c>
      <c r="B394" s="56" t="s">
        <v>133</v>
      </c>
      <c r="C394" s="57"/>
      <c r="D394" s="58"/>
      <c r="E394" s="57"/>
      <c r="F394" s="57"/>
      <c r="G394" s="59"/>
      <c r="H394" s="57"/>
      <c r="I394" s="58"/>
      <c r="J394" s="57"/>
      <c r="K394" s="92" t="str" cm="1">
        <f t="array" ref="K394">IF(COUNTA(H394:J394)=0,"",SUM(H394:J394)/SUMPRODUCT(--(H394:J394&lt;&gt;"")))</f>
        <v/>
      </c>
      <c r="L394" s="57"/>
      <c r="M394" s="57"/>
      <c r="N394" s="18"/>
      <c r="O394" s="18"/>
      <c r="P394" s="18"/>
      <c r="Q394" s="108">
        <f t="shared" si="146"/>
        <v>0</v>
      </c>
      <c r="R394" s="112"/>
      <c r="S394" s="110"/>
      <c r="T394" s="111">
        <f t="shared" si="147"/>
        <v>-2800</v>
      </c>
    </row>
    <row r="395" ht="21" hidden="1" spans="1:20">
      <c r="A395" s="55">
        <v>44583</v>
      </c>
      <c r="B395" s="56" t="s">
        <v>139</v>
      </c>
      <c r="C395" s="57"/>
      <c r="D395" s="58"/>
      <c r="E395" s="57"/>
      <c r="F395" s="57"/>
      <c r="G395" s="59"/>
      <c r="H395" s="57"/>
      <c r="I395" s="58"/>
      <c r="J395" s="57"/>
      <c r="K395" s="92" t="str" cm="1">
        <f t="array" ref="K395">IF(COUNTA(H395:J395)=0,"",SUM(H395:J395)/SUMPRODUCT(--(H395:J395&lt;&gt;"")))</f>
        <v/>
      </c>
      <c r="L395" s="57"/>
      <c r="M395" s="57"/>
      <c r="N395" s="18"/>
      <c r="O395" s="18"/>
      <c r="P395" s="18"/>
      <c r="Q395" s="108">
        <f t="shared" si="146"/>
        <v>0</v>
      </c>
      <c r="R395" s="112"/>
      <c r="S395" s="110"/>
      <c r="T395" s="111">
        <f t="shared" si="147"/>
        <v>-2800</v>
      </c>
    </row>
    <row r="396" ht="21" hidden="1" spans="1:20">
      <c r="A396" s="55">
        <v>44584</v>
      </c>
      <c r="B396" s="56" t="s">
        <v>144</v>
      </c>
      <c r="C396" s="57"/>
      <c r="D396" s="58"/>
      <c r="E396" s="57"/>
      <c r="F396" s="57"/>
      <c r="G396" s="59"/>
      <c r="H396" s="57"/>
      <c r="I396" s="58"/>
      <c r="J396" s="57"/>
      <c r="K396" s="92" t="str" cm="1">
        <f t="array" ref="K396">IF(COUNTA(H396:J396)=0,"",SUM(H396:J396)/SUMPRODUCT(--(H396:J396&lt;&gt;"")))</f>
        <v/>
      </c>
      <c r="L396" s="57"/>
      <c r="M396" s="57"/>
      <c r="N396" s="18"/>
      <c r="O396" s="18"/>
      <c r="P396" s="18"/>
      <c r="Q396" s="108">
        <f t="shared" si="146"/>
        <v>0</v>
      </c>
      <c r="R396" s="112"/>
      <c r="S396" s="110"/>
      <c r="T396" s="111">
        <f t="shared" si="147"/>
        <v>-2800</v>
      </c>
    </row>
    <row r="397" ht="21.75" hidden="1" spans="1:20">
      <c r="A397" s="55">
        <v>44585</v>
      </c>
      <c r="B397" s="56" t="s">
        <v>150</v>
      </c>
      <c r="C397" s="57"/>
      <c r="D397" s="58"/>
      <c r="E397" s="57"/>
      <c r="F397" s="57"/>
      <c r="G397" s="59"/>
      <c r="H397" s="57"/>
      <c r="I397" s="58"/>
      <c r="J397" s="57"/>
      <c r="K397" s="92" t="str" cm="1">
        <f t="array" ref="K397">IF(COUNTA(H397:J397)=0,"",SUM(H397:J397)/SUMPRODUCT(--(H397:J397&lt;&gt;"")))</f>
        <v/>
      </c>
      <c r="L397" s="57"/>
      <c r="M397" s="57"/>
      <c r="N397" s="18"/>
      <c r="O397" s="18"/>
      <c r="P397" s="18"/>
      <c r="Q397" s="108">
        <f t="shared" si="146"/>
        <v>0</v>
      </c>
      <c r="R397" s="119"/>
      <c r="S397" s="110"/>
      <c r="T397" s="111">
        <f t="shared" si="147"/>
        <v>-2800</v>
      </c>
    </row>
    <row r="398" s="38" customFormat="1" ht="21.75" hidden="1" spans="1:20">
      <c r="A398" s="76" t="s">
        <v>286</v>
      </c>
      <c r="B398" s="77"/>
      <c r="C398" s="78" t="str" cm="1">
        <f t="array" ref="C398">IF(COUNTA(C391:C397)=0,"",SUM(C391:C397)/SUMPRODUCT(--(C391:C397&lt;&gt;"")))</f>
        <v/>
      </c>
      <c r="D398" s="78" t="str" cm="1">
        <f t="array" ref="D398">IF(COUNTA(D391:D397)=0,"",SUM(D391:D397)/SUMPRODUCT(--(D391:D397&lt;&gt;"")))</f>
        <v/>
      </c>
      <c r="E398" s="78" t="str" cm="1">
        <f t="array" ref="E398">IF(COUNTA(E391:E397)=0,"",SUM(E391:E397)/SUMPRODUCT(--(E391:E397&lt;&gt;"")))</f>
        <v/>
      </c>
      <c r="F398" s="78" t="str" cm="1">
        <f t="array" ref="F398">IF(COUNTA(F391:F397)=0,"",SUM(F391:F397)/SUMPRODUCT(--(F391:F397&lt;&gt;"")))</f>
        <v/>
      </c>
      <c r="G398" s="78" t="str" cm="1">
        <f t="array" ref="G398">IF(COUNTA(G391:G397)=0,"",SUM(G391:G397)/SUMPRODUCT(--(G391:G397&lt;&gt;"")))</f>
        <v/>
      </c>
      <c r="H398" s="78" t="str" cm="1">
        <f t="array" ref="H398">IF(COUNTA(H391:H397)=0,"",SUM(H391:H397)/SUMPRODUCT(--(H391:H397&lt;&gt;"")))</f>
        <v/>
      </c>
      <c r="I398" s="78" t="str" cm="1">
        <f t="array" ref="I398">IF(COUNTA(I391:I397)=0,"",SUM(I391:I397)/SUMPRODUCT(--(I391:I397&lt;&gt;"")))</f>
        <v/>
      </c>
      <c r="J398" s="78" t="str" cm="1">
        <f t="array" ref="J398">IF(COUNTA(J391:J397)=0,"",SUM(J391:J397)/SUMPRODUCT(--(J391:J397&lt;&gt;"")))</f>
        <v/>
      </c>
      <c r="K398" s="78" t="str" cm="1">
        <f t="array" ref="K398">IF(SUMPRODUCT(--(K391:K397&lt;&gt;""))=0,"",SUM(K391:K397)/SUMPRODUCT(--(K391:K397&lt;&gt;"")))</f>
        <v/>
      </c>
      <c r="L398" s="78" t="str" cm="1">
        <f t="array" ref="L398">IF(COUNTA(L391:L397)=0,"",SUM(L391:L397)/SUMPRODUCT(--(L391:L397&lt;&gt;"")))</f>
        <v/>
      </c>
      <c r="M398" s="78" t="str" cm="1">
        <f t="array" ref="M398">IF(COUNTA(M391:M397)=0,"",SUM(M391:M397)/SUMPRODUCT(--(M391:M397&lt;&gt;"")))</f>
        <v/>
      </c>
      <c r="N398" s="93" t="str" cm="1">
        <f t="array" ref="N398">IF(COUNTA(P391:P397)=0,"",SUM(P391:P397)/SUMPRODUCT(--(P391:P397&lt;&gt;"")))</f>
        <v/>
      </c>
      <c r="O398" s="94"/>
      <c r="P398" s="95"/>
      <c r="Q398" s="121" cm="1">
        <f t="array" ref="Q398">SUM(Q391:Q397)/IF(SUM(Q391:Q397)=0,1,SUM(IF(Q391:Q397&lt;&gt;0,1,0)))</f>
        <v>0</v>
      </c>
      <c r="R398" s="101" t="str">
        <f>REPT("-",12)</f>
        <v>------------</v>
      </c>
      <c r="S398" s="122"/>
      <c r="T398" s="123">
        <f>SUM(T391:T396)</f>
        <v>-16800</v>
      </c>
    </row>
    <row r="399" s="38" customFormat="1" ht="26" hidden="1" customHeight="1" spans="1:20">
      <c r="A399" s="63" t="s">
        <v>157</v>
      </c>
      <c r="B399" s="64"/>
      <c r="C399" s="65">
        <f>SUM(C398:D398)/2</f>
        <v>0</v>
      </c>
      <c r="D399" s="66"/>
      <c r="E399" s="65">
        <f>SUM(E398:F398)/2</f>
        <v>0</v>
      </c>
      <c r="F399" s="66"/>
      <c r="G399" s="63">
        <f>SUM(G398,K398)/2</f>
        <v>0</v>
      </c>
      <c r="H399" s="67"/>
      <c r="I399" s="67"/>
      <c r="J399" s="67"/>
      <c r="K399" s="64"/>
      <c r="L399" s="63">
        <f>SUM(L398:M398)/2</f>
        <v>0</v>
      </c>
      <c r="M399" s="64"/>
      <c r="N399" s="63" t="str">
        <f t="shared" ref="N399:R399" si="148">REPT("-",12)</f>
        <v>------------</v>
      </c>
      <c r="O399" s="67"/>
      <c r="P399" s="64"/>
      <c r="Q399" s="66" t="str">
        <f t="shared" si="148"/>
        <v>------------</v>
      </c>
      <c r="R399" s="66" t="str">
        <f t="shared" si="148"/>
        <v>------------</v>
      </c>
      <c r="S399" s="64"/>
      <c r="T399" s="64" t="str">
        <f>REPT("-",12)</f>
        <v>------------</v>
      </c>
    </row>
    <row r="400" s="38" customFormat="1" ht="26" hidden="1" customHeight="1" spans="1:20">
      <c r="A400" s="68" t="s">
        <v>159</v>
      </c>
      <c r="B400" s="69"/>
      <c r="C400" s="70"/>
      <c r="D400" s="70"/>
      <c r="E400" s="70"/>
      <c r="F400" s="70"/>
      <c r="G400" s="70"/>
      <c r="H400" s="70"/>
      <c r="I400" s="70"/>
      <c r="J400" s="70"/>
      <c r="K400" s="70"/>
      <c r="L400" s="70"/>
      <c r="M400" s="70"/>
      <c r="N400" s="70"/>
      <c r="O400" s="70"/>
      <c r="P400" s="70"/>
      <c r="Q400" s="70"/>
      <c r="R400" s="116" t="str">
        <f>REPT("-",12)</f>
        <v>------------</v>
      </c>
      <c r="S400" s="70"/>
      <c r="T400" s="116" t="str">
        <f>REPT("-",12)</f>
        <v>------------</v>
      </c>
    </row>
    <row r="401" ht="21" hidden="1" spans="1:20">
      <c r="A401" s="55">
        <v>44586</v>
      </c>
      <c r="B401" s="56" t="s">
        <v>115</v>
      </c>
      <c r="C401" s="57"/>
      <c r="D401" s="58"/>
      <c r="E401" s="57"/>
      <c r="F401" s="57"/>
      <c r="G401" s="59"/>
      <c r="H401" s="57"/>
      <c r="I401" s="58"/>
      <c r="J401" s="57"/>
      <c r="K401" s="92" t="str" cm="1">
        <f t="array" ref="K401">IF(COUNTA(H401:J401)=0,"",SUM(H401:J401)/SUMPRODUCT(--(H401:J401&lt;&gt;"")))</f>
        <v/>
      </c>
      <c r="L401" s="57"/>
      <c r="M401" s="57"/>
      <c r="N401" s="18"/>
      <c r="O401" s="18"/>
      <c r="P401" s="18"/>
      <c r="Q401" s="108">
        <f t="shared" ref="Q401:Q407" si="149">(0.5*C401+2*D401+1*E401+1*F401+2*G401+2*H401+2*I401+2*J401+0.5*L401+0.5*M401+O401*P401)/IF(OR(B401="SAT",B401="SUN"),10,13)</f>
        <v>0</v>
      </c>
      <c r="R401" s="109" t="str">
        <f>IF(Q408&gt;=100,"NPL",IF(AND(Q408&lt;=99.99,Q408&gt;=95),"N*",IF(AND(Q408&lt;=94.99,Q408&gt;=88),"ICN1",IF(AND(Q408&lt;=87.99,Q408&gt;=80),"ICN2",IF(AND(Q408&lt;=79.99,Q408&gt;=70),"ICN3",IF(AND(Q408&lt;=69.99,Q408&gt;=60),"ICN4",IF(Q408=0,"-","ICN5")))))))</f>
        <v>-</v>
      </c>
      <c r="S401" s="110"/>
      <c r="T401" s="111">
        <f t="shared" ref="T401:T407" si="150">28*Q401-2800</f>
        <v>-2800</v>
      </c>
    </row>
    <row r="402" ht="21" hidden="1" spans="1:20">
      <c r="A402" s="55">
        <v>44587</v>
      </c>
      <c r="B402" s="56" t="s">
        <v>121</v>
      </c>
      <c r="C402" s="57"/>
      <c r="D402" s="58"/>
      <c r="E402" s="57"/>
      <c r="F402" s="57"/>
      <c r="G402" s="59"/>
      <c r="H402" s="57"/>
      <c r="I402" s="58"/>
      <c r="J402" s="57"/>
      <c r="K402" s="92" t="str" cm="1">
        <f t="array" ref="K402">IF(COUNTA(H402:J402)=0,"",SUM(H402:J402)/SUMPRODUCT(--(H402:J402&lt;&gt;"")))</f>
        <v/>
      </c>
      <c r="L402" s="57"/>
      <c r="M402" s="57"/>
      <c r="N402" s="18"/>
      <c r="O402" s="18"/>
      <c r="P402" s="18"/>
      <c r="Q402" s="108">
        <f t="shared" si="149"/>
        <v>0</v>
      </c>
      <c r="R402" s="112"/>
      <c r="S402" s="110"/>
      <c r="T402" s="111">
        <f t="shared" si="150"/>
        <v>-2800</v>
      </c>
    </row>
    <row r="403" ht="21" hidden="1" spans="1:20">
      <c r="A403" s="55">
        <v>44588</v>
      </c>
      <c r="B403" s="56" t="s">
        <v>127</v>
      </c>
      <c r="C403" s="57"/>
      <c r="D403" s="58"/>
      <c r="E403" s="57"/>
      <c r="F403" s="57"/>
      <c r="G403" s="59"/>
      <c r="H403" s="57"/>
      <c r="I403" s="58"/>
      <c r="J403" s="57"/>
      <c r="K403" s="92" t="str" cm="1">
        <f t="array" ref="K403">IF(COUNTA(H403:J403)=0,"",SUM(H403:J403)/SUMPRODUCT(--(H403:J403&lt;&gt;"")))</f>
        <v/>
      </c>
      <c r="L403" s="57"/>
      <c r="M403" s="57"/>
      <c r="N403" s="18"/>
      <c r="O403" s="18"/>
      <c r="P403" s="18"/>
      <c r="Q403" s="108">
        <f t="shared" si="149"/>
        <v>0</v>
      </c>
      <c r="R403" s="112"/>
      <c r="S403" s="110"/>
      <c r="T403" s="111">
        <f t="shared" si="150"/>
        <v>-2800</v>
      </c>
    </row>
    <row r="404" ht="21" hidden="1" spans="1:20">
      <c r="A404" s="55">
        <v>44589</v>
      </c>
      <c r="B404" s="56" t="s">
        <v>133</v>
      </c>
      <c r="C404" s="57"/>
      <c r="D404" s="58"/>
      <c r="E404" s="57"/>
      <c r="F404" s="57"/>
      <c r="G404" s="59"/>
      <c r="H404" s="57"/>
      <c r="I404" s="58"/>
      <c r="J404" s="57"/>
      <c r="K404" s="92" t="str" cm="1">
        <f t="array" ref="K404">IF(COUNTA(H404:J404)=0,"",SUM(H404:J404)/SUMPRODUCT(--(H404:J404&lt;&gt;"")))</f>
        <v/>
      </c>
      <c r="L404" s="57"/>
      <c r="M404" s="57"/>
      <c r="N404" s="18"/>
      <c r="O404" s="18"/>
      <c r="P404" s="18"/>
      <c r="Q404" s="108">
        <f t="shared" si="149"/>
        <v>0</v>
      </c>
      <c r="R404" s="112"/>
      <c r="S404" s="110"/>
      <c r="T404" s="111">
        <f t="shared" si="150"/>
        <v>-2800</v>
      </c>
    </row>
    <row r="405" ht="21" hidden="1" spans="1:20">
      <c r="A405" s="55">
        <v>44590</v>
      </c>
      <c r="B405" s="56" t="s">
        <v>139</v>
      </c>
      <c r="C405" s="57"/>
      <c r="D405" s="58"/>
      <c r="E405" s="57"/>
      <c r="F405" s="57"/>
      <c r="G405" s="59"/>
      <c r="H405" s="57"/>
      <c r="I405" s="58"/>
      <c r="J405" s="57"/>
      <c r="K405" s="92" t="str" cm="1">
        <f t="array" ref="K405">IF(COUNTA(H405:J405)=0,"",SUM(H405:J405)/SUMPRODUCT(--(H405:J405&lt;&gt;"")))</f>
        <v/>
      </c>
      <c r="L405" s="57"/>
      <c r="M405" s="57"/>
      <c r="N405" s="18"/>
      <c r="O405" s="18"/>
      <c r="P405" s="18"/>
      <c r="Q405" s="108">
        <f t="shared" si="149"/>
        <v>0</v>
      </c>
      <c r="R405" s="112"/>
      <c r="S405" s="110"/>
      <c r="T405" s="111">
        <f t="shared" si="150"/>
        <v>-2800</v>
      </c>
    </row>
    <row r="406" ht="21" hidden="1" spans="1:20">
      <c r="A406" s="55">
        <v>44591</v>
      </c>
      <c r="B406" s="56" t="s">
        <v>144</v>
      </c>
      <c r="C406" s="57"/>
      <c r="D406" s="58"/>
      <c r="E406" s="57"/>
      <c r="F406" s="57"/>
      <c r="G406" s="59"/>
      <c r="H406" s="57"/>
      <c r="I406" s="58"/>
      <c r="J406" s="57"/>
      <c r="K406" s="92" t="str" cm="1">
        <f t="array" ref="K406">IF(COUNTA(H406:J406)=0,"",SUM(H406:J406)/SUMPRODUCT(--(H406:J406&lt;&gt;"")))</f>
        <v/>
      </c>
      <c r="L406" s="57"/>
      <c r="M406" s="57"/>
      <c r="N406" s="18"/>
      <c r="O406" s="18"/>
      <c r="P406" s="18"/>
      <c r="Q406" s="108">
        <f t="shared" si="149"/>
        <v>0</v>
      </c>
      <c r="R406" s="112"/>
      <c r="S406" s="110"/>
      <c r="T406" s="111">
        <f t="shared" si="150"/>
        <v>-2800</v>
      </c>
    </row>
    <row r="407" ht="21.75" hidden="1" spans="1:20">
      <c r="A407" s="55">
        <v>44592</v>
      </c>
      <c r="B407" s="56" t="s">
        <v>150</v>
      </c>
      <c r="C407" s="57"/>
      <c r="D407" s="58"/>
      <c r="E407" s="57"/>
      <c r="F407" s="57"/>
      <c r="G407" s="59"/>
      <c r="H407" s="57"/>
      <c r="I407" s="58"/>
      <c r="J407" s="57"/>
      <c r="K407" s="92" t="str" cm="1">
        <f t="array" ref="K407">IF(COUNTA(H407:J407)=0,"",SUM(H407:J407)/SUMPRODUCT(--(H407:J407&lt;&gt;"")))</f>
        <v/>
      </c>
      <c r="L407" s="57"/>
      <c r="M407" s="57"/>
      <c r="N407" s="18"/>
      <c r="O407" s="18"/>
      <c r="P407" s="18"/>
      <c r="Q407" s="108">
        <f t="shared" si="149"/>
        <v>0</v>
      </c>
      <c r="R407" s="119"/>
      <c r="S407" s="110"/>
      <c r="T407" s="111">
        <f t="shared" si="150"/>
        <v>-2800</v>
      </c>
    </row>
    <row r="408" s="38" customFormat="1" ht="21.75" hidden="1" spans="1:20">
      <c r="A408" s="76" t="s">
        <v>287</v>
      </c>
      <c r="B408" s="77"/>
      <c r="C408" s="78" t="str" cm="1">
        <f t="array" ref="C408">IF(COUNTA(C401:C407)=0,"",SUM(C401:C407)/SUMPRODUCT(--(C401:C407&lt;&gt;"")))</f>
        <v/>
      </c>
      <c r="D408" s="78" t="str" cm="1">
        <f t="array" ref="D408">IF(COUNTA(D401:D407)=0,"",SUM(D401:D407)/SUMPRODUCT(--(D401:D407&lt;&gt;"")))</f>
        <v/>
      </c>
      <c r="E408" s="78" t="str" cm="1">
        <f t="array" ref="E408">IF(COUNTA(E401:E407)=0,"",SUM(E401:E407)/SUMPRODUCT(--(E401:E407&lt;&gt;"")))</f>
        <v/>
      </c>
      <c r="F408" s="78" t="str" cm="1">
        <f t="array" ref="F408">IF(COUNTA(F401:F407)=0,"",SUM(F401:F407)/SUMPRODUCT(--(F401:F407&lt;&gt;"")))</f>
        <v/>
      </c>
      <c r="G408" s="78" t="str" cm="1">
        <f t="array" ref="G408">IF(COUNTA(G401:G407)=0,"",SUM(G401:G407)/SUMPRODUCT(--(G401:G407&lt;&gt;"")))</f>
        <v/>
      </c>
      <c r="H408" s="78" t="str" cm="1">
        <f t="array" ref="H408">IF(COUNTA(H401:H407)=0,"",SUM(H401:H407)/SUMPRODUCT(--(H401:H407&lt;&gt;"")))</f>
        <v/>
      </c>
      <c r="I408" s="78" t="str" cm="1">
        <f t="array" ref="I408">IF(COUNTA(I401:I407)=0,"",SUM(I401:I407)/SUMPRODUCT(--(I401:I407&lt;&gt;"")))</f>
        <v/>
      </c>
      <c r="J408" s="78" t="str" cm="1">
        <f t="array" ref="J408">IF(COUNTA(J401:J407)=0,"",SUM(J401:J407)/SUMPRODUCT(--(J401:J407&lt;&gt;"")))</f>
        <v/>
      </c>
      <c r="K408" s="78" t="str" cm="1">
        <f t="array" ref="K408">IF(SUMPRODUCT(--(K401:K407&lt;&gt;""))=0,"",SUM(K401:K407)/SUMPRODUCT(--(K401:K407&lt;&gt;"")))</f>
        <v/>
      </c>
      <c r="L408" s="78" t="str" cm="1">
        <f t="array" ref="L408">IF(COUNTA(L401:L407)=0,"",SUM(L401:L407)/SUMPRODUCT(--(L401:L407&lt;&gt;"")))</f>
        <v/>
      </c>
      <c r="M408" s="78" t="str" cm="1">
        <f t="array" ref="M408">IF(COUNTA(M401:M407)=0,"",SUM(M401:M407)/SUMPRODUCT(--(M401:M407&lt;&gt;"")))</f>
        <v/>
      </c>
      <c r="N408" s="93" t="str" cm="1">
        <f t="array" ref="N408">IF(COUNTA(P401:P407)=0,"",SUM(P401:P407)/SUMPRODUCT(--(P401:P407&lt;&gt;"")))</f>
        <v/>
      </c>
      <c r="O408" s="94"/>
      <c r="P408" s="95"/>
      <c r="Q408" s="121" cm="1">
        <f t="array" ref="Q408">SUM(Q401:Q407)/IF(SUM(Q401:Q407)=0,1,SUM(IF(Q401:Q407&lt;&gt;0,1,0)))</f>
        <v>0</v>
      </c>
      <c r="R408" s="101" t="str">
        <f>REPT("-",12)</f>
        <v>------------</v>
      </c>
      <c r="S408" s="122"/>
      <c r="T408" s="123">
        <f>SUM(T401:T406)</f>
        <v>-16800</v>
      </c>
    </row>
    <row r="409" s="38" customFormat="1" ht="26" hidden="1" customHeight="1" spans="1:20">
      <c r="A409" s="63" t="s">
        <v>157</v>
      </c>
      <c r="B409" s="64"/>
      <c r="C409" s="65">
        <f>SUM(C408:D408)/2</f>
        <v>0</v>
      </c>
      <c r="D409" s="66"/>
      <c r="E409" s="65">
        <f>SUM(E408:F408)/2</f>
        <v>0</v>
      </c>
      <c r="F409" s="66"/>
      <c r="G409" s="63">
        <f>SUM(G408,K408)/2</f>
        <v>0</v>
      </c>
      <c r="H409" s="67"/>
      <c r="I409" s="67"/>
      <c r="J409" s="67"/>
      <c r="K409" s="64"/>
      <c r="L409" s="63">
        <f>SUM(L408:M408)/2</f>
        <v>0</v>
      </c>
      <c r="M409" s="64"/>
      <c r="N409" s="63" t="str">
        <f t="shared" ref="N409:R409" si="151">REPT("-",12)</f>
        <v>------------</v>
      </c>
      <c r="O409" s="67"/>
      <c r="P409" s="64"/>
      <c r="Q409" s="66" t="str">
        <f t="shared" si="151"/>
        <v>------------</v>
      </c>
      <c r="R409" s="66" t="str">
        <f t="shared" si="151"/>
        <v>------------</v>
      </c>
      <c r="S409" s="64"/>
      <c r="T409" s="64" t="str">
        <f>REPT("-",12)</f>
        <v>------------</v>
      </c>
    </row>
    <row r="410" s="38" customFormat="1" ht="26" hidden="1" customHeight="1" spans="1:20">
      <c r="A410" s="68" t="s">
        <v>159</v>
      </c>
      <c r="B410" s="69"/>
      <c r="C410" s="70"/>
      <c r="D410" s="70"/>
      <c r="E410" s="70"/>
      <c r="F410" s="70"/>
      <c r="G410" s="70"/>
      <c r="H410" s="70"/>
      <c r="I410" s="70"/>
      <c r="J410" s="70"/>
      <c r="K410" s="70"/>
      <c r="L410" s="70"/>
      <c r="M410" s="70"/>
      <c r="N410" s="70"/>
      <c r="O410" s="70"/>
      <c r="P410" s="70"/>
      <c r="Q410" s="70"/>
      <c r="R410" s="116" t="str">
        <f>REPT("-",12)</f>
        <v>------------</v>
      </c>
      <c r="S410" s="70"/>
      <c r="T410" s="116" t="str">
        <f>REPT("-",12)</f>
        <v>------------</v>
      </c>
    </row>
    <row r="411" ht="21" hidden="1" spans="1:20">
      <c r="A411" s="55">
        <v>44593</v>
      </c>
      <c r="B411" s="56" t="s">
        <v>115</v>
      </c>
      <c r="C411" s="57"/>
      <c r="D411" s="58"/>
      <c r="E411" s="57"/>
      <c r="F411" s="57"/>
      <c r="G411" s="59"/>
      <c r="H411" s="57"/>
      <c r="I411" s="58"/>
      <c r="J411" s="57"/>
      <c r="K411" s="92" t="str" cm="1">
        <f t="array" ref="K411">IF(COUNTA(H411:J411)=0,"",SUM(H411:J411)/SUMPRODUCT(--(H411:J411&lt;&gt;"")))</f>
        <v/>
      </c>
      <c r="L411" s="57"/>
      <c r="M411" s="57"/>
      <c r="N411" s="18"/>
      <c r="O411" s="18"/>
      <c r="P411" s="18"/>
      <c r="Q411" s="108">
        <f t="shared" ref="Q411:Q417" si="152">(0.5*C411+2*D411+1*E411+1*F411+2*G411+2*H411+2*I411+2*J411+0.5*L411+0.5*M411+O411*P411)/IF(OR(B411="SAT",B411="SUN"),10,13)</f>
        <v>0</v>
      </c>
      <c r="R411" s="109" t="str">
        <f>IF(Q418&gt;=100,"NPL",IF(AND(Q418&lt;=99.99,Q418&gt;=95),"N*",IF(AND(Q418&lt;=94.99,Q418&gt;=88),"ICN1",IF(AND(Q418&lt;=87.99,Q418&gt;=80),"ICN2",IF(AND(Q418&lt;=79.99,Q418&gt;=70),"ICN3",IF(AND(Q418&lt;=69.99,Q418&gt;=60),"ICN4",IF(Q418=0,"-","ICN5")))))))</f>
        <v>-</v>
      </c>
      <c r="S411" s="110"/>
      <c r="T411" s="111">
        <f t="shared" ref="T411:T417" si="153">28*Q411-2800</f>
        <v>-2800</v>
      </c>
    </row>
    <row r="412" ht="21" hidden="1" spans="1:20">
      <c r="A412" s="55">
        <v>44594</v>
      </c>
      <c r="B412" s="56" t="s">
        <v>121</v>
      </c>
      <c r="C412" s="57"/>
      <c r="D412" s="58"/>
      <c r="E412" s="57"/>
      <c r="F412" s="57"/>
      <c r="G412" s="59"/>
      <c r="H412" s="57"/>
      <c r="I412" s="58"/>
      <c r="J412" s="57"/>
      <c r="K412" s="92" t="str" cm="1">
        <f t="array" ref="K412">IF(COUNTA(H412:J412)=0,"",SUM(H412:J412)/SUMPRODUCT(--(H412:J412&lt;&gt;"")))</f>
        <v/>
      </c>
      <c r="L412" s="57"/>
      <c r="M412" s="57"/>
      <c r="N412" s="18"/>
      <c r="O412" s="18"/>
      <c r="P412" s="18"/>
      <c r="Q412" s="108">
        <f t="shared" si="152"/>
        <v>0</v>
      </c>
      <c r="R412" s="112"/>
      <c r="S412" s="110"/>
      <c r="T412" s="111">
        <f t="shared" si="153"/>
        <v>-2800</v>
      </c>
    </row>
    <row r="413" ht="21" hidden="1" spans="1:20">
      <c r="A413" s="55">
        <v>44595</v>
      </c>
      <c r="B413" s="56" t="s">
        <v>127</v>
      </c>
      <c r="C413" s="57"/>
      <c r="D413" s="58"/>
      <c r="E413" s="57"/>
      <c r="F413" s="57"/>
      <c r="G413" s="59"/>
      <c r="H413" s="57"/>
      <c r="I413" s="58"/>
      <c r="J413" s="57"/>
      <c r="K413" s="92" t="str" cm="1">
        <f t="array" ref="K413">IF(COUNTA(H413:J413)=0,"",SUM(H413:J413)/SUMPRODUCT(--(H413:J413&lt;&gt;"")))</f>
        <v/>
      </c>
      <c r="L413" s="57"/>
      <c r="M413" s="57"/>
      <c r="N413" s="18"/>
      <c r="O413" s="18"/>
      <c r="P413" s="18"/>
      <c r="Q413" s="108">
        <f t="shared" si="152"/>
        <v>0</v>
      </c>
      <c r="R413" s="112"/>
      <c r="S413" s="110"/>
      <c r="T413" s="111">
        <f t="shared" si="153"/>
        <v>-2800</v>
      </c>
    </row>
    <row r="414" ht="21" hidden="1" spans="1:20">
      <c r="A414" s="55">
        <v>44596</v>
      </c>
      <c r="B414" s="56" t="s">
        <v>133</v>
      </c>
      <c r="C414" s="57"/>
      <c r="D414" s="58"/>
      <c r="E414" s="57"/>
      <c r="F414" s="57"/>
      <c r="G414" s="59"/>
      <c r="H414" s="57"/>
      <c r="I414" s="58"/>
      <c r="J414" s="57"/>
      <c r="K414" s="92" t="str" cm="1">
        <f t="array" ref="K414">IF(COUNTA(H414:J414)=0,"",SUM(H414:J414)/SUMPRODUCT(--(H414:J414&lt;&gt;"")))</f>
        <v/>
      </c>
      <c r="L414" s="57"/>
      <c r="M414" s="57"/>
      <c r="N414" s="18"/>
      <c r="O414" s="18"/>
      <c r="P414" s="18"/>
      <c r="Q414" s="108">
        <f t="shared" si="152"/>
        <v>0</v>
      </c>
      <c r="R414" s="112"/>
      <c r="S414" s="110"/>
      <c r="T414" s="111">
        <f t="shared" si="153"/>
        <v>-2800</v>
      </c>
    </row>
    <row r="415" ht="21" hidden="1" spans="1:20">
      <c r="A415" s="55">
        <v>44597</v>
      </c>
      <c r="B415" s="56" t="s">
        <v>139</v>
      </c>
      <c r="C415" s="57"/>
      <c r="D415" s="58"/>
      <c r="E415" s="57"/>
      <c r="F415" s="57"/>
      <c r="G415" s="59"/>
      <c r="H415" s="57"/>
      <c r="I415" s="58"/>
      <c r="J415" s="57"/>
      <c r="K415" s="92" t="str" cm="1">
        <f t="array" ref="K415">IF(COUNTA(H415:J415)=0,"",SUM(H415:J415)/SUMPRODUCT(--(H415:J415&lt;&gt;"")))</f>
        <v/>
      </c>
      <c r="L415" s="57"/>
      <c r="M415" s="57"/>
      <c r="N415" s="18"/>
      <c r="O415" s="18"/>
      <c r="P415" s="18"/>
      <c r="Q415" s="108">
        <f t="shared" si="152"/>
        <v>0</v>
      </c>
      <c r="R415" s="112"/>
      <c r="S415" s="110"/>
      <c r="T415" s="111">
        <f t="shared" si="153"/>
        <v>-2800</v>
      </c>
    </row>
    <row r="416" ht="21" hidden="1" spans="1:20">
      <c r="A416" s="55">
        <v>44598</v>
      </c>
      <c r="B416" s="56" t="s">
        <v>144</v>
      </c>
      <c r="C416" s="57"/>
      <c r="D416" s="58"/>
      <c r="E416" s="57"/>
      <c r="F416" s="57"/>
      <c r="G416" s="59"/>
      <c r="H416" s="57"/>
      <c r="I416" s="58"/>
      <c r="J416" s="57"/>
      <c r="K416" s="92" t="str" cm="1">
        <f t="array" ref="K416">IF(COUNTA(H416:J416)=0,"",SUM(H416:J416)/SUMPRODUCT(--(H416:J416&lt;&gt;"")))</f>
        <v/>
      </c>
      <c r="L416" s="57"/>
      <c r="M416" s="57"/>
      <c r="N416" s="18"/>
      <c r="O416" s="18"/>
      <c r="P416" s="18"/>
      <c r="Q416" s="108">
        <f t="shared" si="152"/>
        <v>0</v>
      </c>
      <c r="R416" s="112"/>
      <c r="S416" s="110"/>
      <c r="T416" s="111">
        <f t="shared" si="153"/>
        <v>-2800</v>
      </c>
    </row>
    <row r="417" ht="21.75" hidden="1" spans="1:20">
      <c r="A417" s="55">
        <v>44599</v>
      </c>
      <c r="B417" s="56" t="s">
        <v>150</v>
      </c>
      <c r="C417" s="57"/>
      <c r="D417" s="58"/>
      <c r="E417" s="57"/>
      <c r="F417" s="57"/>
      <c r="G417" s="59"/>
      <c r="H417" s="57"/>
      <c r="I417" s="58"/>
      <c r="J417" s="57"/>
      <c r="K417" s="92" t="str" cm="1">
        <f t="array" ref="K417">IF(COUNTA(H417:J417)=0,"",SUM(H417:J417)/SUMPRODUCT(--(H417:J417&lt;&gt;"")))</f>
        <v/>
      </c>
      <c r="L417" s="57"/>
      <c r="M417" s="57"/>
      <c r="N417" s="18"/>
      <c r="O417" s="18"/>
      <c r="P417" s="18"/>
      <c r="Q417" s="108">
        <f t="shared" si="152"/>
        <v>0</v>
      </c>
      <c r="R417" s="119"/>
      <c r="S417" s="110"/>
      <c r="T417" s="111">
        <f t="shared" si="153"/>
        <v>-2800</v>
      </c>
    </row>
    <row r="418" s="38" customFormat="1" ht="21.75" hidden="1" spans="1:20">
      <c r="A418" s="76" t="s">
        <v>288</v>
      </c>
      <c r="B418" s="77"/>
      <c r="C418" s="78" t="str" cm="1">
        <f t="array" ref="C418">IF(COUNTA(C411:C417)=0,"",SUM(C411:C417)/SUMPRODUCT(--(C411:C417&lt;&gt;"")))</f>
        <v/>
      </c>
      <c r="D418" s="78" t="str" cm="1">
        <f t="array" ref="D418">IF(COUNTA(D411:D417)=0,"",SUM(D411:D417)/SUMPRODUCT(--(D411:D417&lt;&gt;"")))</f>
        <v/>
      </c>
      <c r="E418" s="78" t="str" cm="1">
        <f t="array" ref="E418">IF(COUNTA(E411:E417)=0,"",SUM(E411:E417)/SUMPRODUCT(--(E411:E417&lt;&gt;"")))</f>
        <v/>
      </c>
      <c r="F418" s="78" t="str" cm="1">
        <f t="array" ref="F418">IF(COUNTA(F411:F417)=0,"",SUM(F411:F417)/SUMPRODUCT(--(F411:F417&lt;&gt;"")))</f>
        <v/>
      </c>
      <c r="G418" s="78" t="str" cm="1">
        <f t="array" ref="G418">IF(COUNTA(G411:G417)=0,"",SUM(G411:G417)/SUMPRODUCT(--(G411:G417&lt;&gt;"")))</f>
        <v/>
      </c>
      <c r="H418" s="78" t="str" cm="1">
        <f t="array" ref="H418">IF(COUNTA(H411:H417)=0,"",SUM(H411:H417)/SUMPRODUCT(--(H411:H417&lt;&gt;"")))</f>
        <v/>
      </c>
      <c r="I418" s="78" t="str" cm="1">
        <f t="array" ref="I418">IF(COUNTA(I411:I417)=0,"",SUM(I411:I417)/SUMPRODUCT(--(I411:I417&lt;&gt;"")))</f>
        <v/>
      </c>
      <c r="J418" s="78" t="str" cm="1">
        <f t="array" ref="J418">IF(COUNTA(J411:J417)=0,"",SUM(J411:J417)/SUMPRODUCT(--(J411:J417&lt;&gt;"")))</f>
        <v/>
      </c>
      <c r="K418" s="78" t="str" cm="1">
        <f t="array" ref="K418">IF(SUMPRODUCT(--(K411:K417&lt;&gt;""))=0,"",SUM(K411:K417)/SUMPRODUCT(--(K411:K417&lt;&gt;"")))</f>
        <v/>
      </c>
      <c r="L418" s="78" t="str" cm="1">
        <f t="array" ref="L418">IF(COUNTA(L411:L417)=0,"",SUM(L411:L417)/SUMPRODUCT(--(L411:L417&lt;&gt;"")))</f>
        <v/>
      </c>
      <c r="M418" s="78" t="str" cm="1">
        <f t="array" ref="M418">IF(COUNTA(M411:M417)=0,"",SUM(M411:M417)/SUMPRODUCT(--(M411:M417&lt;&gt;"")))</f>
        <v/>
      </c>
      <c r="N418" s="93" t="str" cm="1">
        <f t="array" ref="N418">IF(COUNTA(P411:P417)=0,"",SUM(P411:P417)/SUMPRODUCT(--(P411:P417&lt;&gt;"")))</f>
        <v/>
      </c>
      <c r="O418" s="94"/>
      <c r="P418" s="95"/>
      <c r="Q418" s="121" cm="1">
        <f t="array" ref="Q418">SUM(Q411:Q417)/IF(SUM(Q411:Q417)=0,1,SUM(IF(Q411:Q417&lt;&gt;0,1,0)))</f>
        <v>0</v>
      </c>
      <c r="R418" s="101" t="str">
        <f>REPT("-",12)</f>
        <v>------------</v>
      </c>
      <c r="S418" s="122"/>
      <c r="T418" s="123">
        <f>SUM(T411:T416)</f>
        <v>-16800</v>
      </c>
    </row>
    <row r="419" s="38" customFormat="1" ht="26" hidden="1" customHeight="1" spans="1:20">
      <c r="A419" s="63" t="s">
        <v>157</v>
      </c>
      <c r="B419" s="64"/>
      <c r="C419" s="65">
        <f>SUM(C418:D418)/2</f>
        <v>0</v>
      </c>
      <c r="D419" s="66"/>
      <c r="E419" s="65">
        <f>SUM(E418:F418)/2</f>
        <v>0</v>
      </c>
      <c r="F419" s="66"/>
      <c r="G419" s="63">
        <f>SUM(G418,K418)/2</f>
        <v>0</v>
      </c>
      <c r="H419" s="67"/>
      <c r="I419" s="67"/>
      <c r="J419" s="67"/>
      <c r="K419" s="64"/>
      <c r="L419" s="63">
        <f>SUM(L418:M418)/2</f>
        <v>0</v>
      </c>
      <c r="M419" s="64"/>
      <c r="N419" s="63" t="str">
        <f t="shared" ref="N419:R419" si="154">REPT("-",12)</f>
        <v>------------</v>
      </c>
      <c r="O419" s="67"/>
      <c r="P419" s="64"/>
      <c r="Q419" s="66" t="str">
        <f t="shared" si="154"/>
        <v>------------</v>
      </c>
      <c r="R419" s="66" t="str">
        <f t="shared" si="154"/>
        <v>------------</v>
      </c>
      <c r="S419" s="64"/>
      <c r="T419" s="64" t="str">
        <f>REPT("-",12)</f>
        <v>------------</v>
      </c>
    </row>
    <row r="420" s="38" customFormat="1" ht="26" hidden="1" customHeight="1" spans="1:20">
      <c r="A420" s="68" t="s">
        <v>159</v>
      </c>
      <c r="B420" s="69"/>
      <c r="C420" s="70"/>
      <c r="D420" s="70"/>
      <c r="E420" s="70"/>
      <c r="F420" s="70"/>
      <c r="G420" s="70"/>
      <c r="H420" s="70"/>
      <c r="I420" s="70"/>
      <c r="J420" s="70"/>
      <c r="K420" s="70"/>
      <c r="L420" s="70"/>
      <c r="M420" s="70"/>
      <c r="N420" s="70"/>
      <c r="O420" s="70"/>
      <c r="P420" s="70"/>
      <c r="Q420" s="70"/>
      <c r="R420" s="116" t="str">
        <f>REPT("-",12)</f>
        <v>------------</v>
      </c>
      <c r="S420" s="70"/>
      <c r="T420" s="116" t="str">
        <f>REPT("-",12)</f>
        <v>------------</v>
      </c>
    </row>
    <row r="421" ht="21" hidden="1" spans="1:20">
      <c r="A421" s="55">
        <v>44600</v>
      </c>
      <c r="B421" s="56" t="s">
        <v>115</v>
      </c>
      <c r="C421" s="57"/>
      <c r="D421" s="58"/>
      <c r="E421" s="57"/>
      <c r="F421" s="57"/>
      <c r="G421" s="59"/>
      <c r="H421" s="57"/>
      <c r="I421" s="58"/>
      <c r="J421" s="57"/>
      <c r="K421" s="92" t="str" cm="1">
        <f t="array" ref="K421">IF(COUNTA(H421:J421)=0,"",SUM(H421:J421)/SUMPRODUCT(--(H421:J421&lt;&gt;"")))</f>
        <v/>
      </c>
      <c r="L421" s="57"/>
      <c r="M421" s="57"/>
      <c r="N421" s="18"/>
      <c r="O421" s="18"/>
      <c r="P421" s="18"/>
      <c r="Q421" s="108">
        <f t="shared" ref="Q421:Q427" si="155">(0.5*C421+2*D421+1*E421+1*F421+2*G421+2*H421+2*I421+2*J421+0.5*L421+0.5*M421+O421*P421)/IF(OR(B421="SAT",B421="SUN"),10,13)</f>
        <v>0</v>
      </c>
      <c r="R421" s="109" t="str">
        <f>IF(Q428&gt;=100,"NPL",IF(AND(Q428&lt;=99.99,Q428&gt;=95),"N*",IF(AND(Q428&lt;=94.99,Q428&gt;=88),"ICN1",IF(AND(Q428&lt;=87.99,Q428&gt;=80),"ICN2",IF(AND(Q428&lt;=79.99,Q428&gt;=70),"ICN3",IF(AND(Q428&lt;=69.99,Q428&gt;=60),"ICN4",IF(Q428=0,"-","ICN5")))))))</f>
        <v>-</v>
      </c>
      <c r="S421" s="110"/>
      <c r="T421" s="111">
        <f t="shared" ref="T421:T427" si="156">28*Q421-2800</f>
        <v>-2800</v>
      </c>
    </row>
    <row r="422" ht="21" hidden="1" spans="1:20">
      <c r="A422" s="55">
        <v>44601</v>
      </c>
      <c r="B422" s="56" t="s">
        <v>121</v>
      </c>
      <c r="C422" s="57"/>
      <c r="D422" s="58"/>
      <c r="E422" s="57"/>
      <c r="F422" s="57"/>
      <c r="G422" s="59"/>
      <c r="H422" s="57"/>
      <c r="I422" s="58"/>
      <c r="J422" s="57"/>
      <c r="K422" s="92" t="str" cm="1">
        <f t="array" ref="K422">IF(COUNTA(H422:J422)=0,"",SUM(H422:J422)/SUMPRODUCT(--(H422:J422&lt;&gt;"")))</f>
        <v/>
      </c>
      <c r="L422" s="57"/>
      <c r="M422" s="57"/>
      <c r="N422" s="18"/>
      <c r="O422" s="18"/>
      <c r="P422" s="18"/>
      <c r="Q422" s="108">
        <f t="shared" si="155"/>
        <v>0</v>
      </c>
      <c r="R422" s="112"/>
      <c r="S422" s="110"/>
      <c r="T422" s="111">
        <f t="shared" si="156"/>
        <v>-2800</v>
      </c>
    </row>
    <row r="423" ht="21" hidden="1" spans="1:20">
      <c r="A423" s="55">
        <v>44602</v>
      </c>
      <c r="B423" s="56" t="s">
        <v>127</v>
      </c>
      <c r="C423" s="57"/>
      <c r="D423" s="58"/>
      <c r="E423" s="57"/>
      <c r="F423" s="57"/>
      <c r="G423" s="59"/>
      <c r="H423" s="57"/>
      <c r="I423" s="58"/>
      <c r="J423" s="57"/>
      <c r="K423" s="92" t="str" cm="1">
        <f t="array" ref="K423">IF(COUNTA(H423:J423)=0,"",SUM(H423:J423)/SUMPRODUCT(--(H423:J423&lt;&gt;"")))</f>
        <v/>
      </c>
      <c r="L423" s="57"/>
      <c r="M423" s="57"/>
      <c r="N423" s="18"/>
      <c r="O423" s="18"/>
      <c r="P423" s="18"/>
      <c r="Q423" s="108">
        <f t="shared" si="155"/>
        <v>0</v>
      </c>
      <c r="R423" s="112"/>
      <c r="S423" s="110"/>
      <c r="T423" s="111">
        <f t="shared" si="156"/>
        <v>-2800</v>
      </c>
    </row>
    <row r="424" ht="21" hidden="1" spans="1:20">
      <c r="A424" s="55">
        <v>44603</v>
      </c>
      <c r="B424" s="56" t="s">
        <v>133</v>
      </c>
      <c r="C424" s="57"/>
      <c r="D424" s="58"/>
      <c r="E424" s="57"/>
      <c r="F424" s="57"/>
      <c r="G424" s="59"/>
      <c r="H424" s="57"/>
      <c r="I424" s="58"/>
      <c r="J424" s="57"/>
      <c r="K424" s="92" t="str" cm="1">
        <f t="array" ref="K424">IF(COUNTA(H424:J424)=0,"",SUM(H424:J424)/SUMPRODUCT(--(H424:J424&lt;&gt;"")))</f>
        <v/>
      </c>
      <c r="L424" s="57"/>
      <c r="M424" s="57"/>
      <c r="N424" s="18"/>
      <c r="O424" s="18"/>
      <c r="P424" s="18"/>
      <c r="Q424" s="108">
        <f t="shared" si="155"/>
        <v>0</v>
      </c>
      <c r="R424" s="112"/>
      <c r="S424" s="110"/>
      <c r="T424" s="111">
        <f t="shared" si="156"/>
        <v>-2800</v>
      </c>
    </row>
    <row r="425" ht="21" hidden="1" spans="1:20">
      <c r="A425" s="55">
        <v>44604</v>
      </c>
      <c r="B425" s="56" t="s">
        <v>139</v>
      </c>
      <c r="C425" s="57"/>
      <c r="D425" s="58"/>
      <c r="E425" s="57"/>
      <c r="F425" s="57"/>
      <c r="G425" s="59"/>
      <c r="H425" s="57"/>
      <c r="I425" s="58"/>
      <c r="J425" s="57"/>
      <c r="K425" s="92" t="str" cm="1">
        <f t="array" ref="K425">IF(COUNTA(H425:J425)=0,"",SUM(H425:J425)/SUMPRODUCT(--(H425:J425&lt;&gt;"")))</f>
        <v/>
      </c>
      <c r="L425" s="57"/>
      <c r="M425" s="57"/>
      <c r="N425" s="18"/>
      <c r="O425" s="18"/>
      <c r="P425" s="18"/>
      <c r="Q425" s="108">
        <f t="shared" si="155"/>
        <v>0</v>
      </c>
      <c r="R425" s="112"/>
      <c r="S425" s="110"/>
      <c r="T425" s="111">
        <f t="shared" si="156"/>
        <v>-2800</v>
      </c>
    </row>
    <row r="426" ht="21" hidden="1" spans="1:20">
      <c r="A426" s="55">
        <v>44605</v>
      </c>
      <c r="B426" s="56" t="s">
        <v>144</v>
      </c>
      <c r="C426" s="57"/>
      <c r="D426" s="58"/>
      <c r="E426" s="57"/>
      <c r="F426" s="57"/>
      <c r="G426" s="59"/>
      <c r="H426" s="57"/>
      <c r="I426" s="58"/>
      <c r="J426" s="57"/>
      <c r="K426" s="92" t="str" cm="1">
        <f t="array" ref="K426">IF(COUNTA(H426:J426)=0,"",SUM(H426:J426)/SUMPRODUCT(--(H426:J426&lt;&gt;"")))</f>
        <v/>
      </c>
      <c r="L426" s="57"/>
      <c r="M426" s="57"/>
      <c r="N426" s="18"/>
      <c r="O426" s="18"/>
      <c r="P426" s="18"/>
      <c r="Q426" s="108">
        <f t="shared" si="155"/>
        <v>0</v>
      </c>
      <c r="R426" s="112"/>
      <c r="S426" s="110"/>
      <c r="T426" s="111">
        <f t="shared" si="156"/>
        <v>-2800</v>
      </c>
    </row>
    <row r="427" ht="21.75" hidden="1" spans="1:20">
      <c r="A427" s="55">
        <v>44606</v>
      </c>
      <c r="B427" s="56" t="s">
        <v>150</v>
      </c>
      <c r="C427" s="57"/>
      <c r="D427" s="58"/>
      <c r="E427" s="57"/>
      <c r="F427" s="57"/>
      <c r="G427" s="59"/>
      <c r="H427" s="57"/>
      <c r="I427" s="58"/>
      <c r="J427" s="57"/>
      <c r="K427" s="92" t="str" cm="1">
        <f t="array" ref="K427">IF(COUNTA(H427:J427)=0,"",SUM(H427:J427)/SUMPRODUCT(--(H427:J427&lt;&gt;"")))</f>
        <v/>
      </c>
      <c r="L427" s="57"/>
      <c r="M427" s="57"/>
      <c r="N427" s="18"/>
      <c r="O427" s="18"/>
      <c r="P427" s="18"/>
      <c r="Q427" s="108">
        <f t="shared" si="155"/>
        <v>0</v>
      </c>
      <c r="R427" s="119"/>
      <c r="S427" s="110"/>
      <c r="T427" s="111">
        <f t="shared" si="156"/>
        <v>-2800</v>
      </c>
    </row>
    <row r="428" s="38" customFormat="1" ht="21.75" hidden="1" spans="1:20">
      <c r="A428" s="76" t="s">
        <v>289</v>
      </c>
      <c r="B428" s="77"/>
      <c r="C428" s="78" t="str" cm="1">
        <f t="array" ref="C428">IF(COUNTA(C421:C427)=0,"",SUM(C421:C427)/SUMPRODUCT(--(C421:C427&lt;&gt;"")))</f>
        <v/>
      </c>
      <c r="D428" s="78" t="str" cm="1">
        <f t="array" ref="D428">IF(COUNTA(D421:D427)=0,"",SUM(D421:D427)/SUMPRODUCT(--(D421:D427&lt;&gt;"")))</f>
        <v/>
      </c>
      <c r="E428" s="78" t="str" cm="1">
        <f t="array" ref="E428">IF(COUNTA(E421:E427)=0,"",SUM(E421:E427)/SUMPRODUCT(--(E421:E427&lt;&gt;"")))</f>
        <v/>
      </c>
      <c r="F428" s="78" t="str" cm="1">
        <f t="array" ref="F428">IF(COUNTA(F421:F427)=0,"",SUM(F421:F427)/SUMPRODUCT(--(F421:F427&lt;&gt;"")))</f>
        <v/>
      </c>
      <c r="G428" s="78" t="str" cm="1">
        <f t="array" ref="G428">IF(COUNTA(G421:G427)=0,"",SUM(G421:G427)/SUMPRODUCT(--(G421:G427&lt;&gt;"")))</f>
        <v/>
      </c>
      <c r="H428" s="78" t="str" cm="1">
        <f t="array" ref="H428">IF(COUNTA(H421:H427)=0,"",SUM(H421:H427)/SUMPRODUCT(--(H421:H427&lt;&gt;"")))</f>
        <v/>
      </c>
      <c r="I428" s="78" t="str" cm="1">
        <f t="array" ref="I428">IF(COUNTA(I421:I427)=0,"",SUM(I421:I427)/SUMPRODUCT(--(I421:I427&lt;&gt;"")))</f>
        <v/>
      </c>
      <c r="J428" s="78" t="str" cm="1">
        <f t="array" ref="J428">IF(COUNTA(J421:J427)=0,"",SUM(J421:J427)/SUMPRODUCT(--(J421:J427&lt;&gt;"")))</f>
        <v/>
      </c>
      <c r="K428" s="78" t="str" cm="1">
        <f t="array" ref="K428">IF(SUMPRODUCT(--(K421:K427&lt;&gt;""))=0,"",SUM(K421:K427)/SUMPRODUCT(--(K421:K427&lt;&gt;"")))</f>
        <v/>
      </c>
      <c r="L428" s="78" t="str" cm="1">
        <f t="array" ref="L428">IF(COUNTA(L421:L427)=0,"",SUM(L421:L427)/SUMPRODUCT(--(L421:L427&lt;&gt;"")))</f>
        <v/>
      </c>
      <c r="M428" s="78" t="str" cm="1">
        <f t="array" ref="M428">IF(COUNTA(M421:M427)=0,"",SUM(M421:M427)/SUMPRODUCT(--(M421:M427&lt;&gt;"")))</f>
        <v/>
      </c>
      <c r="N428" s="93" t="str" cm="1">
        <f t="array" ref="N428">IF(COUNTA(P421:P427)=0,"",SUM(P421:P427)/SUMPRODUCT(--(P421:P427&lt;&gt;"")))</f>
        <v/>
      </c>
      <c r="O428" s="94"/>
      <c r="P428" s="95"/>
      <c r="Q428" s="121" cm="1">
        <f t="array" ref="Q428">SUM(Q421:Q427)/IF(SUM(Q421:Q427)=0,1,SUM(IF(Q421:Q427&lt;&gt;0,1,0)))</f>
        <v>0</v>
      </c>
      <c r="R428" s="101" t="str">
        <f>REPT("-",12)</f>
        <v>------------</v>
      </c>
      <c r="S428" s="122"/>
      <c r="T428" s="123">
        <f>SUM(T421:T426)</f>
        <v>-16800</v>
      </c>
    </row>
    <row r="429" s="38" customFormat="1" ht="26" hidden="1" customHeight="1" spans="1:20">
      <c r="A429" s="63" t="s">
        <v>157</v>
      </c>
      <c r="B429" s="64"/>
      <c r="C429" s="65">
        <f>SUM(C428:D428)/2</f>
        <v>0</v>
      </c>
      <c r="D429" s="66"/>
      <c r="E429" s="65">
        <f>SUM(E428:F428)/2</f>
        <v>0</v>
      </c>
      <c r="F429" s="66"/>
      <c r="G429" s="63">
        <f>SUM(G428,K428)/2</f>
        <v>0</v>
      </c>
      <c r="H429" s="67"/>
      <c r="I429" s="67"/>
      <c r="J429" s="67"/>
      <c r="K429" s="64"/>
      <c r="L429" s="63">
        <f>SUM(L428:M428)/2</f>
        <v>0</v>
      </c>
      <c r="M429" s="64"/>
      <c r="N429" s="63" t="str">
        <f t="shared" ref="N429:R429" si="157">REPT("-",12)</f>
        <v>------------</v>
      </c>
      <c r="O429" s="67"/>
      <c r="P429" s="64"/>
      <c r="Q429" s="66" t="str">
        <f t="shared" si="157"/>
        <v>------------</v>
      </c>
      <c r="R429" s="66" t="str">
        <f t="shared" si="157"/>
        <v>------------</v>
      </c>
      <c r="S429" s="64"/>
      <c r="T429" s="64" t="str">
        <f t="shared" ref="T429:T433" si="158">REPT("-",12)</f>
        <v>------------</v>
      </c>
    </row>
    <row r="430" s="38" customFormat="1" ht="26" hidden="1" customHeight="1" spans="1:20">
      <c r="A430" s="68" t="s">
        <v>159</v>
      </c>
      <c r="B430" s="69"/>
      <c r="C430" s="70"/>
      <c r="D430" s="70"/>
      <c r="E430" s="70"/>
      <c r="F430" s="70"/>
      <c r="G430" s="70"/>
      <c r="H430" s="70"/>
      <c r="I430" s="70"/>
      <c r="J430" s="70"/>
      <c r="K430" s="70"/>
      <c r="L430" s="70"/>
      <c r="M430" s="70"/>
      <c r="N430" s="70"/>
      <c r="O430" s="70"/>
      <c r="P430" s="70"/>
      <c r="Q430" s="70"/>
      <c r="R430" s="116" t="str">
        <f t="shared" ref="R430:R436" si="159">REPT("-",12)</f>
        <v>------------</v>
      </c>
      <c r="S430" s="70"/>
      <c r="T430" s="116" t="str">
        <f t="shared" si="158"/>
        <v>------------</v>
      </c>
    </row>
    <row r="431" s="39" customFormat="1" ht="24" hidden="1" customHeight="1" spans="1:20">
      <c r="A431" s="131" t="s">
        <v>290</v>
      </c>
      <c r="B431" s="132"/>
      <c r="C431" s="133" t="str">
        <f t="shared" ref="C431:N431" si="160">IF(SUMPRODUCT(--(C398&lt;&gt;"")+--(C408&lt;&gt;"")+--(C418&lt;&gt;"")+--(C428&lt;&gt;""))=0,"",SUM(C398,C408,C418,C428)/SUMPRODUCT(--(C398&lt;&gt;"")+--(C408&lt;&gt;"")+--(C418&lt;&gt;"")+--(C428&lt;&gt;"")))</f>
        <v/>
      </c>
      <c r="D431" s="133" t="str">
        <f t="shared" si="160"/>
        <v/>
      </c>
      <c r="E431" s="133" t="str">
        <f t="shared" si="160"/>
        <v/>
      </c>
      <c r="F431" s="133" t="str">
        <f t="shared" si="160"/>
        <v/>
      </c>
      <c r="G431" s="133" t="str">
        <f t="shared" si="160"/>
        <v/>
      </c>
      <c r="H431" s="133" t="str">
        <f t="shared" si="160"/>
        <v/>
      </c>
      <c r="I431" s="133" t="str">
        <f t="shared" si="160"/>
        <v/>
      </c>
      <c r="J431" s="133" t="str">
        <f t="shared" si="160"/>
        <v/>
      </c>
      <c r="K431" s="133" t="str">
        <f t="shared" si="160"/>
        <v/>
      </c>
      <c r="L431" s="133" t="str">
        <f t="shared" si="160"/>
        <v/>
      </c>
      <c r="M431" s="133" t="str">
        <f t="shared" si="160"/>
        <v/>
      </c>
      <c r="N431" s="145" t="str">
        <f t="shared" si="160"/>
        <v/>
      </c>
      <c r="O431" s="146"/>
      <c r="P431" s="147"/>
      <c r="Q431" s="98">
        <f>IF(SUMPRODUCT(--(Q398&lt;&gt;0),--ISNUMBER(Q398))+SUMPRODUCT(--(Q408&lt;&gt;0),--ISNUMBER(Q408))+SUMPRODUCT(--(Q418&lt;&gt;0),--ISNUMBER(Q418))+SUMPRODUCT(--(Q428&lt;&gt;0),--ISNUMBER(Q428))=0,0,(SUM(Q398*(Q398&lt;&gt;0),Q408*(Q408&lt;&gt;0),Q418*(Q418&lt;&gt;0),Q428*(Q428&lt;&gt;0)))/(SUMPRODUCT(--(Q398&lt;&gt;0),--ISNUMBER(Q398))+SUMPRODUCT(--(Q408&lt;&gt;0),--ISNUMBER(Q408))+SUMPRODUCT(--(Q418&lt;&gt;0),--ISNUMBER(Q418))+SUMPRODUCT(--(Q428&lt;&gt;0),--ISNUMBER(Q428))))</f>
        <v>0</v>
      </c>
      <c r="R431" s="101" t="str">
        <f t="shared" si="159"/>
        <v>------------</v>
      </c>
      <c r="S431" s="133"/>
      <c r="T431" s="133">
        <f>IF(SUMPRODUCT(--(T398&lt;&gt;"")+--(T408&lt;&gt;"")+--(T418&lt;&gt;"")+--(T428&lt;&gt;""))=0,"",SUM(T398,T408,T418,T428)/SUMPRODUCT(--(T398&lt;&gt;"")+--(T408&lt;&gt;"")+--(T418&lt;&gt;"")+--(T428&lt;&gt;"")))</f>
        <v>-16800</v>
      </c>
    </row>
    <row r="432" s="40" customFormat="1" ht="26" hidden="1" customHeight="1" spans="1:20">
      <c r="A432" s="82" t="s">
        <v>220</v>
      </c>
      <c r="B432" s="83"/>
      <c r="C432" s="84">
        <f>SUM(C431:D431)/2</f>
        <v>0</v>
      </c>
      <c r="D432" s="85"/>
      <c r="E432" s="84">
        <f>SUM(E431:F431)/2</f>
        <v>0</v>
      </c>
      <c r="F432" s="85"/>
      <c r="G432" s="82">
        <f>SUM(G431,K431)/2</f>
        <v>0</v>
      </c>
      <c r="H432" s="86"/>
      <c r="I432" s="86"/>
      <c r="J432" s="86"/>
      <c r="K432" s="83"/>
      <c r="L432" s="82">
        <f>SUM(L431:M431)/2</f>
        <v>0</v>
      </c>
      <c r="M432" s="83"/>
      <c r="N432" s="82" t="str">
        <f t="shared" ref="N432:R432" si="161">REPT("-",12)</f>
        <v>------------</v>
      </c>
      <c r="O432" s="86"/>
      <c r="P432" s="83"/>
      <c r="Q432" s="85" t="str">
        <f t="shared" si="161"/>
        <v>------------</v>
      </c>
      <c r="R432" s="85" t="str">
        <f t="shared" si="161"/>
        <v>------------</v>
      </c>
      <c r="S432" s="83"/>
      <c r="T432" s="83" t="str">
        <f t="shared" si="158"/>
        <v>------------</v>
      </c>
    </row>
    <row r="433" s="38" customFormat="1" ht="26" hidden="1" customHeight="1" spans="1:20">
      <c r="A433" s="87" t="s">
        <v>221</v>
      </c>
      <c r="B433" s="88"/>
      <c r="C433" s="89"/>
      <c r="D433" s="89"/>
      <c r="E433" s="89"/>
      <c r="F433" s="89"/>
      <c r="G433" s="89"/>
      <c r="H433" s="89"/>
      <c r="I433" s="89"/>
      <c r="J433" s="89"/>
      <c r="K433" s="89"/>
      <c r="L433" s="89"/>
      <c r="M433" s="89"/>
      <c r="N433" s="89"/>
      <c r="O433" s="89"/>
      <c r="P433" s="89"/>
      <c r="Q433" s="89"/>
      <c r="R433" s="124" t="str">
        <f t="shared" si="159"/>
        <v>------------</v>
      </c>
      <c r="S433" s="89"/>
      <c r="T433" s="124" t="str">
        <f t="shared" si="158"/>
        <v>------------</v>
      </c>
    </row>
    <row r="434" s="38" customFormat="1" ht="35" hidden="1" customHeight="1" spans="1:20">
      <c r="A434" s="134" t="s">
        <v>291</v>
      </c>
      <c r="B434" s="135"/>
      <c r="C434" s="136">
        <f>IF(SUMPRODUCT(--(C44&lt;&gt;"")+--(C87&lt;&gt;"")+--(C130&lt;&gt;"")+--(C173&lt;&gt;"")+--(C216&lt;&gt;"")+--(C259&lt;&gt;"")+--(C302&lt;&gt;"")+--(C345&lt;&gt;"")+--(C388&lt;&gt;"")+--(C431&lt;&gt;""))=0,0,SUM(C44,C87,C130,C173,C216,C259,C302,C345,C388,C431)/SUMPRODUCT(--(C44&lt;&gt;"")+--(C87&lt;&gt;"")+--(C130&lt;&gt;"")+--(C173&lt;&gt;"")+--(C216&lt;&gt;"")+--(C259&lt;&gt;"")+--(C302&lt;&gt;"")+--(C345&lt;&gt;"")+--(C388&lt;&gt;"")+--(C431&lt;&gt;"")))</f>
        <v>41.1904761904762</v>
      </c>
      <c r="D434" s="136">
        <f t="shared" ref="D434:M434" si="162">IF(SUMPRODUCT(--(D44&lt;&gt;"")+--(D87&lt;&gt;"")+--(D130&lt;&gt;"")+--(D173&lt;&gt;"")+--(D216&lt;&gt;"")+--(D259&lt;&gt;"")+--(D302&lt;&gt;"")+--(D345&lt;&gt;"")+--(D388&lt;&gt;"")+--(D431&lt;&gt;""))=0,0,SUM(D44,D87,D130,D173,D216,D259,D302,D345,D388,D431)/SUMPRODUCT(--(D44&lt;&gt;"")+--(D87&lt;&gt;"")+--(D130&lt;&gt;"")+--(D173&lt;&gt;"")+--(D216&lt;&gt;"")+--(D259&lt;&gt;"")+--(D302&lt;&gt;"")+--(D345&lt;&gt;"")+--(D388&lt;&gt;"")+--(D431&lt;&gt;"")))</f>
        <v>78.4226190476191</v>
      </c>
      <c r="E434" s="136">
        <f t="shared" si="162"/>
        <v>72.3214285714286</v>
      </c>
      <c r="F434" s="136">
        <f t="shared" si="162"/>
        <v>11.0119047619048</v>
      </c>
      <c r="G434" s="136">
        <f t="shared" si="162"/>
        <v>52.1130952380952</v>
      </c>
      <c r="H434" s="136">
        <f t="shared" si="162"/>
        <v>28.9880952380952</v>
      </c>
      <c r="I434" s="136">
        <f t="shared" si="162"/>
        <v>30.843253968254</v>
      </c>
      <c r="J434" s="136">
        <f t="shared" si="162"/>
        <v>42.1527777777778</v>
      </c>
      <c r="K434" s="136">
        <f t="shared" si="162"/>
        <v>31.3789682539683</v>
      </c>
      <c r="L434" s="136">
        <f t="shared" si="162"/>
        <v>36.3095238095238</v>
      </c>
      <c r="M434" s="136">
        <f t="shared" ref="M434:Q434" si="163">IF(SUMPRODUCT(--(M44&lt;&gt;"")+--(M87&lt;&gt;"")+--(M130&lt;&gt;"")+--(M173&lt;&gt;"")+--(M216&lt;&gt;"")+--(M259&lt;&gt;"")+--(M302&lt;&gt;"")+--(M345&lt;&gt;"")+--(M388&lt;&gt;"")+--(M431&lt;&gt;""))=0,0,SUM(M44,M87,M130,M173,M216,M259,M302,M345,M388,M431)/SUMPRODUCT(--(M44&lt;&gt;"")+--(M87&lt;&gt;"")+--(M130&lt;&gt;"")+--(M173&lt;&gt;"")+--(M216&lt;&gt;"")+--(M259&lt;&gt;"")+--(M302&lt;&gt;"")+--(M345&lt;&gt;"")+--(M388&lt;&gt;"")+--(M431&lt;&gt;"")))</f>
        <v>34.0972222222222</v>
      </c>
      <c r="N434" s="148">
        <f t="shared" si="163"/>
        <v>86.5357142857143</v>
      </c>
      <c r="O434" s="136"/>
      <c r="P434" s="136"/>
      <c r="Q434" s="136">
        <f>IF(SUMPRODUCT(--(Q44&gt;0)+--(Q87&gt;0)+--(Q130&gt;0)+--(Q173&gt;0)+--(Q216&gt;0)+--(Q259&gt;0)+--(Q302&gt;0)+--(Q345&gt;0)+--(Q388&gt;0)+--(Q431&gt;0))=0,0,SUM(Q44*(Q44&gt;0),Q87*(Q87&gt;0),Q130*(Q130&gt;0),Q173*(Q173&gt;0),Q216*(Q216&gt;0),Q259*(Q259&gt;0),Q302*(Q302&gt;0),Q345*(Q345&gt;0),Q388*(Q388&gt;0),Q431*(Q431&gt;0))/SUMPRODUCT(--(Q44&gt;0)+--(Q87&gt;0)+--(Q130&gt;0)+--(Q173&gt;0)+--(Q216&gt;0)+--(Q259&gt;0)+--(Q302&gt;0)+--(Q345&gt;0)+--(Q388&gt;0)+--(Q431&gt;0)))</f>
        <v>62.0242216117216</v>
      </c>
      <c r="R434" s="149" t="str">
        <f>IF(Q434&gt;=100,"NPL",IF(AND(Q434&lt;=99.99,Q434&gt;=95),"N*",IF(AND(Q434&lt;=94.99,Q434&gt;=88),"ICN1",IF(AND(Q434&lt;=87.99,Q434&gt;=80),"ICN2",IF(AND(Q434&lt;=79.99,Q434&gt;=70),"ICN3",IF(AND(Q434&lt;=69.99,Q434&gt;=60),"ICN4",IF(Q434=0,"-","ICN5")))))))</f>
        <v>ICN4</v>
      </c>
      <c r="S434" s="136"/>
      <c r="T434" s="150">
        <f>SUM(T44,T87,T130,T173,T216,T259,T302,T345,T388,T431)</f>
        <v>-149930.038461538</v>
      </c>
    </row>
    <row r="435" s="40" customFormat="1" ht="26" hidden="1" customHeight="1" spans="1:20">
      <c r="A435" s="137" t="s">
        <v>292</v>
      </c>
      <c r="B435" s="138"/>
      <c r="C435" s="139">
        <f>SUM(C434:D434)/2</f>
        <v>59.8065476190476</v>
      </c>
      <c r="D435" s="140"/>
      <c r="E435" s="139">
        <f>SUM(E434:F434)/2</f>
        <v>41.6666666666667</v>
      </c>
      <c r="F435" s="140"/>
      <c r="G435" s="137">
        <f>SUM(G434,K434)/2</f>
        <v>41.7460317460318</v>
      </c>
      <c r="H435" s="141"/>
      <c r="I435" s="141"/>
      <c r="J435" s="141"/>
      <c r="K435" s="138"/>
      <c r="L435" s="137">
        <f>SUM(L434:M434)/2</f>
        <v>35.203373015873</v>
      </c>
      <c r="M435" s="138"/>
      <c r="N435" s="137" t="str">
        <f>REPT("-",12)</f>
        <v>------------</v>
      </c>
      <c r="O435" s="141"/>
      <c r="P435" s="138"/>
      <c r="Q435" s="140" t="str">
        <f>REPT("-",12)</f>
        <v>------------</v>
      </c>
      <c r="R435" s="140" t="str">
        <f t="shared" si="159"/>
        <v>------------</v>
      </c>
      <c r="S435" s="138"/>
      <c r="T435" s="138" t="str">
        <f>REPT("-",12)</f>
        <v>------------</v>
      </c>
    </row>
    <row r="436" s="38" customFormat="1" ht="26" hidden="1" customHeight="1" spans="1:20">
      <c r="A436" s="142" t="s">
        <v>293</v>
      </c>
      <c r="B436" s="143"/>
      <c r="C436" s="144"/>
      <c r="D436" s="144"/>
      <c r="E436" s="144"/>
      <c r="F436" s="144"/>
      <c r="G436" s="144"/>
      <c r="H436" s="144"/>
      <c r="I436" s="144"/>
      <c r="J436" s="144"/>
      <c r="K436" s="144"/>
      <c r="L436" s="144"/>
      <c r="M436" s="144"/>
      <c r="N436" s="144"/>
      <c r="O436" s="144"/>
      <c r="P436" s="144"/>
      <c r="Q436" s="144"/>
      <c r="R436" s="151" t="str">
        <f t="shared" si="159"/>
        <v>------------</v>
      </c>
      <c r="S436" s="144"/>
      <c r="T436" s="151" t="str">
        <f>REPT("-",12)</f>
        <v>------------</v>
      </c>
    </row>
  </sheetData>
  <mergeCells count="571">
    <mergeCell ref="C1:D1"/>
    <mergeCell ref="E1:F1"/>
    <mergeCell ref="G1:K1"/>
    <mergeCell ref="L1:M1"/>
    <mergeCell ref="H2:K2"/>
    <mergeCell ref="A11:B11"/>
    <mergeCell ref="N11:P11"/>
    <mergeCell ref="A12:B12"/>
    <mergeCell ref="C12:D12"/>
    <mergeCell ref="E12:F12"/>
    <mergeCell ref="G12:K12"/>
    <mergeCell ref="L12:M12"/>
    <mergeCell ref="N12:P12"/>
    <mergeCell ref="A13:B13"/>
    <mergeCell ref="N13:P13"/>
    <mergeCell ref="A21:B21"/>
    <mergeCell ref="N21:P21"/>
    <mergeCell ref="A22:B22"/>
    <mergeCell ref="C22:D22"/>
    <mergeCell ref="E22:F22"/>
    <mergeCell ref="G22:K22"/>
    <mergeCell ref="L22:M22"/>
    <mergeCell ref="N22:P22"/>
    <mergeCell ref="A23:B23"/>
    <mergeCell ref="N23:P23"/>
    <mergeCell ref="V24:X24"/>
    <mergeCell ref="A31:B31"/>
    <mergeCell ref="N31:P31"/>
    <mergeCell ref="A32:B32"/>
    <mergeCell ref="C32:D32"/>
    <mergeCell ref="E32:F32"/>
    <mergeCell ref="G32:K32"/>
    <mergeCell ref="L32:M32"/>
    <mergeCell ref="N32:P32"/>
    <mergeCell ref="A33:B33"/>
    <mergeCell ref="N33:P33"/>
    <mergeCell ref="A41:B41"/>
    <mergeCell ref="N41:P41"/>
    <mergeCell ref="A42:B42"/>
    <mergeCell ref="C42:D42"/>
    <mergeCell ref="E42:F42"/>
    <mergeCell ref="G42:K42"/>
    <mergeCell ref="L42:M42"/>
    <mergeCell ref="N42:P42"/>
    <mergeCell ref="A43:B43"/>
    <mergeCell ref="N43:P43"/>
    <mergeCell ref="A44:B44"/>
    <mergeCell ref="N44:P44"/>
    <mergeCell ref="A45:B45"/>
    <mergeCell ref="C45:D45"/>
    <mergeCell ref="E45:F45"/>
    <mergeCell ref="G45:K45"/>
    <mergeCell ref="L45:M45"/>
    <mergeCell ref="N45:P45"/>
    <mergeCell ref="A46:B46"/>
    <mergeCell ref="N46:P46"/>
    <mergeCell ref="A54:B54"/>
    <mergeCell ref="N54:P54"/>
    <mergeCell ref="A55:B55"/>
    <mergeCell ref="C55:D55"/>
    <mergeCell ref="E55:F55"/>
    <mergeCell ref="G55:K55"/>
    <mergeCell ref="L55:M55"/>
    <mergeCell ref="N55:P55"/>
    <mergeCell ref="A56:B56"/>
    <mergeCell ref="N56:P56"/>
    <mergeCell ref="A64:B64"/>
    <mergeCell ref="N64:P64"/>
    <mergeCell ref="A65:B65"/>
    <mergeCell ref="C65:D65"/>
    <mergeCell ref="E65:F65"/>
    <mergeCell ref="G65:K65"/>
    <mergeCell ref="L65:M65"/>
    <mergeCell ref="N65:P65"/>
    <mergeCell ref="A66:B66"/>
    <mergeCell ref="N66:P66"/>
    <mergeCell ref="A74:B74"/>
    <mergeCell ref="N74:P74"/>
    <mergeCell ref="A75:B75"/>
    <mergeCell ref="C75:D75"/>
    <mergeCell ref="E75:F75"/>
    <mergeCell ref="G75:K75"/>
    <mergeCell ref="L75:M75"/>
    <mergeCell ref="N75:P75"/>
    <mergeCell ref="A76:B76"/>
    <mergeCell ref="N76:P76"/>
    <mergeCell ref="A84:B84"/>
    <mergeCell ref="N84:P84"/>
    <mergeCell ref="A85:B85"/>
    <mergeCell ref="C85:D85"/>
    <mergeCell ref="E85:F85"/>
    <mergeCell ref="G85:K85"/>
    <mergeCell ref="L85:M85"/>
    <mergeCell ref="N85:P85"/>
    <mergeCell ref="A86:B86"/>
    <mergeCell ref="N86:P86"/>
    <mergeCell ref="A87:B87"/>
    <mergeCell ref="N87:P87"/>
    <mergeCell ref="A88:B88"/>
    <mergeCell ref="C88:D88"/>
    <mergeCell ref="E88:F88"/>
    <mergeCell ref="G88:K88"/>
    <mergeCell ref="L88:M88"/>
    <mergeCell ref="N88:P88"/>
    <mergeCell ref="A89:B89"/>
    <mergeCell ref="N89:P89"/>
    <mergeCell ref="A97:B97"/>
    <mergeCell ref="N97:P97"/>
    <mergeCell ref="A98:B98"/>
    <mergeCell ref="C98:D98"/>
    <mergeCell ref="E98:F98"/>
    <mergeCell ref="G98:K98"/>
    <mergeCell ref="L98:M98"/>
    <mergeCell ref="N98:P98"/>
    <mergeCell ref="A99:B99"/>
    <mergeCell ref="N99:P99"/>
    <mergeCell ref="A107:B107"/>
    <mergeCell ref="N107:P107"/>
    <mergeCell ref="A108:B108"/>
    <mergeCell ref="C108:D108"/>
    <mergeCell ref="E108:F108"/>
    <mergeCell ref="G108:K108"/>
    <mergeCell ref="L108:M108"/>
    <mergeCell ref="N108:P108"/>
    <mergeCell ref="A109:B109"/>
    <mergeCell ref="N109:P109"/>
    <mergeCell ref="A117:B117"/>
    <mergeCell ref="N117:P117"/>
    <mergeCell ref="A118:B118"/>
    <mergeCell ref="C118:D118"/>
    <mergeCell ref="E118:F118"/>
    <mergeCell ref="G118:K118"/>
    <mergeCell ref="L118:M118"/>
    <mergeCell ref="N118:P118"/>
    <mergeCell ref="A119:B119"/>
    <mergeCell ref="N119:P119"/>
    <mergeCell ref="A127:B127"/>
    <mergeCell ref="N127:P127"/>
    <mergeCell ref="A128:B128"/>
    <mergeCell ref="C128:D128"/>
    <mergeCell ref="E128:F128"/>
    <mergeCell ref="G128:K128"/>
    <mergeCell ref="L128:M128"/>
    <mergeCell ref="N128:P128"/>
    <mergeCell ref="A129:B129"/>
    <mergeCell ref="N129:P129"/>
    <mergeCell ref="A130:B130"/>
    <mergeCell ref="N130:P130"/>
    <mergeCell ref="A131:B131"/>
    <mergeCell ref="C131:D131"/>
    <mergeCell ref="E131:F131"/>
    <mergeCell ref="G131:K131"/>
    <mergeCell ref="L131:M131"/>
    <mergeCell ref="N131:P131"/>
    <mergeCell ref="A132:B132"/>
    <mergeCell ref="N132:P132"/>
    <mergeCell ref="A140:B140"/>
    <mergeCell ref="N140:P140"/>
    <mergeCell ref="A141:B141"/>
    <mergeCell ref="C141:D141"/>
    <mergeCell ref="E141:F141"/>
    <mergeCell ref="G141:K141"/>
    <mergeCell ref="L141:M141"/>
    <mergeCell ref="N141:P141"/>
    <mergeCell ref="A142:B142"/>
    <mergeCell ref="N142:P142"/>
    <mergeCell ref="A150:B150"/>
    <mergeCell ref="N150:P150"/>
    <mergeCell ref="A151:B151"/>
    <mergeCell ref="C151:D151"/>
    <mergeCell ref="E151:F151"/>
    <mergeCell ref="G151:K151"/>
    <mergeCell ref="L151:M151"/>
    <mergeCell ref="N151:P151"/>
    <mergeCell ref="A152:B152"/>
    <mergeCell ref="N152:P152"/>
    <mergeCell ref="A160:B160"/>
    <mergeCell ref="N160:P160"/>
    <mergeCell ref="A161:B161"/>
    <mergeCell ref="C161:D161"/>
    <mergeCell ref="E161:F161"/>
    <mergeCell ref="G161:K161"/>
    <mergeCell ref="L161:M161"/>
    <mergeCell ref="N161:P161"/>
    <mergeCell ref="A162:B162"/>
    <mergeCell ref="N162:P162"/>
    <mergeCell ref="A170:B170"/>
    <mergeCell ref="N170:P170"/>
    <mergeCell ref="A171:B171"/>
    <mergeCell ref="C171:D171"/>
    <mergeCell ref="E171:F171"/>
    <mergeCell ref="G171:K171"/>
    <mergeCell ref="L171:M171"/>
    <mergeCell ref="N171:P171"/>
    <mergeCell ref="A172:B172"/>
    <mergeCell ref="N172:P172"/>
    <mergeCell ref="A173:B173"/>
    <mergeCell ref="N173:P173"/>
    <mergeCell ref="A174:B174"/>
    <mergeCell ref="C174:D174"/>
    <mergeCell ref="E174:F174"/>
    <mergeCell ref="G174:K174"/>
    <mergeCell ref="L174:M174"/>
    <mergeCell ref="N174:P174"/>
    <mergeCell ref="A175:B175"/>
    <mergeCell ref="N175:P175"/>
    <mergeCell ref="A183:B183"/>
    <mergeCell ref="N183:P183"/>
    <mergeCell ref="A184:B184"/>
    <mergeCell ref="C184:D184"/>
    <mergeCell ref="E184:F184"/>
    <mergeCell ref="G184:K184"/>
    <mergeCell ref="L184:M184"/>
    <mergeCell ref="N184:P184"/>
    <mergeCell ref="A185:B185"/>
    <mergeCell ref="N185:P185"/>
    <mergeCell ref="A193:B193"/>
    <mergeCell ref="N193:P193"/>
    <mergeCell ref="A194:B194"/>
    <mergeCell ref="C194:D194"/>
    <mergeCell ref="E194:F194"/>
    <mergeCell ref="G194:K194"/>
    <mergeCell ref="L194:M194"/>
    <mergeCell ref="N194:P194"/>
    <mergeCell ref="A195:B195"/>
    <mergeCell ref="N195:P195"/>
    <mergeCell ref="A203:B203"/>
    <mergeCell ref="N203:P203"/>
    <mergeCell ref="A204:B204"/>
    <mergeCell ref="C204:D204"/>
    <mergeCell ref="E204:F204"/>
    <mergeCell ref="G204:K204"/>
    <mergeCell ref="L204:M204"/>
    <mergeCell ref="N204:P204"/>
    <mergeCell ref="A205:B205"/>
    <mergeCell ref="N205:P205"/>
    <mergeCell ref="A213:B213"/>
    <mergeCell ref="N213:P213"/>
    <mergeCell ref="A214:B214"/>
    <mergeCell ref="C214:D214"/>
    <mergeCell ref="E214:F214"/>
    <mergeCell ref="G214:K214"/>
    <mergeCell ref="L214:M214"/>
    <mergeCell ref="N214:P214"/>
    <mergeCell ref="A215:B215"/>
    <mergeCell ref="N215:P215"/>
    <mergeCell ref="A216:B216"/>
    <mergeCell ref="N216:P216"/>
    <mergeCell ref="A217:B217"/>
    <mergeCell ref="C217:D217"/>
    <mergeCell ref="E217:F217"/>
    <mergeCell ref="G217:K217"/>
    <mergeCell ref="L217:M217"/>
    <mergeCell ref="N217:P217"/>
    <mergeCell ref="A218:B218"/>
    <mergeCell ref="N218:P218"/>
    <mergeCell ref="A226:B226"/>
    <mergeCell ref="N226:P226"/>
    <mergeCell ref="A227:B227"/>
    <mergeCell ref="C227:D227"/>
    <mergeCell ref="E227:F227"/>
    <mergeCell ref="G227:K227"/>
    <mergeCell ref="L227:M227"/>
    <mergeCell ref="N227:P227"/>
    <mergeCell ref="A228:B228"/>
    <mergeCell ref="N228:P228"/>
    <mergeCell ref="A236:B236"/>
    <mergeCell ref="N236:P236"/>
    <mergeCell ref="A237:B237"/>
    <mergeCell ref="C237:D237"/>
    <mergeCell ref="E237:F237"/>
    <mergeCell ref="G237:K237"/>
    <mergeCell ref="L237:M237"/>
    <mergeCell ref="N237:P237"/>
    <mergeCell ref="A238:B238"/>
    <mergeCell ref="N238:P238"/>
    <mergeCell ref="A246:B246"/>
    <mergeCell ref="N246:P246"/>
    <mergeCell ref="A247:B247"/>
    <mergeCell ref="C247:D247"/>
    <mergeCell ref="E247:F247"/>
    <mergeCell ref="G247:K247"/>
    <mergeCell ref="L247:M247"/>
    <mergeCell ref="N247:P247"/>
    <mergeCell ref="A248:B248"/>
    <mergeCell ref="N248:P248"/>
    <mergeCell ref="A256:B256"/>
    <mergeCell ref="N256:P256"/>
    <mergeCell ref="A257:B257"/>
    <mergeCell ref="C257:D257"/>
    <mergeCell ref="E257:F257"/>
    <mergeCell ref="G257:K257"/>
    <mergeCell ref="L257:M257"/>
    <mergeCell ref="N257:P257"/>
    <mergeCell ref="A258:B258"/>
    <mergeCell ref="N258:P258"/>
    <mergeCell ref="A259:B259"/>
    <mergeCell ref="N259:P259"/>
    <mergeCell ref="A260:B260"/>
    <mergeCell ref="C260:D260"/>
    <mergeCell ref="E260:F260"/>
    <mergeCell ref="G260:K260"/>
    <mergeCell ref="L260:M260"/>
    <mergeCell ref="N260:P260"/>
    <mergeCell ref="A261:B261"/>
    <mergeCell ref="N261:P261"/>
    <mergeCell ref="A269:B269"/>
    <mergeCell ref="N269:P269"/>
    <mergeCell ref="A270:B270"/>
    <mergeCell ref="C270:D270"/>
    <mergeCell ref="E270:F270"/>
    <mergeCell ref="G270:K270"/>
    <mergeCell ref="L270:M270"/>
    <mergeCell ref="N270:P270"/>
    <mergeCell ref="A271:B271"/>
    <mergeCell ref="N271:P271"/>
    <mergeCell ref="A279:B279"/>
    <mergeCell ref="N279:P279"/>
    <mergeCell ref="A280:B280"/>
    <mergeCell ref="C280:D280"/>
    <mergeCell ref="E280:F280"/>
    <mergeCell ref="G280:K280"/>
    <mergeCell ref="L280:M280"/>
    <mergeCell ref="N280:P280"/>
    <mergeCell ref="A281:B281"/>
    <mergeCell ref="N281:P281"/>
    <mergeCell ref="A289:B289"/>
    <mergeCell ref="N289:P289"/>
    <mergeCell ref="A290:B290"/>
    <mergeCell ref="C290:D290"/>
    <mergeCell ref="E290:F290"/>
    <mergeCell ref="G290:K290"/>
    <mergeCell ref="L290:M290"/>
    <mergeCell ref="N290:P290"/>
    <mergeCell ref="A291:B291"/>
    <mergeCell ref="N291:P291"/>
    <mergeCell ref="A299:B299"/>
    <mergeCell ref="N299:P299"/>
    <mergeCell ref="A300:B300"/>
    <mergeCell ref="C300:D300"/>
    <mergeCell ref="E300:F300"/>
    <mergeCell ref="G300:K300"/>
    <mergeCell ref="L300:M300"/>
    <mergeCell ref="N300:P300"/>
    <mergeCell ref="A301:B301"/>
    <mergeCell ref="N301:P301"/>
    <mergeCell ref="A302:B302"/>
    <mergeCell ref="N302:P302"/>
    <mergeCell ref="A303:B303"/>
    <mergeCell ref="C303:D303"/>
    <mergeCell ref="E303:F303"/>
    <mergeCell ref="G303:K303"/>
    <mergeCell ref="L303:M303"/>
    <mergeCell ref="N303:P303"/>
    <mergeCell ref="A304:B304"/>
    <mergeCell ref="N304:P304"/>
    <mergeCell ref="A312:B312"/>
    <mergeCell ref="N312:P312"/>
    <mergeCell ref="A313:B313"/>
    <mergeCell ref="C313:D313"/>
    <mergeCell ref="E313:F313"/>
    <mergeCell ref="G313:K313"/>
    <mergeCell ref="L313:M313"/>
    <mergeCell ref="N313:P313"/>
    <mergeCell ref="A314:B314"/>
    <mergeCell ref="N314:P314"/>
    <mergeCell ref="A322:B322"/>
    <mergeCell ref="N322:P322"/>
    <mergeCell ref="A323:B323"/>
    <mergeCell ref="C323:D323"/>
    <mergeCell ref="E323:F323"/>
    <mergeCell ref="G323:K323"/>
    <mergeCell ref="L323:M323"/>
    <mergeCell ref="N323:P323"/>
    <mergeCell ref="A324:B324"/>
    <mergeCell ref="N324:P324"/>
    <mergeCell ref="A332:B332"/>
    <mergeCell ref="N332:P332"/>
    <mergeCell ref="A333:B333"/>
    <mergeCell ref="C333:D333"/>
    <mergeCell ref="E333:F333"/>
    <mergeCell ref="G333:K333"/>
    <mergeCell ref="L333:M333"/>
    <mergeCell ref="N333:P333"/>
    <mergeCell ref="A334:B334"/>
    <mergeCell ref="N334:P334"/>
    <mergeCell ref="A342:B342"/>
    <mergeCell ref="N342:P342"/>
    <mergeCell ref="A343:B343"/>
    <mergeCell ref="C343:D343"/>
    <mergeCell ref="E343:F343"/>
    <mergeCell ref="G343:K343"/>
    <mergeCell ref="L343:M343"/>
    <mergeCell ref="N343:P343"/>
    <mergeCell ref="A344:B344"/>
    <mergeCell ref="N344:P344"/>
    <mergeCell ref="A345:B345"/>
    <mergeCell ref="N345:P345"/>
    <mergeCell ref="A346:B346"/>
    <mergeCell ref="C346:D346"/>
    <mergeCell ref="E346:F346"/>
    <mergeCell ref="G346:K346"/>
    <mergeCell ref="L346:M346"/>
    <mergeCell ref="N346:P346"/>
    <mergeCell ref="A347:B347"/>
    <mergeCell ref="N347:P347"/>
    <mergeCell ref="A355:B355"/>
    <mergeCell ref="N355:P355"/>
    <mergeCell ref="A356:B356"/>
    <mergeCell ref="C356:D356"/>
    <mergeCell ref="E356:F356"/>
    <mergeCell ref="G356:K356"/>
    <mergeCell ref="L356:M356"/>
    <mergeCell ref="N356:P356"/>
    <mergeCell ref="A357:B357"/>
    <mergeCell ref="N357:P357"/>
    <mergeCell ref="A365:B365"/>
    <mergeCell ref="N365:P365"/>
    <mergeCell ref="A366:B366"/>
    <mergeCell ref="C366:D366"/>
    <mergeCell ref="E366:F366"/>
    <mergeCell ref="G366:K366"/>
    <mergeCell ref="L366:M366"/>
    <mergeCell ref="N366:P366"/>
    <mergeCell ref="A367:B367"/>
    <mergeCell ref="N367:P367"/>
    <mergeCell ref="A375:B375"/>
    <mergeCell ref="N375:P375"/>
    <mergeCell ref="A376:B376"/>
    <mergeCell ref="C376:D376"/>
    <mergeCell ref="E376:F376"/>
    <mergeCell ref="G376:K376"/>
    <mergeCell ref="L376:M376"/>
    <mergeCell ref="N376:P376"/>
    <mergeCell ref="A377:B377"/>
    <mergeCell ref="N377:P377"/>
    <mergeCell ref="A385:B385"/>
    <mergeCell ref="N385:P385"/>
    <mergeCell ref="A386:B386"/>
    <mergeCell ref="C386:D386"/>
    <mergeCell ref="E386:F386"/>
    <mergeCell ref="G386:K386"/>
    <mergeCell ref="L386:M386"/>
    <mergeCell ref="N386:P386"/>
    <mergeCell ref="A387:B387"/>
    <mergeCell ref="N387:P387"/>
    <mergeCell ref="A388:B388"/>
    <mergeCell ref="N388:P388"/>
    <mergeCell ref="A389:B389"/>
    <mergeCell ref="C389:D389"/>
    <mergeCell ref="E389:F389"/>
    <mergeCell ref="G389:K389"/>
    <mergeCell ref="L389:M389"/>
    <mergeCell ref="N389:P389"/>
    <mergeCell ref="A390:B390"/>
    <mergeCell ref="N390:P390"/>
    <mergeCell ref="A398:B398"/>
    <mergeCell ref="N398:P398"/>
    <mergeCell ref="A399:B399"/>
    <mergeCell ref="C399:D399"/>
    <mergeCell ref="E399:F399"/>
    <mergeCell ref="G399:K399"/>
    <mergeCell ref="L399:M399"/>
    <mergeCell ref="N399:P399"/>
    <mergeCell ref="A400:B400"/>
    <mergeCell ref="N400:P400"/>
    <mergeCell ref="A408:B408"/>
    <mergeCell ref="N408:P408"/>
    <mergeCell ref="A409:B409"/>
    <mergeCell ref="C409:D409"/>
    <mergeCell ref="E409:F409"/>
    <mergeCell ref="G409:K409"/>
    <mergeCell ref="L409:M409"/>
    <mergeCell ref="N409:P409"/>
    <mergeCell ref="A410:B410"/>
    <mergeCell ref="N410:P410"/>
    <mergeCell ref="A418:B418"/>
    <mergeCell ref="N418:P418"/>
    <mergeCell ref="A419:B419"/>
    <mergeCell ref="C419:D419"/>
    <mergeCell ref="E419:F419"/>
    <mergeCell ref="G419:K419"/>
    <mergeCell ref="L419:M419"/>
    <mergeCell ref="N419:P419"/>
    <mergeCell ref="A420:B420"/>
    <mergeCell ref="N420:P420"/>
    <mergeCell ref="A428:B428"/>
    <mergeCell ref="N428:P428"/>
    <mergeCell ref="A429:B429"/>
    <mergeCell ref="C429:D429"/>
    <mergeCell ref="E429:F429"/>
    <mergeCell ref="G429:K429"/>
    <mergeCell ref="L429:M429"/>
    <mergeCell ref="N429:P429"/>
    <mergeCell ref="A430:B430"/>
    <mergeCell ref="N430:P430"/>
    <mergeCell ref="A431:B431"/>
    <mergeCell ref="N431:P431"/>
    <mergeCell ref="A432:B432"/>
    <mergeCell ref="C432:D432"/>
    <mergeCell ref="E432:F432"/>
    <mergeCell ref="G432:K432"/>
    <mergeCell ref="L432:M432"/>
    <mergeCell ref="N432:P432"/>
    <mergeCell ref="A433:B433"/>
    <mergeCell ref="N433:P433"/>
    <mergeCell ref="A434:B434"/>
    <mergeCell ref="N434:P434"/>
    <mergeCell ref="A435:B435"/>
    <mergeCell ref="C435:D435"/>
    <mergeCell ref="E435:F435"/>
    <mergeCell ref="G435:K435"/>
    <mergeCell ref="L435:M435"/>
    <mergeCell ref="N435:P435"/>
    <mergeCell ref="A436:B436"/>
    <mergeCell ref="N436:P436"/>
    <mergeCell ref="A1:A3"/>
    <mergeCell ref="B1:B3"/>
    <mergeCell ref="C2:C3"/>
    <mergeCell ref="D2:D3"/>
    <mergeCell ref="E2:E3"/>
    <mergeCell ref="F2:F3"/>
    <mergeCell ref="G2:G3"/>
    <mergeCell ref="L2:L3"/>
    <mergeCell ref="M2:M3"/>
    <mergeCell ref="Q1:Q3"/>
    <mergeCell ref="R1:R3"/>
    <mergeCell ref="R4:R10"/>
    <mergeCell ref="R14:R20"/>
    <mergeCell ref="R24:R30"/>
    <mergeCell ref="R34:R40"/>
    <mergeCell ref="R47:R53"/>
    <mergeCell ref="R57:R63"/>
    <mergeCell ref="R67:R73"/>
    <mergeCell ref="R77:R83"/>
    <mergeCell ref="R90:R96"/>
    <mergeCell ref="R100:R106"/>
    <mergeCell ref="R110:R116"/>
    <mergeCell ref="R120:R126"/>
    <mergeCell ref="R133:R139"/>
    <mergeCell ref="R143:R149"/>
    <mergeCell ref="R153:R159"/>
    <mergeCell ref="R163:R169"/>
    <mergeCell ref="R176:R182"/>
    <mergeCell ref="R186:R192"/>
    <mergeCell ref="R196:R202"/>
    <mergeCell ref="R206:R212"/>
    <mergeCell ref="R219:R225"/>
    <mergeCell ref="R229:R235"/>
    <mergeCell ref="R239:R245"/>
    <mergeCell ref="R249:R255"/>
    <mergeCell ref="R262:R268"/>
    <mergeCell ref="R272:R278"/>
    <mergeCell ref="R282:R288"/>
    <mergeCell ref="R292:R298"/>
    <mergeCell ref="R305:R311"/>
    <mergeCell ref="R315:R321"/>
    <mergeCell ref="R325:R331"/>
    <mergeCell ref="R335:R341"/>
    <mergeCell ref="R348:R354"/>
    <mergeCell ref="R358:R364"/>
    <mergeCell ref="R368:R374"/>
    <mergeCell ref="R378:R384"/>
    <mergeCell ref="R391:R397"/>
    <mergeCell ref="R401:R407"/>
    <mergeCell ref="R411:R417"/>
    <mergeCell ref="R421:R427"/>
    <mergeCell ref="S1:S3"/>
    <mergeCell ref="T1:T3"/>
    <mergeCell ref="N1:P2"/>
    <mergeCell ref="V1:Y2"/>
  </mergeCells>
  <conditionalFormatting sqref="A1:B1">
    <cfRule type="containsText" dxfId="0" priority="2659" operator="between" text="SAT">
      <formula>NOT(ISERROR(SEARCH("SAT",A1)))</formula>
    </cfRule>
    <cfRule type="containsText" dxfId="0" priority="2660" operator="between" text="SUN">
      <formula>NOT(ISERROR(SEARCH("SUN",A1)))</formula>
    </cfRule>
  </conditionalFormatting>
  <conditionalFormatting sqref="H3">
    <cfRule type="containsText" dxfId="0" priority="2166" operator="between" text="SUN">
      <formula>NOT(ISERROR(SEARCH("SUN",H3)))</formula>
    </cfRule>
    <cfRule type="containsText" dxfId="0" priority="2165" operator="between" text="SAT">
      <formula>NOT(ISERROR(SEARCH("SAT",H3)))</formula>
    </cfRule>
  </conditionalFormatting>
  <conditionalFormatting sqref="C13">
    <cfRule type="containsText" dxfId="1" priority="1233" operator="between" text="Growth">
      <formula>NOT(ISERROR(SEARCH("Growth",C13)))</formula>
    </cfRule>
    <cfRule type="containsText" dxfId="2" priority="1234" operator="between" text="Neutral">
      <formula>NOT(ISERROR(SEARCH("Neutral",C13)))</formula>
    </cfRule>
    <cfRule type="containsText" dxfId="3" priority="1235" operator="between" text="Downfall">
      <formula>NOT(ISERROR(SEARCH("Downfall",C13)))</formula>
    </cfRule>
    <cfRule type="containsText" dxfId="4" priority="1236" operator="between" text="Zero">
      <formula>NOT(ISERROR(SEARCH("Zero",C13)))</formula>
    </cfRule>
  </conditionalFormatting>
  <conditionalFormatting sqref="D13:M13">
    <cfRule type="containsText" dxfId="1" priority="1229" operator="between" text="Growth">
      <formula>NOT(ISERROR(SEARCH("Growth",D13)))</formula>
    </cfRule>
    <cfRule type="containsText" dxfId="2" priority="1230" operator="between" text="Neutral">
      <formula>NOT(ISERROR(SEARCH("Neutral",D13)))</formula>
    </cfRule>
    <cfRule type="containsText" dxfId="3" priority="1231" operator="between" text="Downfall">
      <formula>NOT(ISERROR(SEARCH("Downfall",D13)))</formula>
    </cfRule>
    <cfRule type="containsText" dxfId="4" priority="1232" operator="between" text="Zero">
      <formula>NOT(ISERROR(SEARCH("Zero",D13)))</formula>
    </cfRule>
  </conditionalFormatting>
  <conditionalFormatting sqref="N13">
    <cfRule type="containsText" dxfId="1" priority="1225" operator="between" text="Growth">
      <formula>NOT(ISERROR(SEARCH("Growth",N13)))</formula>
    </cfRule>
    <cfRule type="containsText" dxfId="2" priority="1226" operator="between" text="Neutral">
      <formula>NOT(ISERROR(SEARCH("Neutral",N13)))</formula>
    </cfRule>
    <cfRule type="containsText" dxfId="3" priority="1227" operator="between" text="Downfall">
      <formula>NOT(ISERROR(SEARCH("Downfall",N13)))</formula>
    </cfRule>
    <cfRule type="containsText" dxfId="4" priority="1228" operator="between" text="Zero">
      <formula>NOT(ISERROR(SEARCH("Zero",N13)))</formula>
    </cfRule>
  </conditionalFormatting>
  <conditionalFormatting sqref="Q13">
    <cfRule type="containsText" dxfId="1" priority="1221" operator="between" text="Growth">
      <formula>NOT(ISERROR(SEARCH("Growth",Q13)))</formula>
    </cfRule>
    <cfRule type="containsText" dxfId="2" priority="1222" operator="between" text="Neutral">
      <formula>NOT(ISERROR(SEARCH("Neutral",Q13)))</formula>
    </cfRule>
    <cfRule type="containsText" dxfId="3" priority="1223" operator="between" text="Downfall">
      <formula>NOT(ISERROR(SEARCH("Downfall",Q13)))</formula>
    </cfRule>
    <cfRule type="containsText" dxfId="4" priority="1224" operator="between" text="Zero">
      <formula>NOT(ISERROR(SEARCH("Zero",Q13)))</formula>
    </cfRule>
  </conditionalFormatting>
  <conditionalFormatting sqref="A23">
    <cfRule type="containsText" dxfId="0" priority="1216" operator="between" text="SUN">
      <formula>NOT(ISERROR(SEARCH("SUN",A23)))</formula>
    </cfRule>
    <cfRule type="containsText" dxfId="0" priority="1215" operator="between" text="SAT">
      <formula>NOT(ISERROR(SEARCH("SAT",A23)))</formula>
    </cfRule>
    <cfRule type="containsText" dxfId="0" priority="1214" operator="between" text="NEGATIVE">
      <formula>NOT(ISERROR(SEARCH("NEGATIVE",A23)))</formula>
    </cfRule>
  </conditionalFormatting>
  <conditionalFormatting sqref="C23">
    <cfRule type="containsText" dxfId="4" priority="1213" operator="between" text="Zero">
      <formula>NOT(ISERROR(SEARCH("Zero",C23)))</formula>
    </cfRule>
    <cfRule type="containsText" dxfId="3" priority="1212" operator="between" text="Downfall">
      <formula>NOT(ISERROR(SEARCH("Downfall",C23)))</formula>
    </cfRule>
    <cfRule type="containsText" dxfId="2" priority="1211" operator="between" text="Neutral">
      <formula>NOT(ISERROR(SEARCH("Neutral",C23)))</formula>
    </cfRule>
    <cfRule type="containsText" dxfId="1" priority="1210" operator="between" text="Growth">
      <formula>NOT(ISERROR(SEARCH("Growth",C23)))</formula>
    </cfRule>
  </conditionalFormatting>
  <conditionalFormatting sqref="H23">
    <cfRule type="containsText" dxfId="4" priority="70" operator="between" text="Zero">
      <formula>NOT(ISERROR(SEARCH("Zero",H23)))</formula>
    </cfRule>
    <cfRule type="containsText" dxfId="3" priority="69" operator="between" text="Downfall">
      <formula>NOT(ISERROR(SEARCH("Downfall",H23)))</formula>
    </cfRule>
    <cfRule type="containsText" dxfId="2" priority="68" operator="between" text="Neutral">
      <formula>NOT(ISERROR(SEARCH("Neutral",H23)))</formula>
    </cfRule>
    <cfRule type="containsText" dxfId="1" priority="67" operator="between" text="Growth">
      <formula>NOT(ISERROR(SEARCH("Growth",H23)))</formula>
    </cfRule>
  </conditionalFormatting>
  <conditionalFormatting sqref="I23">
    <cfRule type="containsText" dxfId="4" priority="66" operator="between" text="Zero">
      <formula>NOT(ISERROR(SEARCH("Zero",I23)))</formula>
    </cfRule>
    <cfRule type="containsText" dxfId="3" priority="65" operator="between" text="Downfall">
      <formula>NOT(ISERROR(SEARCH("Downfall",I23)))</formula>
    </cfRule>
    <cfRule type="containsText" dxfId="2" priority="64" operator="between" text="Neutral">
      <formula>NOT(ISERROR(SEARCH("Neutral",I23)))</formula>
    </cfRule>
    <cfRule type="containsText" dxfId="1" priority="63" operator="between" text="Growth">
      <formula>NOT(ISERROR(SEARCH("Growth",I23)))</formula>
    </cfRule>
  </conditionalFormatting>
  <conditionalFormatting sqref="J23">
    <cfRule type="containsText" dxfId="4" priority="62" operator="between" text="Zero">
      <formula>NOT(ISERROR(SEARCH("Zero",J23)))</formula>
    </cfRule>
    <cfRule type="containsText" dxfId="3" priority="61" operator="between" text="Downfall">
      <formula>NOT(ISERROR(SEARCH("Downfall",J23)))</formula>
    </cfRule>
    <cfRule type="containsText" dxfId="2" priority="60" operator="between" text="Neutral">
      <formula>NOT(ISERROR(SEARCH("Neutral",J23)))</formula>
    </cfRule>
    <cfRule type="containsText" dxfId="1" priority="59" operator="between" text="Growth">
      <formula>NOT(ISERROR(SEARCH("Growth",J23)))</formula>
    </cfRule>
  </conditionalFormatting>
  <conditionalFormatting sqref="K23">
    <cfRule type="containsText" dxfId="4" priority="58" operator="between" text="Zero">
      <formula>NOT(ISERROR(SEARCH("Zero",K23)))</formula>
    </cfRule>
    <cfRule type="containsText" dxfId="3" priority="57" operator="between" text="Downfall">
      <formula>NOT(ISERROR(SEARCH("Downfall",K23)))</formula>
    </cfRule>
    <cfRule type="containsText" dxfId="2" priority="56" operator="between" text="Neutral">
      <formula>NOT(ISERROR(SEARCH("Neutral",K23)))</formula>
    </cfRule>
    <cfRule type="containsText" dxfId="1" priority="55" operator="between" text="Growth">
      <formula>NOT(ISERROR(SEARCH("Growth",K23)))</formula>
    </cfRule>
  </conditionalFormatting>
  <conditionalFormatting sqref="N23">
    <cfRule type="containsText" dxfId="4" priority="1205" operator="between" text="Zero">
      <formula>NOT(ISERROR(SEARCH("Zero",N23)))</formula>
    </cfRule>
    <cfRule type="containsText" dxfId="3" priority="1204" operator="between" text="Downfall">
      <formula>NOT(ISERROR(SEARCH("Downfall",N23)))</formula>
    </cfRule>
    <cfRule type="containsText" dxfId="2" priority="1203" operator="between" text="Neutral">
      <formula>NOT(ISERROR(SEARCH("Neutral",N23)))</formula>
    </cfRule>
    <cfRule type="containsText" dxfId="1" priority="1202" operator="between" text="Growth">
      <formula>NOT(ISERROR(SEARCH("Growth",N23)))</formula>
    </cfRule>
  </conditionalFormatting>
  <conditionalFormatting sqref="Q23">
    <cfRule type="containsText" dxfId="4" priority="1201" operator="between" text="Zero">
      <formula>NOT(ISERROR(SEARCH("Zero",Q23)))</formula>
    </cfRule>
    <cfRule type="containsText" dxfId="3" priority="1200" operator="between" text="Downfall">
      <formula>NOT(ISERROR(SEARCH("Downfall",Q23)))</formula>
    </cfRule>
    <cfRule type="containsText" dxfId="2" priority="1199" operator="between" text="Neutral">
      <formula>NOT(ISERROR(SEARCH("Neutral",Q23)))</formula>
    </cfRule>
    <cfRule type="containsText" dxfId="1" priority="1198" operator="between" text="Growth">
      <formula>NOT(ISERROR(SEARCH("Growth",Q23)))</formula>
    </cfRule>
  </conditionalFormatting>
  <conditionalFormatting sqref="A33">
    <cfRule type="containsText" dxfId="0" priority="1193" operator="between" text="SUN">
      <formula>NOT(ISERROR(SEARCH("SUN",A33)))</formula>
    </cfRule>
    <cfRule type="containsText" dxfId="0" priority="1192" operator="between" text="SAT">
      <formula>NOT(ISERROR(SEARCH("SAT",A33)))</formula>
    </cfRule>
    <cfRule type="containsText" dxfId="0" priority="1191" operator="between" text="NEGATIVE">
      <formula>NOT(ISERROR(SEARCH("NEGATIVE",A33)))</formula>
    </cfRule>
  </conditionalFormatting>
  <conditionalFormatting sqref="C33">
    <cfRule type="containsText" dxfId="4" priority="1190" operator="between" text="Zero">
      <formula>NOT(ISERROR(SEARCH("Zero",C33)))</formula>
    </cfRule>
    <cfRule type="containsText" dxfId="3" priority="1189" operator="between" text="Downfall">
      <formula>NOT(ISERROR(SEARCH("Downfall",C33)))</formula>
    </cfRule>
    <cfRule type="containsText" dxfId="2" priority="1188" operator="between" text="Neutral">
      <formula>NOT(ISERROR(SEARCH("Neutral",C33)))</formula>
    </cfRule>
    <cfRule type="containsText" dxfId="1" priority="1187" operator="between" text="Growth">
      <formula>NOT(ISERROR(SEARCH("Growth",C33)))</formula>
    </cfRule>
  </conditionalFormatting>
  <conditionalFormatting sqref="D33:M33">
    <cfRule type="containsText" dxfId="4" priority="1186" operator="between" text="Zero">
      <formula>NOT(ISERROR(SEARCH("Zero",D33)))</formula>
    </cfRule>
    <cfRule type="containsText" dxfId="3" priority="1185" operator="between" text="Downfall">
      <formula>NOT(ISERROR(SEARCH("Downfall",D33)))</formula>
    </cfRule>
    <cfRule type="containsText" dxfId="2" priority="1184" operator="between" text="Neutral">
      <formula>NOT(ISERROR(SEARCH("Neutral",D33)))</formula>
    </cfRule>
    <cfRule type="containsText" dxfId="1" priority="1183" operator="between" text="Growth">
      <formula>NOT(ISERROR(SEARCH("Growth",D33)))</formula>
    </cfRule>
  </conditionalFormatting>
  <conditionalFormatting sqref="N33">
    <cfRule type="containsText" dxfId="4" priority="1182" operator="between" text="Zero">
      <formula>NOT(ISERROR(SEARCH("Zero",N33)))</formula>
    </cfRule>
    <cfRule type="containsText" dxfId="3" priority="1181" operator="between" text="Downfall">
      <formula>NOT(ISERROR(SEARCH("Downfall",N33)))</formula>
    </cfRule>
    <cfRule type="containsText" dxfId="2" priority="1180" operator="between" text="Neutral">
      <formula>NOT(ISERROR(SEARCH("Neutral",N33)))</formula>
    </cfRule>
    <cfRule type="containsText" dxfId="1" priority="1179" operator="between" text="Growth">
      <formula>NOT(ISERROR(SEARCH("Growth",N33)))</formula>
    </cfRule>
  </conditionalFormatting>
  <conditionalFormatting sqref="Q33">
    <cfRule type="containsText" dxfId="4" priority="1178" operator="between" text="Zero">
      <formula>NOT(ISERROR(SEARCH("Zero",Q33)))</formula>
    </cfRule>
    <cfRule type="containsText" dxfId="3" priority="1177" operator="between" text="Downfall">
      <formula>NOT(ISERROR(SEARCH("Downfall",Q33)))</formula>
    </cfRule>
    <cfRule type="containsText" dxfId="2" priority="1176" operator="between" text="Neutral">
      <formula>NOT(ISERROR(SEARCH("Neutral",Q33)))</formula>
    </cfRule>
    <cfRule type="containsText" dxfId="1" priority="1175" operator="between" text="Growth">
      <formula>NOT(ISERROR(SEARCH("Growth",Q33)))</formula>
    </cfRule>
  </conditionalFormatting>
  <conditionalFormatting sqref="D40">
    <cfRule type="containsText" dxfId="0" priority="1250" operator="between" text="NEGATIVE">
      <formula>NOT(ISERROR(SEARCH("NEGATIVE",D40)))</formula>
    </cfRule>
    <cfRule type="containsText" dxfId="0" priority="1258" operator="between" text="SAT">
      <formula>NOT(ISERROR(SEARCH("SAT",D40)))</formula>
    </cfRule>
    <cfRule type="containsText" dxfId="0" priority="1266" operator="between" text="SUN">
      <formula>NOT(ISERROR(SEARCH("SUN",D40)))</formula>
    </cfRule>
  </conditionalFormatting>
  <conditionalFormatting sqref="F40">
    <cfRule type="containsText" dxfId="0" priority="1249" operator="between" text="NEGATIVE">
      <formula>NOT(ISERROR(SEARCH("NEGATIVE",F40)))</formula>
    </cfRule>
    <cfRule type="containsText" dxfId="0" priority="1257" operator="between" text="SAT">
      <formula>NOT(ISERROR(SEARCH("SAT",F40)))</formula>
    </cfRule>
    <cfRule type="containsText" dxfId="0" priority="1265" operator="between" text="SUN">
      <formula>NOT(ISERROR(SEARCH("SUN",F40)))</formula>
    </cfRule>
  </conditionalFormatting>
  <conditionalFormatting sqref="H40:J40">
    <cfRule type="containsText" dxfId="0" priority="1243" operator="between" text="NEGATIVE">
      <formula>NOT(ISERROR(SEARCH("NEGATIVE",H40)))</formula>
    </cfRule>
    <cfRule type="containsText" dxfId="0" priority="1244" operator="between" text="SAT">
      <formula>NOT(ISERROR(SEARCH("SAT",H40)))</formula>
    </cfRule>
    <cfRule type="containsText" dxfId="0" priority="1245" operator="between" text="SUN">
      <formula>NOT(ISERROR(SEARCH("SUN",H40)))</formula>
    </cfRule>
  </conditionalFormatting>
  <conditionalFormatting sqref="L40:M40">
    <cfRule type="containsText" dxfId="0" priority="1237" operator="between" text="NEGATIVE">
      <formula>NOT(ISERROR(SEARCH("NEGATIVE",L40)))</formula>
    </cfRule>
    <cfRule type="containsText" dxfId="0" priority="1238" operator="between" text="SAT">
      <formula>NOT(ISERROR(SEARCH("SAT",L40)))</formula>
    </cfRule>
    <cfRule type="containsText" dxfId="0" priority="1239" operator="between" text="SUN">
      <formula>NOT(ISERROR(SEARCH("SUN",L40)))</formula>
    </cfRule>
  </conditionalFormatting>
  <conditionalFormatting sqref="A43">
    <cfRule type="containsText" dxfId="0" priority="1170" operator="between" text="SUN">
      <formula>NOT(ISERROR(SEARCH("SUN",A43)))</formula>
    </cfRule>
    <cfRule type="containsText" dxfId="0" priority="1169" operator="between" text="SAT">
      <formula>NOT(ISERROR(SEARCH("SAT",A43)))</formula>
    </cfRule>
    <cfRule type="containsText" dxfId="0" priority="1168" operator="between" text="NEGATIVE">
      <formula>NOT(ISERROR(SEARCH("NEGATIVE",A43)))</formula>
    </cfRule>
  </conditionalFormatting>
  <conditionalFormatting sqref="C43">
    <cfRule type="containsText" dxfId="4" priority="1167" operator="between" text="Zero">
      <formula>NOT(ISERROR(SEARCH("Zero",C43)))</formula>
    </cfRule>
    <cfRule type="containsText" dxfId="3" priority="1166" operator="between" text="Downfall">
      <formula>NOT(ISERROR(SEARCH("Downfall",C43)))</formula>
    </cfRule>
    <cfRule type="containsText" dxfId="2" priority="1165" operator="between" text="Neutral">
      <formula>NOT(ISERROR(SEARCH("Neutral",C43)))</formula>
    </cfRule>
    <cfRule type="containsText" dxfId="1" priority="1164" operator="between" text="Growth">
      <formula>NOT(ISERROR(SEARCH("Growth",C43)))</formula>
    </cfRule>
  </conditionalFormatting>
  <conditionalFormatting sqref="D43:M43">
    <cfRule type="containsText" dxfId="4" priority="1163" operator="between" text="Zero">
      <formula>NOT(ISERROR(SEARCH("Zero",D43)))</formula>
    </cfRule>
    <cfRule type="containsText" dxfId="3" priority="1162" operator="between" text="Downfall">
      <formula>NOT(ISERROR(SEARCH("Downfall",D43)))</formula>
    </cfRule>
    <cfRule type="containsText" dxfId="2" priority="1161" operator="between" text="Neutral">
      <formula>NOT(ISERROR(SEARCH("Neutral",D43)))</formula>
    </cfRule>
    <cfRule type="containsText" dxfId="1" priority="1160" operator="between" text="Growth">
      <formula>NOT(ISERROR(SEARCH("Growth",D43)))</formula>
    </cfRule>
  </conditionalFormatting>
  <conditionalFormatting sqref="N43">
    <cfRule type="containsText" dxfId="4" priority="1159" operator="between" text="Zero">
      <formula>NOT(ISERROR(SEARCH("Zero",N43)))</formula>
    </cfRule>
    <cfRule type="containsText" dxfId="3" priority="1158" operator="between" text="Downfall">
      <formula>NOT(ISERROR(SEARCH("Downfall",N43)))</formula>
    </cfRule>
    <cfRule type="containsText" dxfId="2" priority="1157" operator="between" text="Neutral">
      <formula>NOT(ISERROR(SEARCH("Neutral",N43)))</formula>
    </cfRule>
    <cfRule type="containsText" dxfId="1" priority="1156" operator="between" text="Growth">
      <formula>NOT(ISERROR(SEARCH("Growth",N43)))</formula>
    </cfRule>
  </conditionalFormatting>
  <conditionalFormatting sqref="Q43">
    <cfRule type="containsText" dxfId="4" priority="1155" operator="between" text="Zero">
      <formula>NOT(ISERROR(SEARCH("Zero",Q43)))</formula>
    </cfRule>
    <cfRule type="containsText" dxfId="3" priority="1154" operator="between" text="Downfall">
      <formula>NOT(ISERROR(SEARCH("Downfall",Q43)))</formula>
    </cfRule>
    <cfRule type="containsText" dxfId="2" priority="1153" operator="between" text="Neutral">
      <formula>NOT(ISERROR(SEARCH("Neutral",Q43)))</formula>
    </cfRule>
    <cfRule type="containsText" dxfId="1" priority="1152" operator="between" text="Growth">
      <formula>NOT(ISERROR(SEARCH("Growth",Q43)))</formula>
    </cfRule>
  </conditionalFormatting>
  <conditionalFormatting sqref="A44">
    <cfRule type="containsText" dxfId="0" priority="1531" operator="between" text="NEGATIVE">
      <formula>NOT(ISERROR(SEARCH("NEGATIVE",A44)))</formula>
    </cfRule>
    <cfRule type="containsText" dxfId="0" priority="1532" operator="between" text="SAT">
      <formula>NOT(ISERROR(SEARCH("SAT",A44)))</formula>
    </cfRule>
    <cfRule type="containsText" dxfId="0" priority="1533" operator="between" text="SUN">
      <formula>NOT(ISERROR(SEARCH("SUN",A44)))</formula>
    </cfRule>
  </conditionalFormatting>
  <conditionalFormatting sqref="Q44">
    <cfRule type="containsText" dxfId="0" priority="3" operator="between" text="SUN">
      <formula>NOT(ISERROR(SEARCH("SUN",Q44)))</formula>
    </cfRule>
    <cfRule type="containsText" dxfId="0" priority="2" operator="between" text="SAT">
      <formula>NOT(ISERROR(SEARCH("SAT",Q44)))</formula>
    </cfRule>
    <cfRule type="containsText" dxfId="0" priority="1" operator="between" text="NEGATIVE">
      <formula>NOT(ISERROR(SEARCH("NEGATIVE",Q44)))</formula>
    </cfRule>
  </conditionalFormatting>
  <conditionalFormatting sqref="S44">
    <cfRule type="containsText" dxfId="0" priority="1522" operator="between" text="NEGATIVE">
      <formula>NOT(ISERROR(SEARCH("NEGATIVE",S44)))</formula>
    </cfRule>
    <cfRule type="containsText" dxfId="0" priority="1523" operator="between" text="SAT">
      <formula>NOT(ISERROR(SEARCH("SAT",S44)))</formula>
    </cfRule>
    <cfRule type="containsText" dxfId="0" priority="1524" operator="between" text="SUN">
      <formula>NOT(ISERROR(SEARCH("SUN",S44)))</formula>
    </cfRule>
  </conditionalFormatting>
  <conditionalFormatting sqref="T44">
    <cfRule type="containsText" dxfId="0" priority="1525" operator="between" text="NEGATIVE">
      <formula>NOT(ISERROR(SEARCH("NEGATIVE",T44)))</formula>
    </cfRule>
    <cfRule type="containsText" dxfId="0" priority="1526" operator="between" text="SAT">
      <formula>NOT(ISERROR(SEARCH("SAT",T44)))</formula>
    </cfRule>
    <cfRule type="containsText" dxfId="0" priority="1527" operator="between" text="SUN">
      <formula>NOT(ISERROR(SEARCH("SUN",T44)))</formula>
    </cfRule>
  </conditionalFormatting>
  <conditionalFormatting sqref="A46">
    <cfRule type="containsText" dxfId="0" priority="1147" operator="between" text="SUN">
      <formula>NOT(ISERROR(SEARCH("SUN",A46)))</formula>
    </cfRule>
    <cfRule type="containsText" dxfId="0" priority="1146" operator="between" text="SAT">
      <formula>NOT(ISERROR(SEARCH("SAT",A46)))</formula>
    </cfRule>
    <cfRule type="containsText" dxfId="0" priority="1145" operator="between" text="NEGATIVE">
      <formula>NOT(ISERROR(SEARCH("NEGATIVE",A46)))</formula>
    </cfRule>
  </conditionalFormatting>
  <conditionalFormatting sqref="C46">
    <cfRule type="containsText" dxfId="4" priority="1144" operator="between" text="Zero">
      <formula>NOT(ISERROR(SEARCH("Zero",C46)))</formula>
    </cfRule>
    <cfRule type="containsText" dxfId="3" priority="1143" operator="between" text="Downfall">
      <formula>NOT(ISERROR(SEARCH("Downfall",C46)))</formula>
    </cfRule>
    <cfRule type="containsText" dxfId="2" priority="1142" operator="between" text="Neutral">
      <formula>NOT(ISERROR(SEARCH("Neutral",C46)))</formula>
    </cfRule>
    <cfRule type="containsText" dxfId="1" priority="1141" operator="between" text="Growth">
      <formula>NOT(ISERROR(SEARCH("Growth",C46)))</formula>
    </cfRule>
  </conditionalFormatting>
  <conditionalFormatting sqref="D46:M46">
    <cfRule type="containsText" dxfId="4" priority="1140" operator="between" text="Zero">
      <formula>NOT(ISERROR(SEARCH("Zero",D46)))</formula>
    </cfRule>
    <cfRule type="containsText" dxfId="3" priority="1139" operator="between" text="Downfall">
      <formula>NOT(ISERROR(SEARCH("Downfall",D46)))</formula>
    </cfRule>
    <cfRule type="containsText" dxfId="2" priority="1138" operator="between" text="Neutral">
      <formula>NOT(ISERROR(SEARCH("Neutral",D46)))</formula>
    </cfRule>
    <cfRule type="containsText" dxfId="1" priority="1137" operator="between" text="Growth">
      <formula>NOT(ISERROR(SEARCH("Growth",D46)))</formula>
    </cfRule>
  </conditionalFormatting>
  <conditionalFormatting sqref="N46">
    <cfRule type="containsText" dxfId="4" priority="1136" operator="between" text="Zero">
      <formula>NOT(ISERROR(SEARCH("Zero",N46)))</formula>
    </cfRule>
    <cfRule type="containsText" dxfId="3" priority="1135" operator="between" text="Downfall">
      <formula>NOT(ISERROR(SEARCH("Downfall",N46)))</formula>
    </cfRule>
    <cfRule type="containsText" dxfId="2" priority="1134" operator="between" text="Neutral">
      <formula>NOT(ISERROR(SEARCH("Neutral",N46)))</formula>
    </cfRule>
    <cfRule type="containsText" dxfId="1" priority="1133" operator="between" text="Growth">
      <formula>NOT(ISERROR(SEARCH("Growth",N46)))</formula>
    </cfRule>
  </conditionalFormatting>
  <conditionalFormatting sqref="Q46">
    <cfRule type="containsText" dxfId="4" priority="1132" operator="between" text="Zero">
      <formula>NOT(ISERROR(SEARCH("Zero",Q46)))</formula>
    </cfRule>
    <cfRule type="containsText" dxfId="3" priority="1131" operator="between" text="Downfall">
      <formula>NOT(ISERROR(SEARCH("Downfall",Q46)))</formula>
    </cfRule>
    <cfRule type="containsText" dxfId="2" priority="1130" operator="between" text="Neutral">
      <formula>NOT(ISERROR(SEARCH("Neutral",Q46)))</formula>
    </cfRule>
    <cfRule type="containsText" dxfId="1" priority="1129" operator="between" text="Growth">
      <formula>NOT(ISERROR(SEARCH("Growth",Q46)))</formula>
    </cfRule>
  </conditionalFormatting>
  <conditionalFormatting sqref="M47:N47">
    <cfRule type="containsText" dxfId="0" priority="1608" operator="between" text="NEGATIVE">
      <formula>NOT(ISERROR(SEARCH("NEGATIVE",M47)))</formula>
    </cfRule>
    <cfRule type="containsText" dxfId="0" priority="1609" operator="between" text="SAT">
      <formula>NOT(ISERROR(SEARCH("SAT",M47)))</formula>
    </cfRule>
    <cfRule type="containsText" dxfId="0" priority="1610" operator="between" text="SUN">
      <formula>NOT(ISERROR(SEARCH("SUN",M47)))</formula>
    </cfRule>
  </conditionalFormatting>
  <conditionalFormatting sqref="S47">
    <cfRule type="containsText" dxfId="0" priority="1547" operator="between" text="NEGATIVE">
      <formula>NOT(ISERROR(SEARCH("NEGATIVE",S47)))</formula>
    </cfRule>
    <cfRule type="containsText" dxfId="0" priority="1548" operator="between" text="SAT">
      <formula>NOT(ISERROR(SEARCH("SAT",S47)))</formula>
    </cfRule>
    <cfRule type="containsText" dxfId="0" priority="1549" operator="between" text="SUN">
      <formula>NOT(ISERROR(SEARCH("SUN",S47)))</formula>
    </cfRule>
  </conditionalFormatting>
  <conditionalFormatting sqref="T47">
    <cfRule type="containsText" dxfId="0" priority="1550" operator="between" text="NEGATIVE">
      <formula>NOT(ISERROR(SEARCH("NEGATIVE",T47)))</formula>
    </cfRule>
    <cfRule type="containsText" dxfId="0" priority="1551" operator="between" text="SAT">
      <formula>NOT(ISERROR(SEARCH("SAT",T47)))</formula>
    </cfRule>
    <cfRule type="containsText" dxfId="0" priority="1552" operator="between" text="SUN">
      <formula>NOT(ISERROR(SEARCH("SUN",T47)))</formula>
    </cfRule>
  </conditionalFormatting>
  <conditionalFormatting sqref="A56">
    <cfRule type="containsText" dxfId="0" priority="1124" operator="between" text="SUN">
      <formula>NOT(ISERROR(SEARCH("SUN",A56)))</formula>
    </cfRule>
    <cfRule type="containsText" dxfId="0" priority="1123" operator="between" text="SAT">
      <formula>NOT(ISERROR(SEARCH("SAT",A56)))</formula>
    </cfRule>
    <cfRule type="containsText" dxfId="0" priority="1122" operator="between" text="NEGATIVE">
      <formula>NOT(ISERROR(SEARCH("NEGATIVE",A56)))</formula>
    </cfRule>
  </conditionalFormatting>
  <conditionalFormatting sqref="C56">
    <cfRule type="containsText" dxfId="4" priority="1121" operator="between" text="Zero">
      <formula>NOT(ISERROR(SEARCH("Zero",C56)))</formula>
    </cfRule>
    <cfRule type="containsText" dxfId="3" priority="1120" operator="between" text="Downfall">
      <formula>NOT(ISERROR(SEARCH("Downfall",C56)))</formula>
    </cfRule>
    <cfRule type="containsText" dxfId="2" priority="1119" operator="between" text="Neutral">
      <formula>NOT(ISERROR(SEARCH("Neutral",C56)))</formula>
    </cfRule>
    <cfRule type="containsText" dxfId="1" priority="1118" operator="between" text="Growth">
      <formula>NOT(ISERROR(SEARCH("Growth",C56)))</formula>
    </cfRule>
  </conditionalFormatting>
  <conditionalFormatting sqref="D56:M56">
    <cfRule type="containsText" dxfId="4" priority="1117" operator="between" text="Zero">
      <formula>NOT(ISERROR(SEARCH("Zero",D56)))</formula>
    </cfRule>
    <cfRule type="containsText" dxfId="3" priority="1116" operator="between" text="Downfall">
      <formula>NOT(ISERROR(SEARCH("Downfall",D56)))</formula>
    </cfRule>
    <cfRule type="containsText" dxfId="2" priority="1115" operator="between" text="Neutral">
      <formula>NOT(ISERROR(SEARCH("Neutral",D56)))</formula>
    </cfRule>
    <cfRule type="containsText" dxfId="1" priority="1114" operator="between" text="Growth">
      <formula>NOT(ISERROR(SEARCH("Growth",D56)))</formula>
    </cfRule>
  </conditionalFormatting>
  <conditionalFormatting sqref="N56">
    <cfRule type="containsText" dxfId="4" priority="1113" operator="between" text="Zero">
      <formula>NOT(ISERROR(SEARCH("Zero",N56)))</formula>
    </cfRule>
    <cfRule type="containsText" dxfId="3" priority="1112" operator="between" text="Downfall">
      <formula>NOT(ISERROR(SEARCH("Downfall",N56)))</formula>
    </cfRule>
    <cfRule type="containsText" dxfId="2" priority="1111" operator="between" text="Neutral">
      <formula>NOT(ISERROR(SEARCH("Neutral",N56)))</formula>
    </cfRule>
    <cfRule type="containsText" dxfId="1" priority="1110" operator="between" text="Growth">
      <formula>NOT(ISERROR(SEARCH("Growth",N56)))</formula>
    </cfRule>
  </conditionalFormatting>
  <conditionalFormatting sqref="Q56">
    <cfRule type="containsText" dxfId="4" priority="1109" operator="between" text="Zero">
      <formula>NOT(ISERROR(SEARCH("Zero",Q56)))</formula>
    </cfRule>
    <cfRule type="containsText" dxfId="3" priority="1108" operator="between" text="Downfall">
      <formula>NOT(ISERROR(SEARCH("Downfall",Q56)))</formula>
    </cfRule>
    <cfRule type="containsText" dxfId="2" priority="1107" operator="between" text="Neutral">
      <formula>NOT(ISERROR(SEARCH("Neutral",Q56)))</formula>
    </cfRule>
    <cfRule type="containsText" dxfId="1" priority="1106" operator="between" text="Growth">
      <formula>NOT(ISERROR(SEARCH("Growth",Q56)))</formula>
    </cfRule>
  </conditionalFormatting>
  <conditionalFormatting sqref="A66">
    <cfRule type="containsText" dxfId="0" priority="1101" operator="between" text="SUN">
      <formula>NOT(ISERROR(SEARCH("SUN",A66)))</formula>
    </cfRule>
    <cfRule type="containsText" dxfId="0" priority="1100" operator="between" text="SAT">
      <formula>NOT(ISERROR(SEARCH("SAT",A66)))</formula>
    </cfRule>
    <cfRule type="containsText" dxfId="0" priority="1099" operator="between" text="NEGATIVE">
      <formula>NOT(ISERROR(SEARCH("NEGATIVE",A66)))</formula>
    </cfRule>
  </conditionalFormatting>
  <conditionalFormatting sqref="C66">
    <cfRule type="containsText" dxfId="4" priority="1098" operator="between" text="Zero">
      <formula>NOT(ISERROR(SEARCH("Zero",C66)))</formula>
    </cfRule>
    <cfRule type="containsText" dxfId="3" priority="1097" operator="between" text="Downfall">
      <formula>NOT(ISERROR(SEARCH("Downfall",C66)))</formula>
    </cfRule>
    <cfRule type="containsText" dxfId="2" priority="1096" operator="between" text="Neutral">
      <formula>NOT(ISERROR(SEARCH("Neutral",C66)))</formula>
    </cfRule>
    <cfRule type="containsText" dxfId="1" priority="1095" operator="between" text="Growth">
      <formula>NOT(ISERROR(SEARCH("Growth",C66)))</formula>
    </cfRule>
  </conditionalFormatting>
  <conditionalFormatting sqref="D66:M66">
    <cfRule type="containsText" dxfId="4" priority="1094" operator="between" text="Zero">
      <formula>NOT(ISERROR(SEARCH("Zero",D66)))</formula>
    </cfRule>
    <cfRule type="containsText" dxfId="3" priority="1093" operator="between" text="Downfall">
      <formula>NOT(ISERROR(SEARCH("Downfall",D66)))</formula>
    </cfRule>
    <cfRule type="containsText" dxfId="2" priority="1092" operator="between" text="Neutral">
      <formula>NOT(ISERROR(SEARCH("Neutral",D66)))</formula>
    </cfRule>
    <cfRule type="containsText" dxfId="1" priority="1091" operator="between" text="Growth">
      <formula>NOT(ISERROR(SEARCH("Growth",D66)))</formula>
    </cfRule>
  </conditionalFormatting>
  <conditionalFormatting sqref="N66">
    <cfRule type="containsText" dxfId="4" priority="1090" operator="between" text="Zero">
      <formula>NOT(ISERROR(SEARCH("Zero",N66)))</formula>
    </cfRule>
    <cfRule type="containsText" dxfId="3" priority="1089" operator="between" text="Downfall">
      <formula>NOT(ISERROR(SEARCH("Downfall",N66)))</formula>
    </cfRule>
    <cfRule type="containsText" dxfId="2" priority="1088" operator="between" text="Neutral">
      <formula>NOT(ISERROR(SEARCH("Neutral",N66)))</formula>
    </cfRule>
    <cfRule type="containsText" dxfId="1" priority="1087" operator="between" text="Growth">
      <formula>NOT(ISERROR(SEARCH("Growth",N66)))</formula>
    </cfRule>
  </conditionalFormatting>
  <conditionalFormatting sqref="Q66">
    <cfRule type="containsText" dxfId="4" priority="1086" operator="between" text="Zero">
      <formula>NOT(ISERROR(SEARCH("Zero",Q66)))</formula>
    </cfRule>
    <cfRule type="containsText" dxfId="3" priority="1085" operator="between" text="Downfall">
      <formula>NOT(ISERROR(SEARCH("Downfall",Q66)))</formula>
    </cfRule>
    <cfRule type="containsText" dxfId="2" priority="1084" operator="between" text="Neutral">
      <formula>NOT(ISERROR(SEARCH("Neutral",Q66)))</formula>
    </cfRule>
    <cfRule type="containsText" dxfId="1" priority="1083" operator="between" text="Growth">
      <formula>NOT(ISERROR(SEARCH("Growth",Q66)))</formula>
    </cfRule>
  </conditionalFormatting>
  <conditionalFormatting sqref="D74">
    <cfRule type="containsText" dxfId="0" priority="2094" operator="between" text="NEGATIVE">
      <formula>NOT(ISERROR(SEARCH("NEGATIVE",D74)))</formula>
    </cfRule>
    <cfRule type="containsText" dxfId="0" priority="2102" operator="between" text="SAT">
      <formula>NOT(ISERROR(SEARCH("SAT",D74)))</formula>
    </cfRule>
    <cfRule type="containsText" dxfId="0" priority="2110" operator="between" text="SUN">
      <formula>NOT(ISERROR(SEARCH("SUN",D74)))</formula>
    </cfRule>
  </conditionalFormatting>
  <conditionalFormatting sqref="A76">
    <cfRule type="containsText" dxfId="0" priority="1078" operator="between" text="SUN">
      <formula>NOT(ISERROR(SEARCH("SUN",A76)))</formula>
    </cfRule>
    <cfRule type="containsText" dxfId="0" priority="1077" operator="between" text="SAT">
      <formula>NOT(ISERROR(SEARCH("SAT",A76)))</formula>
    </cfRule>
    <cfRule type="containsText" dxfId="0" priority="1076" operator="between" text="NEGATIVE">
      <formula>NOT(ISERROR(SEARCH("NEGATIVE",A76)))</formula>
    </cfRule>
  </conditionalFormatting>
  <conditionalFormatting sqref="C76">
    <cfRule type="containsText" dxfId="4" priority="1075" operator="between" text="Zero">
      <formula>NOT(ISERROR(SEARCH("Zero",C76)))</formula>
    </cfRule>
    <cfRule type="containsText" dxfId="3" priority="1074" operator="between" text="Downfall">
      <formula>NOT(ISERROR(SEARCH("Downfall",C76)))</formula>
    </cfRule>
    <cfRule type="containsText" dxfId="2" priority="1073" operator="between" text="Neutral">
      <formula>NOT(ISERROR(SEARCH("Neutral",C76)))</formula>
    </cfRule>
    <cfRule type="containsText" dxfId="1" priority="1072" operator="between" text="Growth">
      <formula>NOT(ISERROR(SEARCH("Growth",C76)))</formula>
    </cfRule>
  </conditionalFormatting>
  <conditionalFormatting sqref="D76:M76">
    <cfRule type="containsText" dxfId="4" priority="1071" operator="between" text="Zero">
      <formula>NOT(ISERROR(SEARCH("Zero",D76)))</formula>
    </cfRule>
    <cfRule type="containsText" dxfId="3" priority="1070" operator="between" text="Downfall">
      <formula>NOT(ISERROR(SEARCH("Downfall",D76)))</formula>
    </cfRule>
    <cfRule type="containsText" dxfId="2" priority="1069" operator="between" text="Neutral">
      <formula>NOT(ISERROR(SEARCH("Neutral",D76)))</formula>
    </cfRule>
    <cfRule type="containsText" dxfId="1" priority="1068" operator="between" text="Growth">
      <formula>NOT(ISERROR(SEARCH("Growth",D76)))</formula>
    </cfRule>
  </conditionalFormatting>
  <conditionalFormatting sqref="N76">
    <cfRule type="containsText" dxfId="4" priority="1067" operator="between" text="Zero">
      <formula>NOT(ISERROR(SEARCH("Zero",N76)))</formula>
    </cfRule>
    <cfRule type="containsText" dxfId="3" priority="1066" operator="between" text="Downfall">
      <formula>NOT(ISERROR(SEARCH("Downfall",N76)))</formula>
    </cfRule>
    <cfRule type="containsText" dxfId="2" priority="1065" operator="between" text="Neutral">
      <formula>NOT(ISERROR(SEARCH("Neutral",N76)))</formula>
    </cfRule>
    <cfRule type="containsText" dxfId="1" priority="1064" operator="between" text="Growth">
      <formula>NOT(ISERROR(SEARCH("Growth",N76)))</formula>
    </cfRule>
  </conditionalFormatting>
  <conditionalFormatting sqref="Q76">
    <cfRule type="containsText" dxfId="4" priority="1063" operator="between" text="Zero">
      <formula>NOT(ISERROR(SEARCH("Zero",Q76)))</formula>
    </cfRule>
    <cfRule type="containsText" dxfId="3" priority="1062" operator="between" text="Downfall">
      <formula>NOT(ISERROR(SEARCH("Downfall",Q76)))</formula>
    </cfRule>
    <cfRule type="containsText" dxfId="2" priority="1061" operator="between" text="Neutral">
      <formula>NOT(ISERROR(SEARCH("Neutral",Q76)))</formula>
    </cfRule>
    <cfRule type="containsText" dxfId="1" priority="1060" operator="between" text="Growth">
      <formula>NOT(ISERROR(SEARCH("Growth",Q76)))</formula>
    </cfRule>
  </conditionalFormatting>
  <conditionalFormatting sqref="F81">
    <cfRule type="containsText" dxfId="0" priority="2087" operator="between" text="NEGATIVE">
      <formula>NOT(ISERROR(SEARCH("NEGATIVE",F81)))</formula>
    </cfRule>
    <cfRule type="containsText" dxfId="0" priority="2095" operator="between" text="SAT">
      <formula>NOT(ISERROR(SEARCH("SAT",F81)))</formula>
    </cfRule>
    <cfRule type="containsText" dxfId="0" priority="2103" operator="between" text="SUN">
      <formula>NOT(ISERROR(SEARCH("SUN",F81)))</formula>
    </cfRule>
  </conditionalFormatting>
  <conditionalFormatting sqref="L81:M81">
    <cfRule type="containsText" dxfId="0" priority="1871" operator="between" text="NEGATIVE">
      <formula>NOT(ISERROR(SEARCH("NEGATIVE",L81)))</formula>
    </cfRule>
    <cfRule type="containsText" dxfId="0" priority="1872" operator="between" text="SAT">
      <formula>NOT(ISERROR(SEARCH("SAT",L81)))</formula>
    </cfRule>
    <cfRule type="containsText" dxfId="0" priority="1873" operator="between" text="SUN">
      <formula>NOT(ISERROR(SEARCH("SUN",L81)))</formula>
    </cfRule>
  </conditionalFormatting>
  <conditionalFormatting sqref="A86">
    <cfRule type="containsText" dxfId="0" priority="1055" operator="between" text="SUN">
      <formula>NOT(ISERROR(SEARCH("SUN",A86)))</formula>
    </cfRule>
    <cfRule type="containsText" dxfId="0" priority="1054" operator="between" text="SAT">
      <formula>NOT(ISERROR(SEARCH("SAT",A86)))</formula>
    </cfRule>
    <cfRule type="containsText" dxfId="0" priority="1053" operator="between" text="NEGATIVE">
      <formula>NOT(ISERROR(SEARCH("NEGATIVE",A86)))</formula>
    </cfRule>
  </conditionalFormatting>
  <conditionalFormatting sqref="C86">
    <cfRule type="containsText" dxfId="4" priority="1052" operator="between" text="Zero">
      <formula>NOT(ISERROR(SEARCH("Zero",C86)))</formula>
    </cfRule>
    <cfRule type="containsText" dxfId="3" priority="1051" operator="between" text="Downfall">
      <formula>NOT(ISERROR(SEARCH("Downfall",C86)))</formula>
    </cfRule>
    <cfRule type="containsText" dxfId="2" priority="1050" operator="between" text="Neutral">
      <formula>NOT(ISERROR(SEARCH("Neutral",C86)))</formula>
    </cfRule>
    <cfRule type="containsText" dxfId="1" priority="1049" operator="between" text="Growth">
      <formula>NOT(ISERROR(SEARCH("Growth",C86)))</formula>
    </cfRule>
  </conditionalFormatting>
  <conditionalFormatting sqref="D86:M86">
    <cfRule type="containsText" dxfId="4" priority="1048" operator="between" text="Zero">
      <formula>NOT(ISERROR(SEARCH("Zero",D86)))</formula>
    </cfRule>
    <cfRule type="containsText" dxfId="3" priority="1047" operator="between" text="Downfall">
      <formula>NOT(ISERROR(SEARCH("Downfall",D86)))</formula>
    </cfRule>
    <cfRule type="containsText" dxfId="2" priority="1046" operator="between" text="Neutral">
      <formula>NOT(ISERROR(SEARCH("Neutral",D86)))</formula>
    </cfRule>
    <cfRule type="containsText" dxfId="1" priority="1045" operator="between" text="Growth">
      <formula>NOT(ISERROR(SEARCH("Growth",D86)))</formula>
    </cfRule>
  </conditionalFormatting>
  <conditionalFormatting sqref="N86">
    <cfRule type="containsText" dxfId="4" priority="1044" operator="between" text="Zero">
      <formula>NOT(ISERROR(SEARCH("Zero",N86)))</formula>
    </cfRule>
    <cfRule type="containsText" dxfId="3" priority="1043" operator="between" text="Downfall">
      <formula>NOT(ISERROR(SEARCH("Downfall",N86)))</formula>
    </cfRule>
    <cfRule type="containsText" dxfId="2" priority="1042" operator="between" text="Neutral">
      <formula>NOT(ISERROR(SEARCH("Neutral",N86)))</formula>
    </cfRule>
    <cfRule type="containsText" dxfId="1" priority="1041" operator="between" text="Growth">
      <formula>NOT(ISERROR(SEARCH("Growth",N86)))</formula>
    </cfRule>
  </conditionalFormatting>
  <conditionalFormatting sqref="Q86">
    <cfRule type="containsText" dxfId="4" priority="1040" operator="between" text="Zero">
      <formula>NOT(ISERROR(SEARCH("Zero",Q86)))</formula>
    </cfRule>
    <cfRule type="containsText" dxfId="3" priority="1039" operator="between" text="Downfall">
      <formula>NOT(ISERROR(SEARCH("Downfall",Q86)))</formula>
    </cfRule>
    <cfRule type="containsText" dxfId="2" priority="1038" operator="between" text="Neutral">
      <formula>NOT(ISERROR(SEARCH("Neutral",Q86)))</formula>
    </cfRule>
    <cfRule type="containsText" dxfId="1" priority="1037" operator="between" text="Growth">
      <formula>NOT(ISERROR(SEARCH("Growth",Q86)))</formula>
    </cfRule>
  </conditionalFormatting>
  <conditionalFormatting sqref="A87">
    <cfRule type="containsText" dxfId="0" priority="1506" operator="between" text="NEGATIVE">
      <formula>NOT(ISERROR(SEARCH("NEGATIVE",A87)))</formula>
    </cfRule>
    <cfRule type="containsText" dxfId="0" priority="1507" operator="between" text="SAT">
      <formula>NOT(ISERROR(SEARCH("SAT",A87)))</formula>
    </cfRule>
    <cfRule type="containsText" dxfId="0" priority="1508" operator="between" text="SUN">
      <formula>NOT(ISERROR(SEARCH("SUN",A87)))</formula>
    </cfRule>
  </conditionalFormatting>
  <conditionalFormatting sqref="Q87">
    <cfRule type="containsText" dxfId="0" priority="6" operator="between" text="SUN">
      <formula>NOT(ISERROR(SEARCH("SUN",Q87)))</formula>
    </cfRule>
    <cfRule type="containsText" dxfId="0" priority="5" operator="between" text="SAT">
      <formula>NOT(ISERROR(SEARCH("SAT",Q87)))</formula>
    </cfRule>
    <cfRule type="containsText" dxfId="0" priority="4" operator="between" text="NEGATIVE">
      <formula>NOT(ISERROR(SEARCH("NEGATIVE",Q87)))</formula>
    </cfRule>
  </conditionalFormatting>
  <conditionalFormatting sqref="S87">
    <cfRule type="containsText" dxfId="0" priority="1497" operator="between" text="NEGATIVE">
      <formula>NOT(ISERROR(SEARCH("NEGATIVE",S87)))</formula>
    </cfRule>
    <cfRule type="containsText" dxfId="0" priority="1498" operator="between" text="SAT">
      <formula>NOT(ISERROR(SEARCH("SAT",S87)))</formula>
    </cfRule>
    <cfRule type="containsText" dxfId="0" priority="1499" operator="between" text="SUN">
      <formula>NOT(ISERROR(SEARCH("SUN",S87)))</formula>
    </cfRule>
  </conditionalFormatting>
  <conditionalFormatting sqref="T87">
    <cfRule type="containsText" dxfId="0" priority="1500" operator="between" text="NEGATIVE">
      <formula>NOT(ISERROR(SEARCH("NEGATIVE",T87)))</formula>
    </cfRule>
    <cfRule type="containsText" dxfId="0" priority="1501" operator="between" text="SAT">
      <formula>NOT(ISERROR(SEARCH("SAT",T87)))</formula>
    </cfRule>
    <cfRule type="containsText" dxfId="0" priority="1502" operator="between" text="SUN">
      <formula>NOT(ISERROR(SEARCH("SUN",T87)))</formula>
    </cfRule>
  </conditionalFormatting>
  <conditionalFormatting sqref="A89">
    <cfRule type="containsText" dxfId="0" priority="296" operator="between" text="SUN">
      <formula>NOT(ISERROR(SEARCH("SUN",A89)))</formula>
    </cfRule>
    <cfRule type="containsText" dxfId="0" priority="295" operator="between" text="SAT">
      <formula>NOT(ISERROR(SEARCH("SAT",A89)))</formula>
    </cfRule>
    <cfRule type="containsText" dxfId="0" priority="294" operator="between" text="NEGATIVE">
      <formula>NOT(ISERROR(SEARCH("NEGATIVE",A89)))</formula>
    </cfRule>
  </conditionalFormatting>
  <conditionalFormatting sqref="C89">
    <cfRule type="containsText" dxfId="4" priority="293" operator="between" text="Zero">
      <formula>NOT(ISERROR(SEARCH("Zero",C89)))</formula>
    </cfRule>
    <cfRule type="containsText" dxfId="3" priority="292" operator="between" text="Downfall">
      <formula>NOT(ISERROR(SEARCH("Downfall",C89)))</formula>
    </cfRule>
    <cfRule type="containsText" dxfId="2" priority="291" operator="between" text="Neutral">
      <formula>NOT(ISERROR(SEARCH("Neutral",C89)))</formula>
    </cfRule>
    <cfRule type="containsText" dxfId="1" priority="290" operator="between" text="Growth">
      <formula>NOT(ISERROR(SEARCH("Growth",C89)))</formula>
    </cfRule>
  </conditionalFormatting>
  <conditionalFormatting sqref="D89:M89">
    <cfRule type="containsText" dxfId="4" priority="289" operator="between" text="Zero">
      <formula>NOT(ISERROR(SEARCH("Zero",D89)))</formula>
    </cfRule>
    <cfRule type="containsText" dxfId="3" priority="288" operator="between" text="Downfall">
      <formula>NOT(ISERROR(SEARCH("Downfall",D89)))</formula>
    </cfRule>
    <cfRule type="containsText" dxfId="2" priority="287" operator="between" text="Neutral">
      <formula>NOT(ISERROR(SEARCH("Neutral",D89)))</formula>
    </cfRule>
    <cfRule type="containsText" dxfId="1" priority="286" operator="between" text="Growth">
      <formula>NOT(ISERROR(SEARCH("Growth",D89)))</formula>
    </cfRule>
  </conditionalFormatting>
  <conditionalFormatting sqref="N89">
    <cfRule type="containsText" dxfId="4" priority="285" operator="between" text="Zero">
      <formula>NOT(ISERROR(SEARCH("Zero",N89)))</formula>
    </cfRule>
    <cfRule type="containsText" dxfId="3" priority="284" operator="between" text="Downfall">
      <formula>NOT(ISERROR(SEARCH("Downfall",N89)))</formula>
    </cfRule>
    <cfRule type="containsText" dxfId="2" priority="283" operator="between" text="Neutral">
      <formula>NOT(ISERROR(SEARCH("Neutral",N89)))</formula>
    </cfRule>
    <cfRule type="containsText" dxfId="1" priority="282" operator="between" text="Growth">
      <formula>NOT(ISERROR(SEARCH("Growth",N89)))</formula>
    </cfRule>
  </conditionalFormatting>
  <conditionalFormatting sqref="Q89">
    <cfRule type="containsText" dxfId="4" priority="281" operator="between" text="Zero">
      <formula>NOT(ISERROR(SEARCH("Zero",Q89)))</formula>
    </cfRule>
    <cfRule type="containsText" dxfId="3" priority="280" operator="between" text="Downfall">
      <formula>NOT(ISERROR(SEARCH("Downfall",Q89)))</formula>
    </cfRule>
    <cfRule type="containsText" dxfId="2" priority="279" operator="between" text="Neutral">
      <formula>NOT(ISERROR(SEARCH("Neutral",Q89)))</formula>
    </cfRule>
    <cfRule type="containsText" dxfId="1" priority="278" operator="between" text="Growth">
      <formula>NOT(ISERROR(SEARCH("Growth",Q89)))</formula>
    </cfRule>
  </conditionalFormatting>
  <conditionalFormatting sqref="A99">
    <cfRule type="containsText" dxfId="0" priority="1032" operator="between" text="SUN">
      <formula>NOT(ISERROR(SEARCH("SUN",A99)))</formula>
    </cfRule>
    <cfRule type="containsText" dxfId="0" priority="1031" operator="between" text="SAT">
      <formula>NOT(ISERROR(SEARCH("SAT",A99)))</formula>
    </cfRule>
    <cfRule type="containsText" dxfId="0" priority="1030" operator="between" text="NEGATIVE">
      <formula>NOT(ISERROR(SEARCH("NEGATIVE",A99)))</formula>
    </cfRule>
  </conditionalFormatting>
  <conditionalFormatting sqref="C99">
    <cfRule type="containsText" dxfId="4" priority="1029" operator="between" text="Zero">
      <formula>NOT(ISERROR(SEARCH("Zero",C99)))</formula>
    </cfRule>
    <cfRule type="containsText" dxfId="3" priority="1028" operator="between" text="Downfall">
      <formula>NOT(ISERROR(SEARCH("Downfall",C99)))</formula>
    </cfRule>
    <cfRule type="containsText" dxfId="2" priority="1027" operator="between" text="Neutral">
      <formula>NOT(ISERROR(SEARCH("Neutral",C99)))</formula>
    </cfRule>
    <cfRule type="containsText" dxfId="1" priority="1026" operator="between" text="Growth">
      <formula>NOT(ISERROR(SEARCH("Growth",C99)))</formula>
    </cfRule>
  </conditionalFormatting>
  <conditionalFormatting sqref="D99:M99">
    <cfRule type="containsText" dxfId="4" priority="1025" operator="between" text="Zero">
      <formula>NOT(ISERROR(SEARCH("Zero",D99)))</formula>
    </cfRule>
    <cfRule type="containsText" dxfId="3" priority="1024" operator="between" text="Downfall">
      <formula>NOT(ISERROR(SEARCH("Downfall",D99)))</formula>
    </cfRule>
    <cfRule type="containsText" dxfId="2" priority="1023" operator="between" text="Neutral">
      <formula>NOT(ISERROR(SEARCH("Neutral",D99)))</formula>
    </cfRule>
    <cfRule type="containsText" dxfId="1" priority="1022" operator="between" text="Growth">
      <formula>NOT(ISERROR(SEARCH("Growth",D99)))</formula>
    </cfRule>
  </conditionalFormatting>
  <conditionalFormatting sqref="N99">
    <cfRule type="containsText" dxfId="4" priority="1021" operator="between" text="Zero">
      <formula>NOT(ISERROR(SEARCH("Zero",N99)))</formula>
    </cfRule>
    <cfRule type="containsText" dxfId="3" priority="1020" operator="between" text="Downfall">
      <formula>NOT(ISERROR(SEARCH("Downfall",N99)))</formula>
    </cfRule>
    <cfRule type="containsText" dxfId="2" priority="1019" operator="between" text="Neutral">
      <formula>NOT(ISERROR(SEARCH("Neutral",N99)))</formula>
    </cfRule>
    <cfRule type="containsText" dxfId="1" priority="1018" operator="between" text="Growth">
      <formula>NOT(ISERROR(SEARCH("Growth",N99)))</formula>
    </cfRule>
  </conditionalFormatting>
  <conditionalFormatting sqref="Q99">
    <cfRule type="containsText" dxfId="4" priority="1017" operator="between" text="Zero">
      <formula>NOT(ISERROR(SEARCH("Zero",Q99)))</formula>
    </cfRule>
    <cfRule type="containsText" dxfId="3" priority="1016" operator="between" text="Downfall">
      <formula>NOT(ISERROR(SEARCH("Downfall",Q99)))</formula>
    </cfRule>
    <cfRule type="containsText" dxfId="2" priority="1015" operator="between" text="Neutral">
      <formula>NOT(ISERROR(SEARCH("Neutral",Q99)))</formula>
    </cfRule>
    <cfRule type="containsText" dxfId="1" priority="1014" operator="between" text="Growth">
      <formula>NOT(ISERROR(SEARCH("Growth",Q99)))</formula>
    </cfRule>
  </conditionalFormatting>
  <conditionalFormatting sqref="A109">
    <cfRule type="containsText" dxfId="0" priority="1009" operator="between" text="SUN">
      <formula>NOT(ISERROR(SEARCH("SUN",A109)))</formula>
    </cfRule>
    <cfRule type="containsText" dxfId="0" priority="1008" operator="between" text="SAT">
      <formula>NOT(ISERROR(SEARCH("SAT",A109)))</formula>
    </cfRule>
    <cfRule type="containsText" dxfId="0" priority="1007" operator="between" text="NEGATIVE">
      <formula>NOT(ISERROR(SEARCH("NEGATIVE",A109)))</formula>
    </cfRule>
  </conditionalFormatting>
  <conditionalFormatting sqref="C109">
    <cfRule type="containsText" dxfId="4" priority="1006" operator="between" text="Zero">
      <formula>NOT(ISERROR(SEARCH("Zero",C109)))</formula>
    </cfRule>
    <cfRule type="containsText" dxfId="3" priority="1005" operator="between" text="Downfall">
      <formula>NOT(ISERROR(SEARCH("Downfall",C109)))</formula>
    </cfRule>
    <cfRule type="containsText" dxfId="2" priority="1004" operator="between" text="Neutral">
      <formula>NOT(ISERROR(SEARCH("Neutral",C109)))</formula>
    </cfRule>
    <cfRule type="containsText" dxfId="1" priority="1003" operator="between" text="Growth">
      <formula>NOT(ISERROR(SEARCH("Growth",C109)))</formula>
    </cfRule>
  </conditionalFormatting>
  <conditionalFormatting sqref="D109:M109">
    <cfRule type="containsText" dxfId="4" priority="1002" operator="between" text="Zero">
      <formula>NOT(ISERROR(SEARCH("Zero",D109)))</formula>
    </cfRule>
    <cfRule type="containsText" dxfId="3" priority="1001" operator="between" text="Downfall">
      <formula>NOT(ISERROR(SEARCH("Downfall",D109)))</formula>
    </cfRule>
    <cfRule type="containsText" dxfId="2" priority="1000" operator="between" text="Neutral">
      <formula>NOT(ISERROR(SEARCH("Neutral",D109)))</formula>
    </cfRule>
    <cfRule type="containsText" dxfId="1" priority="999" operator="between" text="Growth">
      <formula>NOT(ISERROR(SEARCH("Growth",D109)))</formula>
    </cfRule>
  </conditionalFormatting>
  <conditionalFormatting sqref="N109">
    <cfRule type="containsText" dxfId="4" priority="998" operator="between" text="Zero">
      <formula>NOT(ISERROR(SEARCH("Zero",N109)))</formula>
    </cfRule>
    <cfRule type="containsText" dxfId="3" priority="997" operator="between" text="Downfall">
      <formula>NOT(ISERROR(SEARCH("Downfall",N109)))</formula>
    </cfRule>
    <cfRule type="containsText" dxfId="2" priority="996" operator="between" text="Neutral">
      <formula>NOT(ISERROR(SEARCH("Neutral",N109)))</formula>
    </cfRule>
    <cfRule type="containsText" dxfId="1" priority="995" operator="between" text="Growth">
      <formula>NOT(ISERROR(SEARCH("Growth",N109)))</formula>
    </cfRule>
  </conditionalFormatting>
  <conditionalFormatting sqref="Q109">
    <cfRule type="containsText" dxfId="4" priority="994" operator="between" text="Zero">
      <formula>NOT(ISERROR(SEARCH("Zero",Q109)))</formula>
    </cfRule>
    <cfRule type="containsText" dxfId="3" priority="993" operator="between" text="Downfall">
      <formula>NOT(ISERROR(SEARCH("Downfall",Q109)))</formula>
    </cfRule>
    <cfRule type="containsText" dxfId="2" priority="992" operator="between" text="Neutral">
      <formula>NOT(ISERROR(SEARCH("Neutral",Q109)))</formula>
    </cfRule>
    <cfRule type="containsText" dxfId="1" priority="991" operator="between" text="Growth">
      <formula>NOT(ISERROR(SEARCH("Growth",Q109)))</formula>
    </cfRule>
  </conditionalFormatting>
  <conditionalFormatting sqref="D117">
    <cfRule type="containsText" dxfId="0" priority="2063" operator="between" text="NEGATIVE">
      <formula>NOT(ISERROR(SEARCH("NEGATIVE",D117)))</formula>
    </cfRule>
    <cfRule type="containsText" dxfId="0" priority="2071" operator="between" text="SAT">
      <formula>NOT(ISERROR(SEARCH("SAT",D117)))</formula>
    </cfRule>
    <cfRule type="containsText" dxfId="0" priority="2079" operator="between" text="SUN">
      <formula>NOT(ISERROR(SEARCH("SUN",D117)))</formula>
    </cfRule>
  </conditionalFormatting>
  <conditionalFormatting sqref="A119">
    <cfRule type="containsText" dxfId="0" priority="986" operator="between" text="SUN">
      <formula>NOT(ISERROR(SEARCH("SUN",A119)))</formula>
    </cfRule>
    <cfRule type="containsText" dxfId="0" priority="985" operator="between" text="SAT">
      <formula>NOT(ISERROR(SEARCH("SAT",A119)))</formula>
    </cfRule>
    <cfRule type="containsText" dxfId="0" priority="984" operator="between" text="NEGATIVE">
      <formula>NOT(ISERROR(SEARCH("NEGATIVE",A119)))</formula>
    </cfRule>
  </conditionalFormatting>
  <conditionalFormatting sqref="C119">
    <cfRule type="containsText" dxfId="4" priority="983" operator="between" text="Zero">
      <formula>NOT(ISERROR(SEARCH("Zero",C119)))</formula>
    </cfRule>
    <cfRule type="containsText" dxfId="3" priority="982" operator="between" text="Downfall">
      <formula>NOT(ISERROR(SEARCH("Downfall",C119)))</formula>
    </cfRule>
    <cfRule type="containsText" dxfId="2" priority="981" operator="between" text="Neutral">
      <formula>NOT(ISERROR(SEARCH("Neutral",C119)))</formula>
    </cfRule>
    <cfRule type="containsText" dxfId="1" priority="980" operator="between" text="Growth">
      <formula>NOT(ISERROR(SEARCH("Growth",C119)))</formula>
    </cfRule>
  </conditionalFormatting>
  <conditionalFormatting sqref="D119:M119">
    <cfRule type="containsText" dxfId="4" priority="979" operator="between" text="Zero">
      <formula>NOT(ISERROR(SEARCH("Zero",D119)))</formula>
    </cfRule>
    <cfRule type="containsText" dxfId="3" priority="978" operator="between" text="Downfall">
      <formula>NOT(ISERROR(SEARCH("Downfall",D119)))</formula>
    </cfRule>
    <cfRule type="containsText" dxfId="2" priority="977" operator="between" text="Neutral">
      <formula>NOT(ISERROR(SEARCH("Neutral",D119)))</formula>
    </cfRule>
    <cfRule type="containsText" dxfId="1" priority="976" operator="between" text="Growth">
      <formula>NOT(ISERROR(SEARCH("Growth",D119)))</formula>
    </cfRule>
  </conditionalFormatting>
  <conditionalFormatting sqref="N119">
    <cfRule type="containsText" dxfId="4" priority="975" operator="between" text="Zero">
      <formula>NOT(ISERROR(SEARCH("Zero",N119)))</formula>
    </cfRule>
    <cfRule type="containsText" dxfId="3" priority="974" operator="between" text="Downfall">
      <formula>NOT(ISERROR(SEARCH("Downfall",N119)))</formula>
    </cfRule>
    <cfRule type="containsText" dxfId="2" priority="973" operator="between" text="Neutral">
      <formula>NOT(ISERROR(SEARCH("Neutral",N119)))</formula>
    </cfRule>
    <cfRule type="containsText" dxfId="1" priority="972" operator="between" text="Growth">
      <formula>NOT(ISERROR(SEARCH("Growth",N119)))</formula>
    </cfRule>
  </conditionalFormatting>
  <conditionalFormatting sqref="Q119">
    <cfRule type="containsText" dxfId="4" priority="971" operator="between" text="Zero">
      <formula>NOT(ISERROR(SEARCH("Zero",Q119)))</formula>
    </cfRule>
    <cfRule type="containsText" dxfId="3" priority="970" operator="between" text="Downfall">
      <formula>NOT(ISERROR(SEARCH("Downfall",Q119)))</formula>
    </cfRule>
    <cfRule type="containsText" dxfId="2" priority="969" operator="between" text="Neutral">
      <formula>NOT(ISERROR(SEARCH("Neutral",Q119)))</formula>
    </cfRule>
    <cfRule type="containsText" dxfId="1" priority="968" operator="between" text="Growth">
      <formula>NOT(ISERROR(SEARCH("Growth",Q119)))</formula>
    </cfRule>
  </conditionalFormatting>
  <conditionalFormatting sqref="F120">
    <cfRule type="containsText" dxfId="0" priority="2060" operator="between" text="NEGATIVE">
      <formula>NOT(ISERROR(SEARCH("NEGATIVE",F120)))</formula>
    </cfRule>
    <cfRule type="containsText" dxfId="0" priority="2068" operator="between" text="SAT">
      <formula>NOT(ISERROR(SEARCH("SAT",F120)))</formula>
    </cfRule>
    <cfRule type="containsText" dxfId="0" priority="2076" operator="between" text="SUN">
      <formula>NOT(ISERROR(SEARCH("SUN",F120)))</formula>
    </cfRule>
  </conditionalFormatting>
  <conditionalFormatting sqref="L120:M120">
    <cfRule type="containsText" dxfId="0" priority="1850" operator="between" text="NEGATIVE">
      <formula>NOT(ISERROR(SEARCH("NEGATIVE",L120)))</formula>
    </cfRule>
    <cfRule type="containsText" dxfId="0" priority="1851" operator="between" text="SAT">
      <formula>NOT(ISERROR(SEARCH("SAT",L120)))</formula>
    </cfRule>
    <cfRule type="containsText" dxfId="0" priority="1852" operator="between" text="SUN">
      <formula>NOT(ISERROR(SEARCH("SUN",L120)))</formula>
    </cfRule>
  </conditionalFormatting>
  <conditionalFormatting sqref="A129">
    <cfRule type="containsText" dxfId="0" priority="963" operator="between" text="SUN">
      <formula>NOT(ISERROR(SEARCH("SUN",A129)))</formula>
    </cfRule>
    <cfRule type="containsText" dxfId="0" priority="962" operator="between" text="SAT">
      <formula>NOT(ISERROR(SEARCH("SAT",A129)))</formula>
    </cfRule>
    <cfRule type="containsText" dxfId="0" priority="961" operator="between" text="NEGATIVE">
      <formula>NOT(ISERROR(SEARCH("NEGATIVE",A129)))</formula>
    </cfRule>
  </conditionalFormatting>
  <conditionalFormatting sqref="C129">
    <cfRule type="containsText" dxfId="4" priority="960" operator="between" text="Zero">
      <formula>NOT(ISERROR(SEARCH("Zero",C129)))</formula>
    </cfRule>
    <cfRule type="containsText" dxfId="3" priority="959" operator="between" text="Downfall">
      <formula>NOT(ISERROR(SEARCH("Downfall",C129)))</formula>
    </cfRule>
    <cfRule type="containsText" dxfId="2" priority="958" operator="between" text="Neutral">
      <formula>NOT(ISERROR(SEARCH("Neutral",C129)))</formula>
    </cfRule>
    <cfRule type="containsText" dxfId="1" priority="957" operator="between" text="Growth">
      <formula>NOT(ISERROR(SEARCH("Growth",C129)))</formula>
    </cfRule>
  </conditionalFormatting>
  <conditionalFormatting sqref="D129:M129">
    <cfRule type="containsText" dxfId="4" priority="956" operator="between" text="Zero">
      <formula>NOT(ISERROR(SEARCH("Zero",D129)))</formula>
    </cfRule>
    <cfRule type="containsText" dxfId="3" priority="955" operator="between" text="Downfall">
      <formula>NOT(ISERROR(SEARCH("Downfall",D129)))</formula>
    </cfRule>
    <cfRule type="containsText" dxfId="2" priority="954" operator="between" text="Neutral">
      <formula>NOT(ISERROR(SEARCH("Neutral",D129)))</formula>
    </cfRule>
    <cfRule type="containsText" dxfId="1" priority="953" operator="between" text="Growth">
      <formula>NOT(ISERROR(SEARCH("Growth",D129)))</formula>
    </cfRule>
  </conditionalFormatting>
  <conditionalFormatting sqref="N129">
    <cfRule type="containsText" dxfId="4" priority="952" operator="between" text="Zero">
      <formula>NOT(ISERROR(SEARCH("Zero",N129)))</formula>
    </cfRule>
    <cfRule type="containsText" dxfId="3" priority="951" operator="between" text="Downfall">
      <formula>NOT(ISERROR(SEARCH("Downfall",N129)))</formula>
    </cfRule>
    <cfRule type="containsText" dxfId="2" priority="950" operator="between" text="Neutral">
      <formula>NOT(ISERROR(SEARCH("Neutral",N129)))</formula>
    </cfRule>
    <cfRule type="containsText" dxfId="1" priority="949" operator="between" text="Growth">
      <formula>NOT(ISERROR(SEARCH("Growth",N129)))</formula>
    </cfRule>
  </conditionalFormatting>
  <conditionalFormatting sqref="Q129">
    <cfRule type="containsText" dxfId="4" priority="948" operator="between" text="Zero">
      <formula>NOT(ISERROR(SEARCH("Zero",Q129)))</formula>
    </cfRule>
    <cfRule type="containsText" dxfId="3" priority="947" operator="between" text="Downfall">
      <formula>NOT(ISERROR(SEARCH("Downfall",Q129)))</formula>
    </cfRule>
    <cfRule type="containsText" dxfId="2" priority="946" operator="between" text="Neutral">
      <formula>NOT(ISERROR(SEARCH("Neutral",Q129)))</formula>
    </cfRule>
    <cfRule type="containsText" dxfId="1" priority="945" operator="between" text="Growth">
      <formula>NOT(ISERROR(SEARCH("Growth",Q129)))</formula>
    </cfRule>
  </conditionalFormatting>
  <conditionalFormatting sqref="A130">
    <cfRule type="containsText" dxfId="0" priority="1481" operator="between" text="NEGATIVE">
      <formula>NOT(ISERROR(SEARCH("NEGATIVE",A130)))</formula>
    </cfRule>
    <cfRule type="containsText" dxfId="0" priority="1482" operator="between" text="SAT">
      <formula>NOT(ISERROR(SEARCH("SAT",A130)))</formula>
    </cfRule>
    <cfRule type="containsText" dxfId="0" priority="1483" operator="between" text="SUN">
      <formula>NOT(ISERROR(SEARCH("SUN",A130)))</formula>
    </cfRule>
  </conditionalFormatting>
  <conditionalFormatting sqref="Q130">
    <cfRule type="containsText" dxfId="0" priority="9" operator="between" text="SUN">
      <formula>NOT(ISERROR(SEARCH("SUN",Q130)))</formula>
    </cfRule>
    <cfRule type="containsText" dxfId="0" priority="8" operator="between" text="SAT">
      <formula>NOT(ISERROR(SEARCH("SAT",Q130)))</formula>
    </cfRule>
    <cfRule type="containsText" dxfId="0" priority="7" operator="between" text="NEGATIVE">
      <formula>NOT(ISERROR(SEARCH("NEGATIVE",Q130)))</formula>
    </cfRule>
  </conditionalFormatting>
  <conditionalFormatting sqref="S130">
    <cfRule type="containsText" dxfId="0" priority="1472" operator="between" text="NEGATIVE">
      <formula>NOT(ISERROR(SEARCH("NEGATIVE",S130)))</formula>
    </cfRule>
    <cfRule type="containsText" dxfId="0" priority="1473" operator="between" text="SAT">
      <formula>NOT(ISERROR(SEARCH("SAT",S130)))</formula>
    </cfRule>
    <cfRule type="containsText" dxfId="0" priority="1474" operator="between" text="SUN">
      <formula>NOT(ISERROR(SEARCH("SUN",S130)))</formula>
    </cfRule>
  </conditionalFormatting>
  <conditionalFormatting sqref="T130">
    <cfRule type="containsText" dxfId="0" priority="1475" operator="between" text="NEGATIVE">
      <formula>NOT(ISERROR(SEARCH("NEGATIVE",T130)))</formula>
    </cfRule>
    <cfRule type="containsText" dxfId="0" priority="1476" operator="between" text="SAT">
      <formula>NOT(ISERROR(SEARCH("SAT",T130)))</formula>
    </cfRule>
    <cfRule type="containsText" dxfId="0" priority="1477" operator="between" text="SUN">
      <formula>NOT(ISERROR(SEARCH("SUN",T130)))</formula>
    </cfRule>
  </conditionalFormatting>
  <conditionalFormatting sqref="A132">
    <cfRule type="containsText" dxfId="0" priority="273" operator="between" text="SUN">
      <formula>NOT(ISERROR(SEARCH("SUN",A132)))</formula>
    </cfRule>
    <cfRule type="containsText" dxfId="0" priority="272" operator="between" text="SAT">
      <formula>NOT(ISERROR(SEARCH("SAT",A132)))</formula>
    </cfRule>
    <cfRule type="containsText" dxfId="0" priority="271" operator="between" text="NEGATIVE">
      <formula>NOT(ISERROR(SEARCH("NEGATIVE",A132)))</formula>
    </cfRule>
  </conditionalFormatting>
  <conditionalFormatting sqref="C132">
    <cfRule type="containsText" dxfId="4" priority="270" operator="between" text="Zero">
      <formula>NOT(ISERROR(SEARCH("Zero",C132)))</formula>
    </cfRule>
    <cfRule type="containsText" dxfId="3" priority="269" operator="between" text="Downfall">
      <formula>NOT(ISERROR(SEARCH("Downfall",C132)))</formula>
    </cfRule>
    <cfRule type="containsText" dxfId="2" priority="268" operator="between" text="Neutral">
      <formula>NOT(ISERROR(SEARCH("Neutral",C132)))</formula>
    </cfRule>
    <cfRule type="containsText" dxfId="1" priority="267" operator="between" text="Growth">
      <formula>NOT(ISERROR(SEARCH("Growth",C132)))</formula>
    </cfRule>
  </conditionalFormatting>
  <conditionalFormatting sqref="D132:M132">
    <cfRule type="containsText" dxfId="4" priority="266" operator="between" text="Zero">
      <formula>NOT(ISERROR(SEARCH("Zero",D132)))</formula>
    </cfRule>
    <cfRule type="containsText" dxfId="3" priority="265" operator="between" text="Downfall">
      <formula>NOT(ISERROR(SEARCH("Downfall",D132)))</formula>
    </cfRule>
    <cfRule type="containsText" dxfId="2" priority="264" operator="between" text="Neutral">
      <formula>NOT(ISERROR(SEARCH("Neutral",D132)))</formula>
    </cfRule>
    <cfRule type="containsText" dxfId="1" priority="263" operator="between" text="Growth">
      <formula>NOT(ISERROR(SEARCH("Growth",D132)))</formula>
    </cfRule>
  </conditionalFormatting>
  <conditionalFormatting sqref="N132">
    <cfRule type="containsText" dxfId="4" priority="262" operator="between" text="Zero">
      <formula>NOT(ISERROR(SEARCH("Zero",N132)))</formula>
    </cfRule>
    <cfRule type="containsText" dxfId="3" priority="261" operator="between" text="Downfall">
      <formula>NOT(ISERROR(SEARCH("Downfall",N132)))</formula>
    </cfRule>
    <cfRule type="containsText" dxfId="2" priority="260" operator="between" text="Neutral">
      <formula>NOT(ISERROR(SEARCH("Neutral",N132)))</formula>
    </cfRule>
    <cfRule type="containsText" dxfId="1" priority="259" operator="between" text="Growth">
      <formula>NOT(ISERROR(SEARCH("Growth",N132)))</formula>
    </cfRule>
  </conditionalFormatting>
  <conditionalFormatting sqref="Q132">
    <cfRule type="containsText" dxfId="4" priority="258" operator="between" text="Zero">
      <formula>NOT(ISERROR(SEARCH("Zero",Q132)))</formula>
    </cfRule>
    <cfRule type="containsText" dxfId="3" priority="257" operator="between" text="Downfall">
      <formula>NOT(ISERROR(SEARCH("Downfall",Q132)))</formula>
    </cfRule>
    <cfRule type="containsText" dxfId="2" priority="256" operator="between" text="Neutral">
      <formula>NOT(ISERROR(SEARCH("Neutral",Q132)))</formula>
    </cfRule>
    <cfRule type="containsText" dxfId="1" priority="255" operator="between" text="Growth">
      <formula>NOT(ISERROR(SEARCH("Growth",Q132)))</formula>
    </cfRule>
  </conditionalFormatting>
  <conditionalFormatting sqref="A142">
    <cfRule type="containsText" dxfId="0" priority="940" operator="between" text="SUN">
      <formula>NOT(ISERROR(SEARCH("SUN",A142)))</formula>
    </cfRule>
    <cfRule type="containsText" dxfId="0" priority="939" operator="between" text="SAT">
      <formula>NOT(ISERROR(SEARCH("SAT",A142)))</formula>
    </cfRule>
    <cfRule type="containsText" dxfId="0" priority="938" operator="between" text="NEGATIVE">
      <formula>NOT(ISERROR(SEARCH("NEGATIVE",A142)))</formula>
    </cfRule>
  </conditionalFormatting>
  <conditionalFormatting sqref="C142">
    <cfRule type="containsText" dxfId="4" priority="937" operator="between" text="Zero">
      <formula>NOT(ISERROR(SEARCH("Zero",C142)))</formula>
    </cfRule>
    <cfRule type="containsText" dxfId="3" priority="936" operator="between" text="Downfall">
      <formula>NOT(ISERROR(SEARCH("Downfall",C142)))</formula>
    </cfRule>
    <cfRule type="containsText" dxfId="2" priority="935" operator="between" text="Neutral">
      <formula>NOT(ISERROR(SEARCH("Neutral",C142)))</formula>
    </cfRule>
    <cfRule type="containsText" dxfId="1" priority="934" operator="between" text="Growth">
      <formula>NOT(ISERROR(SEARCH("Growth",C142)))</formula>
    </cfRule>
  </conditionalFormatting>
  <conditionalFormatting sqref="D142:M142">
    <cfRule type="containsText" dxfId="4" priority="933" operator="between" text="Zero">
      <formula>NOT(ISERROR(SEARCH("Zero",D142)))</formula>
    </cfRule>
    <cfRule type="containsText" dxfId="3" priority="932" operator="between" text="Downfall">
      <formula>NOT(ISERROR(SEARCH("Downfall",D142)))</formula>
    </cfRule>
    <cfRule type="containsText" dxfId="2" priority="931" operator="between" text="Neutral">
      <formula>NOT(ISERROR(SEARCH("Neutral",D142)))</formula>
    </cfRule>
    <cfRule type="containsText" dxfId="1" priority="930" operator="between" text="Growth">
      <formula>NOT(ISERROR(SEARCH("Growth",D142)))</formula>
    </cfRule>
  </conditionalFormatting>
  <conditionalFormatting sqref="N142">
    <cfRule type="containsText" dxfId="4" priority="929" operator="between" text="Zero">
      <formula>NOT(ISERROR(SEARCH("Zero",N142)))</formula>
    </cfRule>
    <cfRule type="containsText" dxfId="3" priority="928" operator="between" text="Downfall">
      <formula>NOT(ISERROR(SEARCH("Downfall",N142)))</formula>
    </cfRule>
    <cfRule type="containsText" dxfId="2" priority="927" operator="between" text="Neutral">
      <formula>NOT(ISERROR(SEARCH("Neutral",N142)))</formula>
    </cfRule>
    <cfRule type="containsText" dxfId="1" priority="926" operator="between" text="Growth">
      <formula>NOT(ISERROR(SEARCH("Growth",N142)))</formula>
    </cfRule>
  </conditionalFormatting>
  <conditionalFormatting sqref="Q142">
    <cfRule type="containsText" dxfId="4" priority="925" operator="between" text="Zero">
      <formula>NOT(ISERROR(SEARCH("Zero",Q142)))</formula>
    </cfRule>
    <cfRule type="containsText" dxfId="3" priority="924" operator="between" text="Downfall">
      <formula>NOT(ISERROR(SEARCH("Downfall",Q142)))</formula>
    </cfRule>
    <cfRule type="containsText" dxfId="2" priority="923" operator="between" text="Neutral">
      <formula>NOT(ISERROR(SEARCH("Neutral",Q142)))</formula>
    </cfRule>
    <cfRule type="containsText" dxfId="1" priority="922" operator="between" text="Growth">
      <formula>NOT(ISERROR(SEARCH("Growth",Q142)))</formula>
    </cfRule>
  </conditionalFormatting>
  <conditionalFormatting sqref="D150">
    <cfRule type="containsText" dxfId="0" priority="2040" operator="between" text="NEGATIVE">
      <formula>NOT(ISERROR(SEARCH("NEGATIVE",D150)))</formula>
    </cfRule>
    <cfRule type="containsText" dxfId="0" priority="2048" operator="between" text="SAT">
      <formula>NOT(ISERROR(SEARCH("SAT",D150)))</formula>
    </cfRule>
    <cfRule type="containsText" dxfId="0" priority="2056" operator="between" text="SUN">
      <formula>NOT(ISERROR(SEARCH("SUN",D150)))</formula>
    </cfRule>
  </conditionalFormatting>
  <conditionalFormatting sqref="A152">
    <cfRule type="containsText" dxfId="0" priority="917" operator="between" text="SUN">
      <formula>NOT(ISERROR(SEARCH("SUN",A152)))</formula>
    </cfRule>
    <cfRule type="containsText" dxfId="0" priority="916" operator="between" text="SAT">
      <formula>NOT(ISERROR(SEARCH("SAT",A152)))</formula>
    </cfRule>
    <cfRule type="containsText" dxfId="0" priority="915" operator="between" text="NEGATIVE">
      <formula>NOT(ISERROR(SEARCH("NEGATIVE",A152)))</formula>
    </cfRule>
  </conditionalFormatting>
  <conditionalFormatting sqref="C152">
    <cfRule type="containsText" dxfId="4" priority="914" operator="between" text="Zero">
      <formula>NOT(ISERROR(SEARCH("Zero",C152)))</formula>
    </cfRule>
    <cfRule type="containsText" dxfId="3" priority="913" operator="between" text="Downfall">
      <formula>NOT(ISERROR(SEARCH("Downfall",C152)))</formula>
    </cfRule>
    <cfRule type="containsText" dxfId="2" priority="912" operator="between" text="Neutral">
      <formula>NOT(ISERROR(SEARCH("Neutral",C152)))</formula>
    </cfRule>
    <cfRule type="containsText" dxfId="1" priority="911" operator="between" text="Growth">
      <formula>NOT(ISERROR(SEARCH("Growth",C152)))</formula>
    </cfRule>
  </conditionalFormatting>
  <conditionalFormatting sqref="D152:M152">
    <cfRule type="containsText" dxfId="4" priority="910" operator="between" text="Zero">
      <formula>NOT(ISERROR(SEARCH("Zero",D152)))</formula>
    </cfRule>
    <cfRule type="containsText" dxfId="3" priority="909" operator="between" text="Downfall">
      <formula>NOT(ISERROR(SEARCH("Downfall",D152)))</formula>
    </cfRule>
    <cfRule type="containsText" dxfId="2" priority="908" operator="between" text="Neutral">
      <formula>NOT(ISERROR(SEARCH("Neutral",D152)))</formula>
    </cfRule>
    <cfRule type="containsText" dxfId="1" priority="907" operator="between" text="Growth">
      <formula>NOT(ISERROR(SEARCH("Growth",D152)))</formula>
    </cfRule>
  </conditionalFormatting>
  <conditionalFormatting sqref="N152">
    <cfRule type="containsText" dxfId="4" priority="906" operator="between" text="Zero">
      <formula>NOT(ISERROR(SEARCH("Zero",N152)))</formula>
    </cfRule>
    <cfRule type="containsText" dxfId="3" priority="905" operator="between" text="Downfall">
      <formula>NOT(ISERROR(SEARCH("Downfall",N152)))</formula>
    </cfRule>
    <cfRule type="containsText" dxfId="2" priority="904" operator="between" text="Neutral">
      <formula>NOT(ISERROR(SEARCH("Neutral",N152)))</formula>
    </cfRule>
    <cfRule type="containsText" dxfId="1" priority="903" operator="between" text="Growth">
      <formula>NOT(ISERROR(SEARCH("Growth",N152)))</formula>
    </cfRule>
  </conditionalFormatting>
  <conditionalFormatting sqref="Q152">
    <cfRule type="containsText" dxfId="4" priority="902" operator="between" text="Zero">
      <formula>NOT(ISERROR(SEARCH("Zero",Q152)))</formula>
    </cfRule>
    <cfRule type="containsText" dxfId="3" priority="901" operator="between" text="Downfall">
      <formula>NOT(ISERROR(SEARCH("Downfall",Q152)))</formula>
    </cfRule>
    <cfRule type="containsText" dxfId="2" priority="900" operator="between" text="Neutral">
      <formula>NOT(ISERROR(SEARCH("Neutral",Q152)))</formula>
    </cfRule>
    <cfRule type="containsText" dxfId="1" priority="899" operator="between" text="Growth">
      <formula>NOT(ISERROR(SEARCH("Growth",Q152)))</formula>
    </cfRule>
  </conditionalFormatting>
  <conditionalFormatting sqref="F157">
    <cfRule type="containsText" dxfId="0" priority="2033" operator="between" text="NEGATIVE">
      <formula>NOT(ISERROR(SEARCH("NEGATIVE",F157)))</formula>
    </cfRule>
    <cfRule type="containsText" dxfId="0" priority="2041" operator="between" text="SAT">
      <formula>NOT(ISERROR(SEARCH("SAT",F157)))</formula>
    </cfRule>
    <cfRule type="containsText" dxfId="0" priority="2049" operator="between" text="SUN">
      <formula>NOT(ISERROR(SEARCH("SUN",F157)))</formula>
    </cfRule>
  </conditionalFormatting>
  <conditionalFormatting sqref="L157:M157">
    <cfRule type="containsText" dxfId="0" priority="1829" operator="between" text="NEGATIVE">
      <formula>NOT(ISERROR(SEARCH("NEGATIVE",L157)))</formula>
    </cfRule>
    <cfRule type="containsText" dxfId="0" priority="1830" operator="between" text="SAT">
      <formula>NOT(ISERROR(SEARCH("SAT",L157)))</formula>
    </cfRule>
    <cfRule type="containsText" dxfId="0" priority="1831" operator="between" text="SUN">
      <formula>NOT(ISERROR(SEARCH("SUN",L157)))</formula>
    </cfRule>
  </conditionalFormatting>
  <conditionalFormatting sqref="A162">
    <cfRule type="containsText" dxfId="0" priority="894" operator="between" text="SUN">
      <formula>NOT(ISERROR(SEARCH("SUN",A162)))</formula>
    </cfRule>
    <cfRule type="containsText" dxfId="0" priority="893" operator="between" text="SAT">
      <formula>NOT(ISERROR(SEARCH("SAT",A162)))</formula>
    </cfRule>
    <cfRule type="containsText" dxfId="0" priority="892" operator="between" text="NEGATIVE">
      <formula>NOT(ISERROR(SEARCH("NEGATIVE",A162)))</formula>
    </cfRule>
  </conditionalFormatting>
  <conditionalFormatting sqref="C162">
    <cfRule type="containsText" dxfId="4" priority="891" operator="between" text="Zero">
      <formula>NOT(ISERROR(SEARCH("Zero",C162)))</formula>
    </cfRule>
    <cfRule type="containsText" dxfId="3" priority="890" operator="between" text="Downfall">
      <formula>NOT(ISERROR(SEARCH("Downfall",C162)))</formula>
    </cfRule>
    <cfRule type="containsText" dxfId="2" priority="889" operator="between" text="Neutral">
      <formula>NOT(ISERROR(SEARCH("Neutral",C162)))</formula>
    </cfRule>
    <cfRule type="containsText" dxfId="1" priority="888" operator="between" text="Growth">
      <formula>NOT(ISERROR(SEARCH("Growth",C162)))</formula>
    </cfRule>
  </conditionalFormatting>
  <conditionalFormatting sqref="D162:M162">
    <cfRule type="containsText" dxfId="4" priority="887" operator="between" text="Zero">
      <formula>NOT(ISERROR(SEARCH("Zero",D162)))</formula>
    </cfRule>
    <cfRule type="containsText" dxfId="3" priority="886" operator="between" text="Downfall">
      <formula>NOT(ISERROR(SEARCH("Downfall",D162)))</formula>
    </cfRule>
    <cfRule type="containsText" dxfId="2" priority="885" operator="between" text="Neutral">
      <formula>NOT(ISERROR(SEARCH("Neutral",D162)))</formula>
    </cfRule>
    <cfRule type="containsText" dxfId="1" priority="884" operator="between" text="Growth">
      <formula>NOT(ISERROR(SEARCH("Growth",D162)))</formula>
    </cfRule>
  </conditionalFormatting>
  <conditionalFormatting sqref="N162">
    <cfRule type="containsText" dxfId="4" priority="883" operator="between" text="Zero">
      <formula>NOT(ISERROR(SEARCH("Zero",N162)))</formula>
    </cfRule>
    <cfRule type="containsText" dxfId="3" priority="882" operator="between" text="Downfall">
      <formula>NOT(ISERROR(SEARCH("Downfall",N162)))</formula>
    </cfRule>
    <cfRule type="containsText" dxfId="2" priority="881" operator="between" text="Neutral">
      <formula>NOT(ISERROR(SEARCH("Neutral",N162)))</formula>
    </cfRule>
    <cfRule type="containsText" dxfId="1" priority="880" operator="between" text="Growth">
      <formula>NOT(ISERROR(SEARCH("Growth",N162)))</formula>
    </cfRule>
  </conditionalFormatting>
  <conditionalFormatting sqref="Q162">
    <cfRule type="containsText" dxfId="4" priority="879" operator="between" text="Zero">
      <formula>NOT(ISERROR(SEARCH("Zero",Q162)))</formula>
    </cfRule>
    <cfRule type="containsText" dxfId="3" priority="878" operator="between" text="Downfall">
      <formula>NOT(ISERROR(SEARCH("Downfall",Q162)))</formula>
    </cfRule>
    <cfRule type="containsText" dxfId="2" priority="877" operator="between" text="Neutral">
      <formula>NOT(ISERROR(SEARCH("Neutral",Q162)))</formula>
    </cfRule>
    <cfRule type="containsText" dxfId="1" priority="876" operator="between" text="Growth">
      <formula>NOT(ISERROR(SEARCH("Growth",Q162)))</formula>
    </cfRule>
  </conditionalFormatting>
  <conditionalFormatting sqref="A172">
    <cfRule type="containsText" dxfId="0" priority="871" operator="between" text="SUN">
      <formula>NOT(ISERROR(SEARCH("SUN",A172)))</formula>
    </cfRule>
    <cfRule type="containsText" dxfId="0" priority="870" operator="between" text="SAT">
      <formula>NOT(ISERROR(SEARCH("SAT",A172)))</formula>
    </cfRule>
    <cfRule type="containsText" dxfId="0" priority="869" operator="between" text="NEGATIVE">
      <formula>NOT(ISERROR(SEARCH("NEGATIVE",A172)))</formula>
    </cfRule>
  </conditionalFormatting>
  <conditionalFormatting sqref="C172">
    <cfRule type="containsText" dxfId="4" priority="868" operator="between" text="Zero">
      <formula>NOT(ISERROR(SEARCH("Zero",C172)))</formula>
    </cfRule>
    <cfRule type="containsText" dxfId="3" priority="867" operator="between" text="Downfall">
      <formula>NOT(ISERROR(SEARCH("Downfall",C172)))</formula>
    </cfRule>
    <cfRule type="containsText" dxfId="2" priority="866" operator="between" text="Neutral">
      <formula>NOT(ISERROR(SEARCH("Neutral",C172)))</formula>
    </cfRule>
    <cfRule type="containsText" dxfId="1" priority="865" operator="between" text="Growth">
      <formula>NOT(ISERROR(SEARCH("Growth",C172)))</formula>
    </cfRule>
  </conditionalFormatting>
  <conditionalFormatting sqref="D172:M172">
    <cfRule type="containsText" dxfId="4" priority="864" operator="between" text="Zero">
      <formula>NOT(ISERROR(SEARCH("Zero",D172)))</formula>
    </cfRule>
    <cfRule type="containsText" dxfId="3" priority="863" operator="between" text="Downfall">
      <formula>NOT(ISERROR(SEARCH("Downfall",D172)))</formula>
    </cfRule>
    <cfRule type="containsText" dxfId="2" priority="862" operator="between" text="Neutral">
      <formula>NOT(ISERROR(SEARCH("Neutral",D172)))</formula>
    </cfRule>
    <cfRule type="containsText" dxfId="1" priority="861" operator="between" text="Growth">
      <formula>NOT(ISERROR(SEARCH("Growth",D172)))</formula>
    </cfRule>
  </conditionalFormatting>
  <conditionalFormatting sqref="N172">
    <cfRule type="containsText" dxfId="4" priority="860" operator="between" text="Zero">
      <formula>NOT(ISERROR(SEARCH("Zero",N172)))</formula>
    </cfRule>
    <cfRule type="containsText" dxfId="3" priority="859" operator="between" text="Downfall">
      <formula>NOT(ISERROR(SEARCH("Downfall",N172)))</formula>
    </cfRule>
    <cfRule type="containsText" dxfId="2" priority="858" operator="between" text="Neutral">
      <formula>NOT(ISERROR(SEARCH("Neutral",N172)))</formula>
    </cfRule>
    <cfRule type="containsText" dxfId="1" priority="857" operator="between" text="Growth">
      <formula>NOT(ISERROR(SEARCH("Growth",N172)))</formula>
    </cfRule>
  </conditionalFormatting>
  <conditionalFormatting sqref="Q172">
    <cfRule type="containsText" dxfId="4" priority="856" operator="between" text="Zero">
      <formula>NOT(ISERROR(SEARCH("Zero",Q172)))</formula>
    </cfRule>
    <cfRule type="containsText" dxfId="3" priority="855" operator="between" text="Downfall">
      <formula>NOT(ISERROR(SEARCH("Downfall",Q172)))</formula>
    </cfRule>
    <cfRule type="containsText" dxfId="2" priority="854" operator="between" text="Neutral">
      <formula>NOT(ISERROR(SEARCH("Neutral",Q172)))</formula>
    </cfRule>
    <cfRule type="containsText" dxfId="1" priority="853" operator="between" text="Growth">
      <formula>NOT(ISERROR(SEARCH("Growth",Q172)))</formula>
    </cfRule>
  </conditionalFormatting>
  <conditionalFormatting sqref="A173">
    <cfRule type="containsText" dxfId="0" priority="1456" operator="between" text="NEGATIVE">
      <formula>NOT(ISERROR(SEARCH("NEGATIVE",A173)))</formula>
    </cfRule>
    <cfRule type="containsText" dxfId="0" priority="1457" operator="between" text="SAT">
      <formula>NOT(ISERROR(SEARCH("SAT",A173)))</formula>
    </cfRule>
    <cfRule type="containsText" dxfId="0" priority="1458" operator="between" text="SUN">
      <formula>NOT(ISERROR(SEARCH("SUN",A173)))</formula>
    </cfRule>
  </conditionalFormatting>
  <conditionalFormatting sqref="Q173">
    <cfRule type="containsText" dxfId="0" priority="12" operator="between" text="SUN">
      <formula>NOT(ISERROR(SEARCH("SUN",Q173)))</formula>
    </cfRule>
    <cfRule type="containsText" dxfId="0" priority="11" operator="between" text="SAT">
      <formula>NOT(ISERROR(SEARCH("SAT",Q173)))</formula>
    </cfRule>
    <cfRule type="containsText" dxfId="0" priority="10" operator="between" text="NEGATIVE">
      <formula>NOT(ISERROR(SEARCH("NEGATIVE",Q173)))</formula>
    </cfRule>
  </conditionalFormatting>
  <conditionalFormatting sqref="S173">
    <cfRule type="containsText" dxfId="0" priority="1447" operator="between" text="NEGATIVE">
      <formula>NOT(ISERROR(SEARCH("NEGATIVE",S173)))</formula>
    </cfRule>
    <cfRule type="containsText" dxfId="0" priority="1448" operator="between" text="SAT">
      <formula>NOT(ISERROR(SEARCH("SAT",S173)))</formula>
    </cfRule>
    <cfRule type="containsText" dxfId="0" priority="1449" operator="between" text="SUN">
      <formula>NOT(ISERROR(SEARCH("SUN",S173)))</formula>
    </cfRule>
  </conditionalFormatting>
  <conditionalFormatting sqref="T173">
    <cfRule type="containsText" dxfId="0" priority="1450" operator="between" text="NEGATIVE">
      <formula>NOT(ISERROR(SEARCH("NEGATIVE",T173)))</formula>
    </cfRule>
    <cfRule type="containsText" dxfId="0" priority="1451" operator="between" text="SAT">
      <formula>NOT(ISERROR(SEARCH("SAT",T173)))</formula>
    </cfRule>
    <cfRule type="containsText" dxfId="0" priority="1452" operator="between" text="SUN">
      <formula>NOT(ISERROR(SEARCH("SUN",T173)))</formula>
    </cfRule>
  </conditionalFormatting>
  <conditionalFormatting sqref="A175">
    <cfRule type="containsText" dxfId="0" priority="250" operator="between" text="SUN">
      <formula>NOT(ISERROR(SEARCH("SUN",A175)))</formula>
    </cfRule>
    <cfRule type="containsText" dxfId="0" priority="249" operator="between" text="SAT">
      <formula>NOT(ISERROR(SEARCH("SAT",A175)))</formula>
    </cfRule>
    <cfRule type="containsText" dxfId="0" priority="248" operator="between" text="NEGATIVE">
      <formula>NOT(ISERROR(SEARCH("NEGATIVE",A175)))</formula>
    </cfRule>
  </conditionalFormatting>
  <conditionalFormatting sqref="C175">
    <cfRule type="containsText" dxfId="4" priority="247" operator="between" text="Zero">
      <formula>NOT(ISERROR(SEARCH("Zero",C175)))</formula>
    </cfRule>
    <cfRule type="containsText" dxfId="3" priority="246" operator="between" text="Downfall">
      <formula>NOT(ISERROR(SEARCH("Downfall",C175)))</formula>
    </cfRule>
    <cfRule type="containsText" dxfId="2" priority="245" operator="between" text="Neutral">
      <formula>NOT(ISERROR(SEARCH("Neutral",C175)))</formula>
    </cfRule>
    <cfRule type="containsText" dxfId="1" priority="244" operator="between" text="Growth">
      <formula>NOT(ISERROR(SEARCH("Growth",C175)))</formula>
    </cfRule>
  </conditionalFormatting>
  <conditionalFormatting sqref="D175:M175">
    <cfRule type="containsText" dxfId="4" priority="243" operator="between" text="Zero">
      <formula>NOT(ISERROR(SEARCH("Zero",D175)))</formula>
    </cfRule>
    <cfRule type="containsText" dxfId="3" priority="242" operator="between" text="Downfall">
      <formula>NOT(ISERROR(SEARCH("Downfall",D175)))</formula>
    </cfRule>
    <cfRule type="containsText" dxfId="2" priority="241" operator="between" text="Neutral">
      <formula>NOT(ISERROR(SEARCH("Neutral",D175)))</formula>
    </cfRule>
    <cfRule type="containsText" dxfId="1" priority="240" operator="between" text="Growth">
      <formula>NOT(ISERROR(SEARCH("Growth",D175)))</formula>
    </cfRule>
  </conditionalFormatting>
  <conditionalFormatting sqref="N175">
    <cfRule type="containsText" dxfId="4" priority="239" operator="between" text="Zero">
      <formula>NOT(ISERROR(SEARCH("Zero",N175)))</formula>
    </cfRule>
    <cfRule type="containsText" dxfId="3" priority="238" operator="between" text="Downfall">
      <formula>NOT(ISERROR(SEARCH("Downfall",N175)))</formula>
    </cfRule>
    <cfRule type="containsText" dxfId="2" priority="237" operator="between" text="Neutral">
      <formula>NOT(ISERROR(SEARCH("Neutral",N175)))</formula>
    </cfRule>
    <cfRule type="containsText" dxfId="1" priority="236" operator="between" text="Growth">
      <formula>NOT(ISERROR(SEARCH("Growth",N175)))</formula>
    </cfRule>
  </conditionalFormatting>
  <conditionalFormatting sqref="Q175">
    <cfRule type="containsText" dxfId="4" priority="235" operator="between" text="Zero">
      <formula>NOT(ISERROR(SEARCH("Zero",Q175)))</formula>
    </cfRule>
    <cfRule type="containsText" dxfId="3" priority="234" operator="between" text="Downfall">
      <formula>NOT(ISERROR(SEARCH("Downfall",Q175)))</formula>
    </cfRule>
    <cfRule type="containsText" dxfId="2" priority="233" operator="between" text="Neutral">
      <formula>NOT(ISERROR(SEARCH("Neutral",Q175)))</formula>
    </cfRule>
    <cfRule type="containsText" dxfId="1" priority="232" operator="between" text="Growth">
      <formula>NOT(ISERROR(SEARCH("Growth",Q175)))</formula>
    </cfRule>
  </conditionalFormatting>
  <conditionalFormatting sqref="A185">
    <cfRule type="containsText" dxfId="0" priority="848" operator="between" text="SUN">
      <formula>NOT(ISERROR(SEARCH("SUN",A185)))</formula>
    </cfRule>
    <cfRule type="containsText" dxfId="0" priority="847" operator="between" text="SAT">
      <formula>NOT(ISERROR(SEARCH("SAT",A185)))</formula>
    </cfRule>
    <cfRule type="containsText" dxfId="0" priority="846" operator="between" text="NEGATIVE">
      <formula>NOT(ISERROR(SEARCH("NEGATIVE",A185)))</formula>
    </cfRule>
  </conditionalFormatting>
  <conditionalFormatting sqref="C185">
    <cfRule type="containsText" dxfId="4" priority="845" operator="between" text="Zero">
      <formula>NOT(ISERROR(SEARCH("Zero",C185)))</formula>
    </cfRule>
    <cfRule type="containsText" dxfId="3" priority="844" operator="between" text="Downfall">
      <formula>NOT(ISERROR(SEARCH("Downfall",C185)))</formula>
    </cfRule>
    <cfRule type="containsText" dxfId="2" priority="843" operator="between" text="Neutral">
      <formula>NOT(ISERROR(SEARCH("Neutral",C185)))</formula>
    </cfRule>
    <cfRule type="containsText" dxfId="1" priority="842" operator="between" text="Growth">
      <formula>NOT(ISERROR(SEARCH("Growth",C185)))</formula>
    </cfRule>
  </conditionalFormatting>
  <conditionalFormatting sqref="D185:M185">
    <cfRule type="containsText" dxfId="4" priority="841" operator="between" text="Zero">
      <formula>NOT(ISERROR(SEARCH("Zero",D185)))</formula>
    </cfRule>
    <cfRule type="containsText" dxfId="3" priority="840" operator="between" text="Downfall">
      <formula>NOT(ISERROR(SEARCH("Downfall",D185)))</formula>
    </cfRule>
    <cfRule type="containsText" dxfId="2" priority="839" operator="between" text="Neutral">
      <formula>NOT(ISERROR(SEARCH("Neutral",D185)))</formula>
    </cfRule>
    <cfRule type="containsText" dxfId="1" priority="838" operator="between" text="Growth">
      <formula>NOT(ISERROR(SEARCH("Growth",D185)))</formula>
    </cfRule>
  </conditionalFormatting>
  <conditionalFormatting sqref="N185">
    <cfRule type="containsText" dxfId="4" priority="837" operator="between" text="Zero">
      <formula>NOT(ISERROR(SEARCH("Zero",N185)))</formula>
    </cfRule>
    <cfRule type="containsText" dxfId="3" priority="836" operator="between" text="Downfall">
      <formula>NOT(ISERROR(SEARCH("Downfall",N185)))</formula>
    </cfRule>
    <cfRule type="containsText" dxfId="2" priority="835" operator="between" text="Neutral">
      <formula>NOT(ISERROR(SEARCH("Neutral",N185)))</formula>
    </cfRule>
    <cfRule type="containsText" dxfId="1" priority="834" operator="between" text="Growth">
      <formula>NOT(ISERROR(SEARCH("Growth",N185)))</formula>
    </cfRule>
  </conditionalFormatting>
  <conditionalFormatting sqref="Q185">
    <cfRule type="containsText" dxfId="4" priority="833" operator="between" text="Zero">
      <formula>NOT(ISERROR(SEARCH("Zero",Q185)))</formula>
    </cfRule>
    <cfRule type="containsText" dxfId="3" priority="832" operator="between" text="Downfall">
      <formula>NOT(ISERROR(SEARCH("Downfall",Q185)))</formula>
    </cfRule>
    <cfRule type="containsText" dxfId="2" priority="831" operator="between" text="Neutral">
      <formula>NOT(ISERROR(SEARCH("Neutral",Q185)))</formula>
    </cfRule>
    <cfRule type="containsText" dxfId="1" priority="830" operator="between" text="Growth">
      <formula>NOT(ISERROR(SEARCH("Growth",Q185)))</formula>
    </cfRule>
  </conditionalFormatting>
  <conditionalFormatting sqref="D193">
    <cfRule type="containsText" dxfId="0" priority="2009" operator="between" text="NEGATIVE">
      <formula>NOT(ISERROR(SEARCH("NEGATIVE",D193)))</formula>
    </cfRule>
    <cfRule type="containsText" dxfId="0" priority="2017" operator="between" text="SAT">
      <formula>NOT(ISERROR(SEARCH("SAT",D193)))</formula>
    </cfRule>
    <cfRule type="containsText" dxfId="0" priority="2025" operator="between" text="SUN">
      <formula>NOT(ISERROR(SEARCH("SUN",D193)))</formula>
    </cfRule>
  </conditionalFormatting>
  <conditionalFormatting sqref="A195">
    <cfRule type="containsText" dxfId="0" priority="825" operator="between" text="SUN">
      <formula>NOT(ISERROR(SEARCH("SUN",A195)))</formula>
    </cfRule>
    <cfRule type="containsText" dxfId="0" priority="824" operator="between" text="SAT">
      <formula>NOT(ISERROR(SEARCH("SAT",A195)))</formula>
    </cfRule>
    <cfRule type="containsText" dxfId="0" priority="823" operator="between" text="NEGATIVE">
      <formula>NOT(ISERROR(SEARCH("NEGATIVE",A195)))</formula>
    </cfRule>
  </conditionalFormatting>
  <conditionalFormatting sqref="C195">
    <cfRule type="containsText" dxfId="4" priority="822" operator="between" text="Zero">
      <formula>NOT(ISERROR(SEARCH("Zero",C195)))</formula>
    </cfRule>
    <cfRule type="containsText" dxfId="3" priority="821" operator="between" text="Downfall">
      <formula>NOT(ISERROR(SEARCH("Downfall",C195)))</formula>
    </cfRule>
    <cfRule type="containsText" dxfId="2" priority="820" operator="between" text="Neutral">
      <formula>NOT(ISERROR(SEARCH("Neutral",C195)))</formula>
    </cfRule>
    <cfRule type="containsText" dxfId="1" priority="819" operator="between" text="Growth">
      <formula>NOT(ISERROR(SEARCH("Growth",C195)))</formula>
    </cfRule>
  </conditionalFormatting>
  <conditionalFormatting sqref="D195:M195">
    <cfRule type="containsText" dxfId="4" priority="818" operator="between" text="Zero">
      <formula>NOT(ISERROR(SEARCH("Zero",D195)))</formula>
    </cfRule>
    <cfRule type="containsText" dxfId="3" priority="817" operator="between" text="Downfall">
      <formula>NOT(ISERROR(SEARCH("Downfall",D195)))</formula>
    </cfRule>
    <cfRule type="containsText" dxfId="2" priority="816" operator="between" text="Neutral">
      <formula>NOT(ISERROR(SEARCH("Neutral",D195)))</formula>
    </cfRule>
    <cfRule type="containsText" dxfId="1" priority="815" operator="between" text="Growth">
      <formula>NOT(ISERROR(SEARCH("Growth",D195)))</formula>
    </cfRule>
  </conditionalFormatting>
  <conditionalFormatting sqref="N195">
    <cfRule type="containsText" dxfId="4" priority="814" operator="between" text="Zero">
      <formula>NOT(ISERROR(SEARCH("Zero",N195)))</formula>
    </cfRule>
    <cfRule type="containsText" dxfId="3" priority="813" operator="between" text="Downfall">
      <formula>NOT(ISERROR(SEARCH("Downfall",N195)))</formula>
    </cfRule>
    <cfRule type="containsText" dxfId="2" priority="812" operator="between" text="Neutral">
      <formula>NOT(ISERROR(SEARCH("Neutral",N195)))</formula>
    </cfRule>
    <cfRule type="containsText" dxfId="1" priority="811" operator="between" text="Growth">
      <formula>NOT(ISERROR(SEARCH("Growth",N195)))</formula>
    </cfRule>
  </conditionalFormatting>
  <conditionalFormatting sqref="Q195">
    <cfRule type="containsText" dxfId="4" priority="810" operator="between" text="Zero">
      <formula>NOT(ISERROR(SEARCH("Zero",Q195)))</formula>
    </cfRule>
    <cfRule type="containsText" dxfId="3" priority="809" operator="between" text="Downfall">
      <formula>NOT(ISERROR(SEARCH("Downfall",Q195)))</formula>
    </cfRule>
    <cfRule type="containsText" dxfId="2" priority="808" operator="between" text="Neutral">
      <formula>NOT(ISERROR(SEARCH("Neutral",Q195)))</formula>
    </cfRule>
    <cfRule type="containsText" dxfId="1" priority="807" operator="between" text="Growth">
      <formula>NOT(ISERROR(SEARCH("Growth",Q195)))</formula>
    </cfRule>
  </conditionalFormatting>
  <conditionalFormatting sqref="F196">
    <cfRule type="containsText" dxfId="0" priority="2006" operator="between" text="NEGATIVE">
      <formula>NOT(ISERROR(SEARCH("NEGATIVE",F196)))</formula>
    </cfRule>
    <cfRule type="containsText" dxfId="0" priority="2014" operator="between" text="SAT">
      <formula>NOT(ISERROR(SEARCH("SAT",F196)))</formula>
    </cfRule>
    <cfRule type="containsText" dxfId="0" priority="2022" operator="between" text="SUN">
      <formula>NOT(ISERROR(SEARCH("SUN",F196)))</formula>
    </cfRule>
  </conditionalFormatting>
  <conditionalFormatting sqref="L196:M196">
    <cfRule type="containsText" dxfId="0" priority="1808" operator="between" text="NEGATIVE">
      <formula>NOT(ISERROR(SEARCH("NEGATIVE",L196)))</formula>
    </cfRule>
    <cfRule type="containsText" dxfId="0" priority="1809" operator="between" text="SAT">
      <formula>NOT(ISERROR(SEARCH("SAT",L196)))</formula>
    </cfRule>
    <cfRule type="containsText" dxfId="0" priority="1810" operator="between" text="SUN">
      <formula>NOT(ISERROR(SEARCH("SUN",L196)))</formula>
    </cfRule>
  </conditionalFormatting>
  <conditionalFormatting sqref="A205">
    <cfRule type="containsText" dxfId="0" priority="802" operator="between" text="SUN">
      <formula>NOT(ISERROR(SEARCH("SUN",A205)))</formula>
    </cfRule>
    <cfRule type="containsText" dxfId="0" priority="801" operator="between" text="SAT">
      <formula>NOT(ISERROR(SEARCH("SAT",A205)))</formula>
    </cfRule>
    <cfRule type="containsText" dxfId="0" priority="800" operator="between" text="NEGATIVE">
      <formula>NOT(ISERROR(SEARCH("NEGATIVE",A205)))</formula>
    </cfRule>
  </conditionalFormatting>
  <conditionalFormatting sqref="C205">
    <cfRule type="containsText" dxfId="4" priority="799" operator="between" text="Zero">
      <formula>NOT(ISERROR(SEARCH("Zero",C205)))</formula>
    </cfRule>
    <cfRule type="containsText" dxfId="3" priority="798" operator="between" text="Downfall">
      <formula>NOT(ISERROR(SEARCH("Downfall",C205)))</formula>
    </cfRule>
    <cfRule type="containsText" dxfId="2" priority="797" operator="between" text="Neutral">
      <formula>NOT(ISERROR(SEARCH("Neutral",C205)))</formula>
    </cfRule>
    <cfRule type="containsText" dxfId="1" priority="796" operator="between" text="Growth">
      <formula>NOT(ISERROR(SEARCH("Growth",C205)))</formula>
    </cfRule>
  </conditionalFormatting>
  <conditionalFormatting sqref="D205:M205">
    <cfRule type="containsText" dxfId="4" priority="795" operator="between" text="Zero">
      <formula>NOT(ISERROR(SEARCH("Zero",D205)))</formula>
    </cfRule>
    <cfRule type="containsText" dxfId="3" priority="794" operator="between" text="Downfall">
      <formula>NOT(ISERROR(SEARCH("Downfall",D205)))</formula>
    </cfRule>
    <cfRule type="containsText" dxfId="2" priority="793" operator="between" text="Neutral">
      <formula>NOT(ISERROR(SEARCH("Neutral",D205)))</formula>
    </cfRule>
    <cfRule type="containsText" dxfId="1" priority="792" operator="between" text="Growth">
      <formula>NOT(ISERROR(SEARCH("Growth",D205)))</formula>
    </cfRule>
  </conditionalFormatting>
  <conditionalFormatting sqref="N205">
    <cfRule type="containsText" dxfId="4" priority="791" operator="between" text="Zero">
      <formula>NOT(ISERROR(SEARCH("Zero",N205)))</formula>
    </cfRule>
    <cfRule type="containsText" dxfId="3" priority="790" operator="between" text="Downfall">
      <formula>NOT(ISERROR(SEARCH("Downfall",N205)))</formula>
    </cfRule>
    <cfRule type="containsText" dxfId="2" priority="789" operator="between" text="Neutral">
      <formula>NOT(ISERROR(SEARCH("Neutral",N205)))</formula>
    </cfRule>
    <cfRule type="containsText" dxfId="1" priority="788" operator="between" text="Growth">
      <formula>NOT(ISERROR(SEARCH("Growth",N205)))</formula>
    </cfRule>
  </conditionalFormatting>
  <conditionalFormatting sqref="Q205">
    <cfRule type="containsText" dxfId="4" priority="787" operator="between" text="Zero">
      <formula>NOT(ISERROR(SEARCH("Zero",Q205)))</formula>
    </cfRule>
    <cfRule type="containsText" dxfId="3" priority="786" operator="between" text="Downfall">
      <formula>NOT(ISERROR(SEARCH("Downfall",Q205)))</formula>
    </cfRule>
    <cfRule type="containsText" dxfId="2" priority="785" operator="between" text="Neutral">
      <formula>NOT(ISERROR(SEARCH("Neutral",Q205)))</formula>
    </cfRule>
    <cfRule type="containsText" dxfId="1" priority="784" operator="between" text="Growth">
      <formula>NOT(ISERROR(SEARCH("Growth",Q205)))</formula>
    </cfRule>
  </conditionalFormatting>
  <conditionalFormatting sqref="A215">
    <cfRule type="containsText" dxfId="0" priority="779" operator="between" text="SUN">
      <formula>NOT(ISERROR(SEARCH("SUN",A215)))</formula>
    </cfRule>
    <cfRule type="containsText" dxfId="0" priority="778" operator="between" text="SAT">
      <formula>NOT(ISERROR(SEARCH("SAT",A215)))</formula>
    </cfRule>
    <cfRule type="containsText" dxfId="0" priority="777" operator="between" text="NEGATIVE">
      <formula>NOT(ISERROR(SEARCH("NEGATIVE",A215)))</formula>
    </cfRule>
  </conditionalFormatting>
  <conditionalFormatting sqref="C215">
    <cfRule type="containsText" dxfId="4" priority="776" operator="between" text="Zero">
      <formula>NOT(ISERROR(SEARCH("Zero",C215)))</formula>
    </cfRule>
    <cfRule type="containsText" dxfId="3" priority="775" operator="between" text="Downfall">
      <formula>NOT(ISERROR(SEARCH("Downfall",C215)))</formula>
    </cfRule>
    <cfRule type="containsText" dxfId="2" priority="774" operator="between" text="Neutral">
      <formula>NOT(ISERROR(SEARCH("Neutral",C215)))</formula>
    </cfRule>
    <cfRule type="containsText" dxfId="1" priority="773" operator="between" text="Growth">
      <formula>NOT(ISERROR(SEARCH("Growth",C215)))</formula>
    </cfRule>
  </conditionalFormatting>
  <conditionalFormatting sqref="D215:M215">
    <cfRule type="containsText" dxfId="4" priority="772" operator="between" text="Zero">
      <formula>NOT(ISERROR(SEARCH("Zero",D215)))</formula>
    </cfRule>
    <cfRule type="containsText" dxfId="3" priority="771" operator="between" text="Downfall">
      <formula>NOT(ISERROR(SEARCH("Downfall",D215)))</formula>
    </cfRule>
    <cfRule type="containsText" dxfId="2" priority="770" operator="between" text="Neutral">
      <formula>NOT(ISERROR(SEARCH("Neutral",D215)))</formula>
    </cfRule>
    <cfRule type="containsText" dxfId="1" priority="769" operator="between" text="Growth">
      <formula>NOT(ISERROR(SEARCH("Growth",D215)))</formula>
    </cfRule>
  </conditionalFormatting>
  <conditionalFormatting sqref="N215">
    <cfRule type="containsText" dxfId="4" priority="768" operator="between" text="Zero">
      <formula>NOT(ISERROR(SEARCH("Zero",N215)))</formula>
    </cfRule>
    <cfRule type="containsText" dxfId="3" priority="767" operator="between" text="Downfall">
      <formula>NOT(ISERROR(SEARCH("Downfall",N215)))</formula>
    </cfRule>
    <cfRule type="containsText" dxfId="2" priority="766" operator="between" text="Neutral">
      <formula>NOT(ISERROR(SEARCH("Neutral",N215)))</formula>
    </cfRule>
    <cfRule type="containsText" dxfId="1" priority="765" operator="between" text="Growth">
      <formula>NOT(ISERROR(SEARCH("Growth",N215)))</formula>
    </cfRule>
  </conditionalFormatting>
  <conditionalFormatting sqref="Q215">
    <cfRule type="containsText" dxfId="4" priority="764" operator="between" text="Zero">
      <formula>NOT(ISERROR(SEARCH("Zero",Q215)))</formula>
    </cfRule>
    <cfRule type="containsText" dxfId="3" priority="763" operator="between" text="Downfall">
      <formula>NOT(ISERROR(SEARCH("Downfall",Q215)))</formula>
    </cfRule>
    <cfRule type="containsText" dxfId="2" priority="762" operator="between" text="Neutral">
      <formula>NOT(ISERROR(SEARCH("Neutral",Q215)))</formula>
    </cfRule>
    <cfRule type="containsText" dxfId="1" priority="761" operator="between" text="Growth">
      <formula>NOT(ISERROR(SEARCH("Growth",Q215)))</formula>
    </cfRule>
  </conditionalFormatting>
  <conditionalFormatting sqref="A216">
    <cfRule type="containsText" dxfId="0" priority="1431" operator="between" text="NEGATIVE">
      <formula>NOT(ISERROR(SEARCH("NEGATIVE",A216)))</formula>
    </cfRule>
    <cfRule type="containsText" dxfId="0" priority="1432" operator="between" text="SAT">
      <formula>NOT(ISERROR(SEARCH("SAT",A216)))</formula>
    </cfRule>
    <cfRule type="containsText" dxfId="0" priority="1433" operator="between" text="SUN">
      <formula>NOT(ISERROR(SEARCH("SUN",A216)))</formula>
    </cfRule>
  </conditionalFormatting>
  <conditionalFormatting sqref="Q216">
    <cfRule type="containsText" dxfId="0" priority="15" operator="between" text="SUN">
      <formula>NOT(ISERROR(SEARCH("SUN",Q216)))</formula>
    </cfRule>
    <cfRule type="containsText" dxfId="0" priority="14" operator="between" text="SAT">
      <formula>NOT(ISERROR(SEARCH("SAT",Q216)))</formula>
    </cfRule>
    <cfRule type="containsText" dxfId="0" priority="13" operator="between" text="NEGATIVE">
      <formula>NOT(ISERROR(SEARCH("NEGATIVE",Q216)))</formula>
    </cfRule>
  </conditionalFormatting>
  <conditionalFormatting sqref="S216">
    <cfRule type="containsText" dxfId="0" priority="1422" operator="between" text="NEGATIVE">
      <formula>NOT(ISERROR(SEARCH("NEGATIVE",S216)))</formula>
    </cfRule>
    <cfRule type="containsText" dxfId="0" priority="1423" operator="between" text="SAT">
      <formula>NOT(ISERROR(SEARCH("SAT",S216)))</formula>
    </cfRule>
    <cfRule type="containsText" dxfId="0" priority="1424" operator="between" text="SUN">
      <formula>NOT(ISERROR(SEARCH("SUN",S216)))</formula>
    </cfRule>
  </conditionalFormatting>
  <conditionalFormatting sqref="T216">
    <cfRule type="containsText" dxfId="0" priority="1425" operator="between" text="NEGATIVE">
      <formula>NOT(ISERROR(SEARCH("NEGATIVE",T216)))</formula>
    </cfRule>
    <cfRule type="containsText" dxfId="0" priority="1426" operator="between" text="SAT">
      <formula>NOT(ISERROR(SEARCH("SAT",T216)))</formula>
    </cfRule>
    <cfRule type="containsText" dxfId="0" priority="1427" operator="between" text="SUN">
      <formula>NOT(ISERROR(SEARCH("SUN",T216)))</formula>
    </cfRule>
  </conditionalFormatting>
  <conditionalFormatting sqref="A218">
    <cfRule type="containsText" dxfId="0" priority="227" operator="between" text="SUN">
      <formula>NOT(ISERROR(SEARCH("SUN",A218)))</formula>
    </cfRule>
    <cfRule type="containsText" dxfId="0" priority="226" operator="between" text="SAT">
      <formula>NOT(ISERROR(SEARCH("SAT",A218)))</formula>
    </cfRule>
    <cfRule type="containsText" dxfId="0" priority="225" operator="between" text="NEGATIVE">
      <formula>NOT(ISERROR(SEARCH("NEGATIVE",A218)))</formula>
    </cfRule>
  </conditionalFormatting>
  <conditionalFormatting sqref="C218">
    <cfRule type="containsText" dxfId="4" priority="224" operator="between" text="Zero">
      <formula>NOT(ISERROR(SEARCH("Zero",C218)))</formula>
    </cfRule>
    <cfRule type="containsText" dxfId="3" priority="223" operator="between" text="Downfall">
      <formula>NOT(ISERROR(SEARCH("Downfall",C218)))</formula>
    </cfRule>
    <cfRule type="containsText" dxfId="2" priority="222" operator="between" text="Neutral">
      <formula>NOT(ISERROR(SEARCH("Neutral",C218)))</formula>
    </cfRule>
    <cfRule type="containsText" dxfId="1" priority="221" operator="between" text="Growth">
      <formula>NOT(ISERROR(SEARCH("Growth",C218)))</formula>
    </cfRule>
  </conditionalFormatting>
  <conditionalFormatting sqref="D218:M218">
    <cfRule type="containsText" dxfId="4" priority="220" operator="between" text="Zero">
      <formula>NOT(ISERROR(SEARCH("Zero",D218)))</formula>
    </cfRule>
    <cfRule type="containsText" dxfId="3" priority="219" operator="between" text="Downfall">
      <formula>NOT(ISERROR(SEARCH("Downfall",D218)))</formula>
    </cfRule>
    <cfRule type="containsText" dxfId="2" priority="218" operator="between" text="Neutral">
      <formula>NOT(ISERROR(SEARCH("Neutral",D218)))</formula>
    </cfRule>
    <cfRule type="containsText" dxfId="1" priority="217" operator="between" text="Growth">
      <formula>NOT(ISERROR(SEARCH("Growth",D218)))</formula>
    </cfRule>
  </conditionalFormatting>
  <conditionalFormatting sqref="N218">
    <cfRule type="containsText" dxfId="4" priority="216" operator="between" text="Zero">
      <formula>NOT(ISERROR(SEARCH("Zero",N218)))</formula>
    </cfRule>
    <cfRule type="containsText" dxfId="3" priority="215" operator="between" text="Downfall">
      <formula>NOT(ISERROR(SEARCH("Downfall",N218)))</formula>
    </cfRule>
    <cfRule type="containsText" dxfId="2" priority="214" operator="between" text="Neutral">
      <formula>NOT(ISERROR(SEARCH("Neutral",N218)))</formula>
    </cfRule>
    <cfRule type="containsText" dxfId="1" priority="213" operator="between" text="Growth">
      <formula>NOT(ISERROR(SEARCH("Growth",N218)))</formula>
    </cfRule>
  </conditionalFormatting>
  <conditionalFormatting sqref="Q218">
    <cfRule type="containsText" dxfId="4" priority="212" operator="between" text="Zero">
      <formula>NOT(ISERROR(SEARCH("Zero",Q218)))</formula>
    </cfRule>
    <cfRule type="containsText" dxfId="3" priority="211" operator="between" text="Downfall">
      <formula>NOT(ISERROR(SEARCH("Downfall",Q218)))</formula>
    </cfRule>
    <cfRule type="containsText" dxfId="2" priority="210" operator="between" text="Neutral">
      <formula>NOT(ISERROR(SEARCH("Neutral",Q218)))</formula>
    </cfRule>
    <cfRule type="containsText" dxfId="1" priority="209" operator="between" text="Growth">
      <formula>NOT(ISERROR(SEARCH("Growth",Q218)))</formula>
    </cfRule>
  </conditionalFormatting>
  <conditionalFormatting sqref="D226">
    <cfRule type="containsText" dxfId="0" priority="1986" operator="between" text="NEGATIVE">
      <formula>NOT(ISERROR(SEARCH("NEGATIVE",D226)))</formula>
    </cfRule>
    <cfRule type="containsText" dxfId="0" priority="1994" operator="between" text="SAT">
      <formula>NOT(ISERROR(SEARCH("SAT",D226)))</formula>
    </cfRule>
    <cfRule type="containsText" dxfId="0" priority="2002" operator="between" text="SUN">
      <formula>NOT(ISERROR(SEARCH("SUN",D226)))</formula>
    </cfRule>
  </conditionalFormatting>
  <conditionalFormatting sqref="A228">
    <cfRule type="containsText" dxfId="0" priority="756" operator="between" text="SUN">
      <formula>NOT(ISERROR(SEARCH("SUN",A228)))</formula>
    </cfRule>
    <cfRule type="containsText" dxfId="0" priority="755" operator="between" text="SAT">
      <formula>NOT(ISERROR(SEARCH("SAT",A228)))</formula>
    </cfRule>
    <cfRule type="containsText" dxfId="0" priority="754" operator="between" text="NEGATIVE">
      <formula>NOT(ISERROR(SEARCH("NEGATIVE",A228)))</formula>
    </cfRule>
  </conditionalFormatting>
  <conditionalFormatting sqref="C228">
    <cfRule type="containsText" dxfId="4" priority="753" operator="between" text="Zero">
      <formula>NOT(ISERROR(SEARCH("Zero",C228)))</formula>
    </cfRule>
    <cfRule type="containsText" dxfId="3" priority="752" operator="between" text="Downfall">
      <formula>NOT(ISERROR(SEARCH("Downfall",C228)))</formula>
    </cfRule>
    <cfRule type="containsText" dxfId="2" priority="751" operator="between" text="Neutral">
      <formula>NOT(ISERROR(SEARCH("Neutral",C228)))</formula>
    </cfRule>
    <cfRule type="containsText" dxfId="1" priority="750" operator="between" text="Growth">
      <formula>NOT(ISERROR(SEARCH("Growth",C228)))</formula>
    </cfRule>
  </conditionalFormatting>
  <conditionalFormatting sqref="D228:M228">
    <cfRule type="containsText" dxfId="4" priority="749" operator="between" text="Zero">
      <formula>NOT(ISERROR(SEARCH("Zero",D228)))</formula>
    </cfRule>
    <cfRule type="containsText" dxfId="3" priority="748" operator="between" text="Downfall">
      <formula>NOT(ISERROR(SEARCH("Downfall",D228)))</formula>
    </cfRule>
    <cfRule type="containsText" dxfId="2" priority="747" operator="between" text="Neutral">
      <formula>NOT(ISERROR(SEARCH("Neutral",D228)))</formula>
    </cfRule>
    <cfRule type="containsText" dxfId="1" priority="746" operator="between" text="Growth">
      <formula>NOT(ISERROR(SEARCH("Growth",D228)))</formula>
    </cfRule>
  </conditionalFormatting>
  <conditionalFormatting sqref="N228">
    <cfRule type="containsText" dxfId="4" priority="745" operator="between" text="Zero">
      <formula>NOT(ISERROR(SEARCH("Zero",N228)))</formula>
    </cfRule>
    <cfRule type="containsText" dxfId="3" priority="744" operator="between" text="Downfall">
      <formula>NOT(ISERROR(SEARCH("Downfall",N228)))</formula>
    </cfRule>
    <cfRule type="containsText" dxfId="2" priority="743" operator="between" text="Neutral">
      <formula>NOT(ISERROR(SEARCH("Neutral",N228)))</formula>
    </cfRule>
    <cfRule type="containsText" dxfId="1" priority="742" operator="between" text="Growth">
      <formula>NOT(ISERROR(SEARCH("Growth",N228)))</formula>
    </cfRule>
  </conditionalFormatting>
  <conditionalFormatting sqref="Q228">
    <cfRule type="containsText" dxfId="4" priority="741" operator="between" text="Zero">
      <formula>NOT(ISERROR(SEARCH("Zero",Q228)))</formula>
    </cfRule>
    <cfRule type="containsText" dxfId="3" priority="740" operator="between" text="Downfall">
      <formula>NOT(ISERROR(SEARCH("Downfall",Q228)))</formula>
    </cfRule>
    <cfRule type="containsText" dxfId="2" priority="739" operator="between" text="Neutral">
      <formula>NOT(ISERROR(SEARCH("Neutral",Q228)))</formula>
    </cfRule>
    <cfRule type="containsText" dxfId="1" priority="738" operator="between" text="Growth">
      <formula>NOT(ISERROR(SEARCH("Growth",Q228)))</formula>
    </cfRule>
  </conditionalFormatting>
  <conditionalFormatting sqref="F233">
    <cfRule type="containsText" dxfId="0" priority="1979" operator="between" text="NEGATIVE">
      <formula>NOT(ISERROR(SEARCH("NEGATIVE",F233)))</formula>
    </cfRule>
    <cfRule type="containsText" dxfId="0" priority="1987" operator="between" text="SAT">
      <formula>NOT(ISERROR(SEARCH("SAT",F233)))</formula>
    </cfRule>
    <cfRule type="containsText" dxfId="0" priority="1995" operator="between" text="SUN">
      <formula>NOT(ISERROR(SEARCH("SUN",F233)))</formula>
    </cfRule>
  </conditionalFormatting>
  <conditionalFormatting sqref="L233:M233">
    <cfRule type="containsText" dxfId="0" priority="1787" operator="between" text="NEGATIVE">
      <formula>NOT(ISERROR(SEARCH("NEGATIVE",L233)))</formula>
    </cfRule>
    <cfRule type="containsText" dxfId="0" priority="1788" operator="between" text="SAT">
      <formula>NOT(ISERROR(SEARCH("SAT",L233)))</formula>
    </cfRule>
    <cfRule type="containsText" dxfId="0" priority="1789" operator="between" text="SUN">
      <formula>NOT(ISERROR(SEARCH("SUN",L233)))</formula>
    </cfRule>
  </conditionalFormatting>
  <conditionalFormatting sqref="A238">
    <cfRule type="containsText" dxfId="0" priority="733" operator="between" text="SUN">
      <formula>NOT(ISERROR(SEARCH("SUN",A238)))</formula>
    </cfRule>
    <cfRule type="containsText" dxfId="0" priority="732" operator="between" text="SAT">
      <formula>NOT(ISERROR(SEARCH("SAT",A238)))</formula>
    </cfRule>
    <cfRule type="containsText" dxfId="0" priority="731" operator="between" text="NEGATIVE">
      <formula>NOT(ISERROR(SEARCH("NEGATIVE",A238)))</formula>
    </cfRule>
  </conditionalFormatting>
  <conditionalFormatting sqref="C238">
    <cfRule type="containsText" dxfId="4" priority="730" operator="between" text="Zero">
      <formula>NOT(ISERROR(SEARCH("Zero",C238)))</formula>
    </cfRule>
    <cfRule type="containsText" dxfId="3" priority="729" operator="between" text="Downfall">
      <formula>NOT(ISERROR(SEARCH("Downfall",C238)))</formula>
    </cfRule>
    <cfRule type="containsText" dxfId="2" priority="728" operator="between" text="Neutral">
      <formula>NOT(ISERROR(SEARCH("Neutral",C238)))</formula>
    </cfRule>
    <cfRule type="containsText" dxfId="1" priority="727" operator="between" text="Growth">
      <formula>NOT(ISERROR(SEARCH("Growth",C238)))</formula>
    </cfRule>
  </conditionalFormatting>
  <conditionalFormatting sqref="D238:M238">
    <cfRule type="containsText" dxfId="4" priority="726" operator="between" text="Zero">
      <formula>NOT(ISERROR(SEARCH("Zero",D238)))</formula>
    </cfRule>
    <cfRule type="containsText" dxfId="3" priority="725" operator="between" text="Downfall">
      <formula>NOT(ISERROR(SEARCH("Downfall",D238)))</formula>
    </cfRule>
    <cfRule type="containsText" dxfId="2" priority="724" operator="between" text="Neutral">
      <formula>NOT(ISERROR(SEARCH("Neutral",D238)))</formula>
    </cfRule>
    <cfRule type="containsText" dxfId="1" priority="723" operator="between" text="Growth">
      <formula>NOT(ISERROR(SEARCH("Growth",D238)))</formula>
    </cfRule>
  </conditionalFormatting>
  <conditionalFormatting sqref="N238">
    <cfRule type="containsText" dxfId="4" priority="722" operator="between" text="Zero">
      <formula>NOT(ISERROR(SEARCH("Zero",N238)))</formula>
    </cfRule>
    <cfRule type="containsText" dxfId="3" priority="721" operator="between" text="Downfall">
      <formula>NOT(ISERROR(SEARCH("Downfall",N238)))</formula>
    </cfRule>
    <cfRule type="containsText" dxfId="2" priority="720" operator="between" text="Neutral">
      <formula>NOT(ISERROR(SEARCH("Neutral",N238)))</formula>
    </cfRule>
    <cfRule type="containsText" dxfId="1" priority="719" operator="between" text="Growth">
      <formula>NOT(ISERROR(SEARCH("Growth",N238)))</formula>
    </cfRule>
  </conditionalFormatting>
  <conditionalFormatting sqref="Q238">
    <cfRule type="containsText" dxfId="4" priority="718" operator="between" text="Zero">
      <formula>NOT(ISERROR(SEARCH("Zero",Q238)))</formula>
    </cfRule>
    <cfRule type="containsText" dxfId="3" priority="717" operator="between" text="Downfall">
      <formula>NOT(ISERROR(SEARCH("Downfall",Q238)))</formula>
    </cfRule>
    <cfRule type="containsText" dxfId="2" priority="716" operator="between" text="Neutral">
      <formula>NOT(ISERROR(SEARCH("Neutral",Q238)))</formula>
    </cfRule>
    <cfRule type="containsText" dxfId="1" priority="715" operator="between" text="Growth">
      <formula>NOT(ISERROR(SEARCH("Growth",Q238)))</formula>
    </cfRule>
  </conditionalFormatting>
  <conditionalFormatting sqref="A248">
    <cfRule type="containsText" dxfId="0" priority="710" operator="between" text="SUN">
      <formula>NOT(ISERROR(SEARCH("SUN",A248)))</formula>
    </cfRule>
    <cfRule type="containsText" dxfId="0" priority="709" operator="between" text="SAT">
      <formula>NOT(ISERROR(SEARCH("SAT",A248)))</formula>
    </cfRule>
    <cfRule type="containsText" dxfId="0" priority="708" operator="between" text="NEGATIVE">
      <formula>NOT(ISERROR(SEARCH("NEGATIVE",A248)))</formula>
    </cfRule>
  </conditionalFormatting>
  <conditionalFormatting sqref="C248">
    <cfRule type="containsText" dxfId="4" priority="707" operator="between" text="Zero">
      <formula>NOT(ISERROR(SEARCH("Zero",C248)))</formula>
    </cfRule>
    <cfRule type="containsText" dxfId="3" priority="706" operator="between" text="Downfall">
      <formula>NOT(ISERROR(SEARCH("Downfall",C248)))</formula>
    </cfRule>
    <cfRule type="containsText" dxfId="2" priority="705" operator="between" text="Neutral">
      <formula>NOT(ISERROR(SEARCH("Neutral",C248)))</formula>
    </cfRule>
    <cfRule type="containsText" dxfId="1" priority="704" operator="between" text="Growth">
      <formula>NOT(ISERROR(SEARCH("Growth",C248)))</formula>
    </cfRule>
  </conditionalFormatting>
  <conditionalFormatting sqref="D248:M248">
    <cfRule type="containsText" dxfId="4" priority="703" operator="between" text="Zero">
      <formula>NOT(ISERROR(SEARCH("Zero",D248)))</formula>
    </cfRule>
    <cfRule type="containsText" dxfId="3" priority="702" operator="between" text="Downfall">
      <formula>NOT(ISERROR(SEARCH("Downfall",D248)))</formula>
    </cfRule>
    <cfRule type="containsText" dxfId="2" priority="701" operator="between" text="Neutral">
      <formula>NOT(ISERROR(SEARCH("Neutral",D248)))</formula>
    </cfRule>
    <cfRule type="containsText" dxfId="1" priority="700" operator="between" text="Growth">
      <formula>NOT(ISERROR(SEARCH("Growth",D248)))</formula>
    </cfRule>
  </conditionalFormatting>
  <conditionalFormatting sqref="N248">
    <cfRule type="containsText" dxfId="4" priority="699" operator="between" text="Zero">
      <formula>NOT(ISERROR(SEARCH("Zero",N248)))</formula>
    </cfRule>
    <cfRule type="containsText" dxfId="3" priority="698" operator="between" text="Downfall">
      <formula>NOT(ISERROR(SEARCH("Downfall",N248)))</formula>
    </cfRule>
    <cfRule type="containsText" dxfId="2" priority="697" operator="between" text="Neutral">
      <formula>NOT(ISERROR(SEARCH("Neutral",N248)))</formula>
    </cfRule>
    <cfRule type="containsText" dxfId="1" priority="696" operator="between" text="Growth">
      <formula>NOT(ISERROR(SEARCH("Growth",N248)))</formula>
    </cfRule>
  </conditionalFormatting>
  <conditionalFormatting sqref="Q248">
    <cfRule type="containsText" dxfId="4" priority="695" operator="between" text="Zero">
      <formula>NOT(ISERROR(SEARCH("Zero",Q248)))</formula>
    </cfRule>
    <cfRule type="containsText" dxfId="3" priority="694" operator="between" text="Downfall">
      <formula>NOT(ISERROR(SEARCH("Downfall",Q248)))</formula>
    </cfRule>
    <cfRule type="containsText" dxfId="2" priority="693" operator="between" text="Neutral">
      <formula>NOT(ISERROR(SEARCH("Neutral",Q248)))</formula>
    </cfRule>
    <cfRule type="containsText" dxfId="1" priority="692" operator="between" text="Growth">
      <formula>NOT(ISERROR(SEARCH("Growth",Q248)))</formula>
    </cfRule>
  </conditionalFormatting>
  <conditionalFormatting sqref="A258">
    <cfRule type="containsText" dxfId="0" priority="687" operator="between" text="SUN">
      <formula>NOT(ISERROR(SEARCH("SUN",A258)))</formula>
    </cfRule>
    <cfRule type="containsText" dxfId="0" priority="686" operator="between" text="SAT">
      <formula>NOT(ISERROR(SEARCH("SAT",A258)))</formula>
    </cfRule>
    <cfRule type="containsText" dxfId="0" priority="685" operator="between" text="NEGATIVE">
      <formula>NOT(ISERROR(SEARCH("NEGATIVE",A258)))</formula>
    </cfRule>
  </conditionalFormatting>
  <conditionalFormatting sqref="C258">
    <cfRule type="containsText" dxfId="4" priority="684" operator="between" text="Zero">
      <formula>NOT(ISERROR(SEARCH("Zero",C258)))</formula>
    </cfRule>
    <cfRule type="containsText" dxfId="3" priority="683" operator="between" text="Downfall">
      <formula>NOT(ISERROR(SEARCH("Downfall",C258)))</formula>
    </cfRule>
    <cfRule type="containsText" dxfId="2" priority="682" operator="between" text="Neutral">
      <formula>NOT(ISERROR(SEARCH("Neutral",C258)))</formula>
    </cfRule>
    <cfRule type="containsText" dxfId="1" priority="681" operator="between" text="Growth">
      <formula>NOT(ISERROR(SEARCH("Growth",C258)))</formula>
    </cfRule>
  </conditionalFormatting>
  <conditionalFormatting sqref="D258:M258">
    <cfRule type="containsText" dxfId="4" priority="680" operator="between" text="Zero">
      <formula>NOT(ISERROR(SEARCH("Zero",D258)))</formula>
    </cfRule>
    <cfRule type="containsText" dxfId="3" priority="679" operator="between" text="Downfall">
      <formula>NOT(ISERROR(SEARCH("Downfall",D258)))</formula>
    </cfRule>
    <cfRule type="containsText" dxfId="2" priority="678" operator="between" text="Neutral">
      <formula>NOT(ISERROR(SEARCH("Neutral",D258)))</formula>
    </cfRule>
    <cfRule type="containsText" dxfId="1" priority="677" operator="between" text="Growth">
      <formula>NOT(ISERROR(SEARCH("Growth",D258)))</formula>
    </cfRule>
  </conditionalFormatting>
  <conditionalFormatting sqref="N258">
    <cfRule type="containsText" dxfId="4" priority="676" operator="between" text="Zero">
      <formula>NOT(ISERROR(SEARCH("Zero",N258)))</formula>
    </cfRule>
    <cfRule type="containsText" dxfId="3" priority="675" operator="between" text="Downfall">
      <formula>NOT(ISERROR(SEARCH("Downfall",N258)))</formula>
    </cfRule>
    <cfRule type="containsText" dxfId="2" priority="674" operator="between" text="Neutral">
      <formula>NOT(ISERROR(SEARCH("Neutral",N258)))</formula>
    </cfRule>
    <cfRule type="containsText" dxfId="1" priority="673" operator="between" text="Growth">
      <formula>NOT(ISERROR(SEARCH("Growth",N258)))</formula>
    </cfRule>
  </conditionalFormatting>
  <conditionalFormatting sqref="Q258">
    <cfRule type="containsText" dxfId="4" priority="672" operator="between" text="Zero">
      <formula>NOT(ISERROR(SEARCH("Zero",Q258)))</formula>
    </cfRule>
    <cfRule type="containsText" dxfId="3" priority="671" operator="between" text="Downfall">
      <formula>NOT(ISERROR(SEARCH("Downfall",Q258)))</formula>
    </cfRule>
    <cfRule type="containsText" dxfId="2" priority="670" operator="between" text="Neutral">
      <formula>NOT(ISERROR(SEARCH("Neutral",Q258)))</formula>
    </cfRule>
    <cfRule type="containsText" dxfId="1" priority="669" operator="between" text="Growth">
      <formula>NOT(ISERROR(SEARCH("Growth",Q258)))</formula>
    </cfRule>
  </conditionalFormatting>
  <conditionalFormatting sqref="A259">
    <cfRule type="containsText" dxfId="0" priority="1406" operator="between" text="NEGATIVE">
      <formula>NOT(ISERROR(SEARCH("NEGATIVE",A259)))</formula>
    </cfRule>
    <cfRule type="containsText" dxfId="0" priority="1407" operator="between" text="SAT">
      <formula>NOT(ISERROR(SEARCH("SAT",A259)))</formula>
    </cfRule>
    <cfRule type="containsText" dxfId="0" priority="1408" operator="between" text="SUN">
      <formula>NOT(ISERROR(SEARCH("SUN",A259)))</formula>
    </cfRule>
  </conditionalFormatting>
  <conditionalFormatting sqref="Q259">
    <cfRule type="containsText" dxfId="0" priority="18" operator="between" text="SUN">
      <formula>NOT(ISERROR(SEARCH("SUN",Q259)))</formula>
    </cfRule>
    <cfRule type="containsText" dxfId="0" priority="17" operator="between" text="SAT">
      <formula>NOT(ISERROR(SEARCH("SAT",Q259)))</formula>
    </cfRule>
    <cfRule type="containsText" dxfId="0" priority="16" operator="between" text="NEGATIVE">
      <formula>NOT(ISERROR(SEARCH("NEGATIVE",Q259)))</formula>
    </cfRule>
  </conditionalFormatting>
  <conditionalFormatting sqref="S259">
    <cfRule type="containsText" dxfId="0" priority="1397" operator="between" text="NEGATIVE">
      <formula>NOT(ISERROR(SEARCH("NEGATIVE",S259)))</formula>
    </cfRule>
    <cfRule type="containsText" dxfId="0" priority="1398" operator="between" text="SAT">
      <formula>NOT(ISERROR(SEARCH("SAT",S259)))</formula>
    </cfRule>
    <cfRule type="containsText" dxfId="0" priority="1399" operator="between" text="SUN">
      <formula>NOT(ISERROR(SEARCH("SUN",S259)))</formula>
    </cfRule>
  </conditionalFormatting>
  <conditionalFormatting sqref="T259">
    <cfRule type="containsText" dxfId="0" priority="1400" operator="between" text="NEGATIVE">
      <formula>NOT(ISERROR(SEARCH("NEGATIVE",T259)))</formula>
    </cfRule>
    <cfRule type="containsText" dxfId="0" priority="1401" operator="between" text="SAT">
      <formula>NOT(ISERROR(SEARCH("SAT",T259)))</formula>
    </cfRule>
    <cfRule type="containsText" dxfId="0" priority="1402" operator="between" text="SUN">
      <formula>NOT(ISERROR(SEARCH("SUN",T259)))</formula>
    </cfRule>
  </conditionalFormatting>
  <conditionalFormatting sqref="A261">
    <cfRule type="containsText" dxfId="0" priority="204" operator="between" text="SUN">
      <formula>NOT(ISERROR(SEARCH("SUN",A261)))</formula>
    </cfRule>
    <cfRule type="containsText" dxfId="0" priority="203" operator="between" text="SAT">
      <formula>NOT(ISERROR(SEARCH("SAT",A261)))</formula>
    </cfRule>
    <cfRule type="containsText" dxfId="0" priority="202" operator="between" text="NEGATIVE">
      <formula>NOT(ISERROR(SEARCH("NEGATIVE",A261)))</formula>
    </cfRule>
  </conditionalFormatting>
  <conditionalFormatting sqref="C261">
    <cfRule type="containsText" dxfId="4" priority="201" operator="between" text="Zero">
      <formula>NOT(ISERROR(SEARCH("Zero",C261)))</formula>
    </cfRule>
    <cfRule type="containsText" dxfId="3" priority="200" operator="between" text="Downfall">
      <formula>NOT(ISERROR(SEARCH("Downfall",C261)))</formula>
    </cfRule>
    <cfRule type="containsText" dxfId="2" priority="199" operator="between" text="Neutral">
      <formula>NOT(ISERROR(SEARCH("Neutral",C261)))</formula>
    </cfRule>
    <cfRule type="containsText" dxfId="1" priority="198" operator="between" text="Growth">
      <formula>NOT(ISERROR(SEARCH("Growth",C261)))</formula>
    </cfRule>
  </conditionalFormatting>
  <conditionalFormatting sqref="D261:M261">
    <cfRule type="containsText" dxfId="4" priority="197" operator="between" text="Zero">
      <formula>NOT(ISERROR(SEARCH("Zero",D261)))</formula>
    </cfRule>
    <cfRule type="containsText" dxfId="3" priority="196" operator="between" text="Downfall">
      <formula>NOT(ISERROR(SEARCH("Downfall",D261)))</formula>
    </cfRule>
    <cfRule type="containsText" dxfId="2" priority="195" operator="between" text="Neutral">
      <formula>NOT(ISERROR(SEARCH("Neutral",D261)))</formula>
    </cfRule>
    <cfRule type="containsText" dxfId="1" priority="194" operator="between" text="Growth">
      <formula>NOT(ISERROR(SEARCH("Growth",D261)))</formula>
    </cfRule>
  </conditionalFormatting>
  <conditionalFormatting sqref="N261">
    <cfRule type="containsText" dxfId="4" priority="193" operator="between" text="Zero">
      <formula>NOT(ISERROR(SEARCH("Zero",N261)))</formula>
    </cfRule>
    <cfRule type="containsText" dxfId="3" priority="192" operator="between" text="Downfall">
      <formula>NOT(ISERROR(SEARCH("Downfall",N261)))</formula>
    </cfRule>
    <cfRule type="containsText" dxfId="2" priority="191" operator="between" text="Neutral">
      <formula>NOT(ISERROR(SEARCH("Neutral",N261)))</formula>
    </cfRule>
    <cfRule type="containsText" dxfId="1" priority="190" operator="between" text="Growth">
      <formula>NOT(ISERROR(SEARCH("Growth",N261)))</formula>
    </cfRule>
  </conditionalFormatting>
  <conditionalFormatting sqref="Q261">
    <cfRule type="containsText" dxfId="4" priority="189" operator="between" text="Zero">
      <formula>NOT(ISERROR(SEARCH("Zero",Q261)))</formula>
    </cfRule>
    <cfRule type="containsText" dxfId="3" priority="188" operator="between" text="Downfall">
      <formula>NOT(ISERROR(SEARCH("Downfall",Q261)))</formula>
    </cfRule>
    <cfRule type="containsText" dxfId="2" priority="187" operator="between" text="Neutral">
      <formula>NOT(ISERROR(SEARCH("Neutral",Q261)))</formula>
    </cfRule>
    <cfRule type="containsText" dxfId="1" priority="186" operator="between" text="Growth">
      <formula>NOT(ISERROR(SEARCH("Growth",Q261)))</formula>
    </cfRule>
  </conditionalFormatting>
  <conditionalFormatting sqref="D269">
    <cfRule type="containsText" dxfId="0" priority="1955" operator="between" text="NEGATIVE">
      <formula>NOT(ISERROR(SEARCH("NEGATIVE",D269)))</formula>
    </cfRule>
    <cfRule type="containsText" dxfId="0" priority="1963" operator="between" text="SAT">
      <formula>NOT(ISERROR(SEARCH("SAT",D269)))</formula>
    </cfRule>
    <cfRule type="containsText" dxfId="0" priority="1971" operator="between" text="SUN">
      <formula>NOT(ISERROR(SEARCH("SUN",D269)))</formula>
    </cfRule>
  </conditionalFormatting>
  <conditionalFormatting sqref="A271">
    <cfRule type="containsText" dxfId="0" priority="664" operator="between" text="SUN">
      <formula>NOT(ISERROR(SEARCH("SUN",A271)))</formula>
    </cfRule>
    <cfRule type="containsText" dxfId="0" priority="663" operator="between" text="SAT">
      <formula>NOT(ISERROR(SEARCH("SAT",A271)))</formula>
    </cfRule>
    <cfRule type="containsText" dxfId="0" priority="662" operator="between" text="NEGATIVE">
      <formula>NOT(ISERROR(SEARCH("NEGATIVE",A271)))</formula>
    </cfRule>
  </conditionalFormatting>
  <conditionalFormatting sqref="C271">
    <cfRule type="containsText" dxfId="4" priority="661" operator="between" text="Zero">
      <formula>NOT(ISERROR(SEARCH("Zero",C271)))</formula>
    </cfRule>
    <cfRule type="containsText" dxfId="3" priority="660" operator="between" text="Downfall">
      <formula>NOT(ISERROR(SEARCH("Downfall",C271)))</formula>
    </cfRule>
    <cfRule type="containsText" dxfId="2" priority="659" operator="between" text="Neutral">
      <formula>NOT(ISERROR(SEARCH("Neutral",C271)))</formula>
    </cfRule>
    <cfRule type="containsText" dxfId="1" priority="658" operator="between" text="Growth">
      <formula>NOT(ISERROR(SEARCH("Growth",C271)))</formula>
    </cfRule>
  </conditionalFormatting>
  <conditionalFormatting sqref="D271:M271">
    <cfRule type="containsText" dxfId="4" priority="657" operator="between" text="Zero">
      <formula>NOT(ISERROR(SEARCH("Zero",D271)))</formula>
    </cfRule>
    <cfRule type="containsText" dxfId="3" priority="656" operator="between" text="Downfall">
      <formula>NOT(ISERROR(SEARCH("Downfall",D271)))</formula>
    </cfRule>
    <cfRule type="containsText" dxfId="2" priority="655" operator="between" text="Neutral">
      <formula>NOT(ISERROR(SEARCH("Neutral",D271)))</formula>
    </cfRule>
    <cfRule type="containsText" dxfId="1" priority="654" operator="between" text="Growth">
      <formula>NOT(ISERROR(SEARCH("Growth",D271)))</formula>
    </cfRule>
  </conditionalFormatting>
  <conditionalFormatting sqref="N271">
    <cfRule type="containsText" dxfId="4" priority="653" operator="between" text="Zero">
      <formula>NOT(ISERROR(SEARCH("Zero",N271)))</formula>
    </cfRule>
    <cfRule type="containsText" dxfId="3" priority="652" operator="between" text="Downfall">
      <formula>NOT(ISERROR(SEARCH("Downfall",N271)))</formula>
    </cfRule>
    <cfRule type="containsText" dxfId="2" priority="651" operator="between" text="Neutral">
      <formula>NOT(ISERROR(SEARCH("Neutral",N271)))</formula>
    </cfRule>
    <cfRule type="containsText" dxfId="1" priority="650" operator="between" text="Growth">
      <formula>NOT(ISERROR(SEARCH("Growth",N271)))</formula>
    </cfRule>
  </conditionalFormatting>
  <conditionalFormatting sqref="Q271">
    <cfRule type="containsText" dxfId="4" priority="649" operator="between" text="Zero">
      <formula>NOT(ISERROR(SEARCH("Zero",Q271)))</formula>
    </cfRule>
    <cfRule type="containsText" dxfId="3" priority="648" operator="between" text="Downfall">
      <formula>NOT(ISERROR(SEARCH("Downfall",Q271)))</formula>
    </cfRule>
    <cfRule type="containsText" dxfId="2" priority="647" operator="between" text="Neutral">
      <formula>NOT(ISERROR(SEARCH("Neutral",Q271)))</formula>
    </cfRule>
    <cfRule type="containsText" dxfId="1" priority="646" operator="between" text="Growth">
      <formula>NOT(ISERROR(SEARCH("Growth",Q271)))</formula>
    </cfRule>
  </conditionalFormatting>
  <conditionalFormatting sqref="F272">
    <cfRule type="containsText" dxfId="0" priority="1952" operator="between" text="NEGATIVE">
      <formula>NOT(ISERROR(SEARCH("NEGATIVE",F272)))</formula>
    </cfRule>
    <cfRule type="containsText" dxfId="0" priority="1960" operator="between" text="SAT">
      <formula>NOT(ISERROR(SEARCH("SAT",F272)))</formula>
    </cfRule>
    <cfRule type="containsText" dxfId="0" priority="1968" operator="between" text="SUN">
      <formula>NOT(ISERROR(SEARCH("SUN",F272)))</formula>
    </cfRule>
  </conditionalFormatting>
  <conditionalFormatting sqref="L272:M272">
    <cfRule type="containsText" dxfId="0" priority="1766" operator="between" text="NEGATIVE">
      <formula>NOT(ISERROR(SEARCH("NEGATIVE",L272)))</formula>
    </cfRule>
    <cfRule type="containsText" dxfId="0" priority="1767" operator="between" text="SAT">
      <formula>NOT(ISERROR(SEARCH("SAT",L272)))</formula>
    </cfRule>
    <cfRule type="containsText" dxfId="0" priority="1768" operator="between" text="SUN">
      <formula>NOT(ISERROR(SEARCH("SUN",L272)))</formula>
    </cfRule>
  </conditionalFormatting>
  <conditionalFormatting sqref="A281">
    <cfRule type="containsText" dxfId="0" priority="641" operator="between" text="SUN">
      <formula>NOT(ISERROR(SEARCH("SUN",A281)))</formula>
    </cfRule>
    <cfRule type="containsText" dxfId="0" priority="640" operator="between" text="SAT">
      <formula>NOT(ISERROR(SEARCH("SAT",A281)))</formula>
    </cfRule>
    <cfRule type="containsText" dxfId="0" priority="639" operator="between" text="NEGATIVE">
      <formula>NOT(ISERROR(SEARCH("NEGATIVE",A281)))</formula>
    </cfRule>
  </conditionalFormatting>
  <conditionalFormatting sqref="C281">
    <cfRule type="containsText" dxfId="4" priority="638" operator="between" text="Zero">
      <formula>NOT(ISERROR(SEARCH("Zero",C281)))</formula>
    </cfRule>
    <cfRule type="containsText" dxfId="3" priority="637" operator="between" text="Downfall">
      <formula>NOT(ISERROR(SEARCH("Downfall",C281)))</formula>
    </cfRule>
    <cfRule type="containsText" dxfId="2" priority="636" operator="between" text="Neutral">
      <formula>NOT(ISERROR(SEARCH("Neutral",C281)))</formula>
    </cfRule>
    <cfRule type="containsText" dxfId="1" priority="635" operator="between" text="Growth">
      <formula>NOT(ISERROR(SEARCH("Growth",C281)))</formula>
    </cfRule>
  </conditionalFormatting>
  <conditionalFormatting sqref="D281:M281">
    <cfRule type="containsText" dxfId="4" priority="634" operator="between" text="Zero">
      <formula>NOT(ISERROR(SEARCH("Zero",D281)))</formula>
    </cfRule>
    <cfRule type="containsText" dxfId="3" priority="633" operator="between" text="Downfall">
      <formula>NOT(ISERROR(SEARCH("Downfall",D281)))</formula>
    </cfRule>
    <cfRule type="containsText" dxfId="2" priority="632" operator="between" text="Neutral">
      <formula>NOT(ISERROR(SEARCH("Neutral",D281)))</formula>
    </cfRule>
    <cfRule type="containsText" dxfId="1" priority="631" operator="between" text="Growth">
      <formula>NOT(ISERROR(SEARCH("Growth",D281)))</formula>
    </cfRule>
  </conditionalFormatting>
  <conditionalFormatting sqref="N281">
    <cfRule type="containsText" dxfId="4" priority="630" operator="between" text="Zero">
      <formula>NOT(ISERROR(SEARCH("Zero",N281)))</formula>
    </cfRule>
    <cfRule type="containsText" dxfId="3" priority="629" operator="between" text="Downfall">
      <formula>NOT(ISERROR(SEARCH("Downfall",N281)))</formula>
    </cfRule>
    <cfRule type="containsText" dxfId="2" priority="628" operator="between" text="Neutral">
      <formula>NOT(ISERROR(SEARCH("Neutral",N281)))</formula>
    </cfRule>
    <cfRule type="containsText" dxfId="1" priority="627" operator="between" text="Growth">
      <formula>NOT(ISERROR(SEARCH("Growth",N281)))</formula>
    </cfRule>
  </conditionalFormatting>
  <conditionalFormatting sqref="Q281">
    <cfRule type="containsText" dxfId="4" priority="626" operator="between" text="Zero">
      <formula>NOT(ISERROR(SEARCH("Zero",Q281)))</formula>
    </cfRule>
    <cfRule type="containsText" dxfId="3" priority="625" operator="between" text="Downfall">
      <formula>NOT(ISERROR(SEARCH("Downfall",Q281)))</formula>
    </cfRule>
    <cfRule type="containsText" dxfId="2" priority="624" operator="between" text="Neutral">
      <formula>NOT(ISERROR(SEARCH("Neutral",Q281)))</formula>
    </cfRule>
    <cfRule type="containsText" dxfId="1" priority="623" operator="between" text="Growth">
      <formula>NOT(ISERROR(SEARCH("Growth",Q281)))</formula>
    </cfRule>
  </conditionalFormatting>
  <conditionalFormatting sqref="A291">
    <cfRule type="containsText" dxfId="0" priority="319" operator="between" text="SUN">
      <formula>NOT(ISERROR(SEARCH("SUN",A291)))</formula>
    </cfRule>
    <cfRule type="containsText" dxfId="0" priority="318" operator="between" text="SAT">
      <formula>NOT(ISERROR(SEARCH("SAT",A291)))</formula>
    </cfRule>
    <cfRule type="containsText" dxfId="0" priority="317" operator="between" text="NEGATIVE">
      <formula>NOT(ISERROR(SEARCH("NEGATIVE",A291)))</formula>
    </cfRule>
  </conditionalFormatting>
  <conditionalFormatting sqref="C291">
    <cfRule type="containsText" dxfId="4" priority="316" operator="between" text="Zero">
      <formula>NOT(ISERROR(SEARCH("Zero",C291)))</formula>
    </cfRule>
    <cfRule type="containsText" dxfId="3" priority="315" operator="between" text="Downfall">
      <formula>NOT(ISERROR(SEARCH("Downfall",C291)))</formula>
    </cfRule>
    <cfRule type="containsText" dxfId="2" priority="314" operator="between" text="Neutral">
      <formula>NOT(ISERROR(SEARCH("Neutral",C291)))</formula>
    </cfRule>
    <cfRule type="containsText" dxfId="1" priority="313" operator="between" text="Growth">
      <formula>NOT(ISERROR(SEARCH("Growth",C291)))</formula>
    </cfRule>
  </conditionalFormatting>
  <conditionalFormatting sqref="D291:M291">
    <cfRule type="containsText" dxfId="4" priority="312" operator="between" text="Zero">
      <formula>NOT(ISERROR(SEARCH("Zero",D291)))</formula>
    </cfRule>
    <cfRule type="containsText" dxfId="3" priority="311" operator="between" text="Downfall">
      <formula>NOT(ISERROR(SEARCH("Downfall",D291)))</formula>
    </cfRule>
    <cfRule type="containsText" dxfId="2" priority="310" operator="between" text="Neutral">
      <formula>NOT(ISERROR(SEARCH("Neutral",D291)))</formula>
    </cfRule>
    <cfRule type="containsText" dxfId="1" priority="309" operator="between" text="Growth">
      <formula>NOT(ISERROR(SEARCH("Growth",D291)))</formula>
    </cfRule>
  </conditionalFormatting>
  <conditionalFormatting sqref="N291">
    <cfRule type="containsText" dxfId="4" priority="308" operator="between" text="Zero">
      <formula>NOT(ISERROR(SEARCH("Zero",N291)))</formula>
    </cfRule>
    <cfRule type="containsText" dxfId="3" priority="307" operator="between" text="Downfall">
      <formula>NOT(ISERROR(SEARCH("Downfall",N291)))</formula>
    </cfRule>
    <cfRule type="containsText" dxfId="2" priority="306" operator="between" text="Neutral">
      <formula>NOT(ISERROR(SEARCH("Neutral",N291)))</formula>
    </cfRule>
    <cfRule type="containsText" dxfId="1" priority="305" operator="between" text="Growth">
      <formula>NOT(ISERROR(SEARCH("Growth",N291)))</formula>
    </cfRule>
  </conditionalFormatting>
  <conditionalFormatting sqref="Q291">
    <cfRule type="containsText" dxfId="4" priority="304" operator="between" text="Zero">
      <formula>NOT(ISERROR(SEARCH("Zero",Q291)))</formula>
    </cfRule>
    <cfRule type="containsText" dxfId="3" priority="303" operator="between" text="Downfall">
      <formula>NOT(ISERROR(SEARCH("Downfall",Q291)))</formula>
    </cfRule>
    <cfRule type="containsText" dxfId="2" priority="302" operator="between" text="Neutral">
      <formula>NOT(ISERROR(SEARCH("Neutral",Q291)))</formula>
    </cfRule>
    <cfRule type="containsText" dxfId="1" priority="301" operator="between" text="Growth">
      <formula>NOT(ISERROR(SEARCH("Growth",Q291)))</formula>
    </cfRule>
  </conditionalFormatting>
  <conditionalFormatting sqref="D299">
    <cfRule type="containsText" dxfId="0" priority="1932" operator="between" text="NEGATIVE">
      <formula>NOT(ISERROR(SEARCH("NEGATIVE",D299)))</formula>
    </cfRule>
    <cfRule type="containsText" dxfId="0" priority="1940" operator="between" text="SAT">
      <formula>NOT(ISERROR(SEARCH("SAT",D299)))</formula>
    </cfRule>
    <cfRule type="containsText" dxfId="0" priority="1948" operator="between" text="SUN">
      <formula>NOT(ISERROR(SEARCH("SUN",D299)))</formula>
    </cfRule>
  </conditionalFormatting>
  <conditionalFormatting sqref="A301">
    <cfRule type="containsText" dxfId="0" priority="616" operator="between" text="NEGATIVE">
      <formula>NOT(ISERROR(SEARCH("NEGATIVE",A301)))</formula>
    </cfRule>
    <cfRule type="containsText" dxfId="0" priority="617" operator="between" text="SAT">
      <formula>NOT(ISERROR(SEARCH("SAT",A301)))</formula>
    </cfRule>
    <cfRule type="containsText" dxfId="0" priority="618" operator="between" text="SUN">
      <formula>NOT(ISERROR(SEARCH("SUN",A301)))</formula>
    </cfRule>
  </conditionalFormatting>
  <conditionalFormatting sqref="C301">
    <cfRule type="containsText" dxfId="1" priority="612" operator="between" text="Growth">
      <formula>NOT(ISERROR(SEARCH("Growth",C301)))</formula>
    </cfRule>
    <cfRule type="containsText" dxfId="2" priority="613" operator="between" text="Neutral">
      <formula>NOT(ISERROR(SEARCH("Neutral",C301)))</formula>
    </cfRule>
    <cfRule type="containsText" dxfId="3" priority="614" operator="between" text="Downfall">
      <formula>NOT(ISERROR(SEARCH("Downfall",C301)))</formula>
    </cfRule>
    <cfRule type="containsText" dxfId="4" priority="615" operator="between" text="Zero">
      <formula>NOT(ISERROR(SEARCH("Zero",C301)))</formula>
    </cfRule>
  </conditionalFormatting>
  <conditionalFormatting sqref="D301:M301">
    <cfRule type="containsText" dxfId="1" priority="608" operator="between" text="Growth">
      <formula>NOT(ISERROR(SEARCH("Growth",D301)))</formula>
    </cfRule>
    <cfRule type="containsText" dxfId="2" priority="609" operator="between" text="Neutral">
      <formula>NOT(ISERROR(SEARCH("Neutral",D301)))</formula>
    </cfRule>
    <cfRule type="containsText" dxfId="3" priority="610" operator="between" text="Downfall">
      <formula>NOT(ISERROR(SEARCH("Downfall",D301)))</formula>
    </cfRule>
    <cfRule type="containsText" dxfId="4" priority="611" operator="between" text="Zero">
      <formula>NOT(ISERROR(SEARCH("Zero",D301)))</formula>
    </cfRule>
  </conditionalFormatting>
  <conditionalFormatting sqref="N301">
    <cfRule type="containsText" dxfId="1" priority="604" operator="between" text="Growth">
      <formula>NOT(ISERROR(SEARCH("Growth",N301)))</formula>
    </cfRule>
    <cfRule type="containsText" dxfId="2" priority="605" operator="between" text="Neutral">
      <formula>NOT(ISERROR(SEARCH("Neutral",N301)))</formula>
    </cfRule>
    <cfRule type="containsText" dxfId="3" priority="606" operator="between" text="Downfall">
      <formula>NOT(ISERROR(SEARCH("Downfall",N301)))</formula>
    </cfRule>
    <cfRule type="containsText" dxfId="4" priority="607" operator="between" text="Zero">
      <formula>NOT(ISERROR(SEARCH("Zero",N301)))</formula>
    </cfRule>
  </conditionalFormatting>
  <conditionalFormatting sqref="Q301">
    <cfRule type="containsText" dxfId="1" priority="600" operator="between" text="Growth">
      <formula>NOT(ISERROR(SEARCH("Growth",Q301)))</formula>
    </cfRule>
    <cfRule type="containsText" dxfId="2" priority="601" operator="between" text="Neutral">
      <formula>NOT(ISERROR(SEARCH("Neutral",Q301)))</formula>
    </cfRule>
    <cfRule type="containsText" dxfId="3" priority="602" operator="between" text="Downfall">
      <formula>NOT(ISERROR(SEARCH("Downfall",Q301)))</formula>
    </cfRule>
    <cfRule type="containsText" dxfId="4" priority="603" operator="between" text="Zero">
      <formula>NOT(ISERROR(SEARCH("Zero",Q301)))</formula>
    </cfRule>
  </conditionalFormatting>
  <conditionalFormatting sqref="A302">
    <cfRule type="containsText" dxfId="0" priority="1381" operator="between" text="NEGATIVE">
      <formula>NOT(ISERROR(SEARCH("NEGATIVE",A302)))</formula>
    </cfRule>
    <cfRule type="containsText" dxfId="0" priority="1382" operator="between" text="SAT">
      <formula>NOT(ISERROR(SEARCH("SAT",A302)))</formula>
    </cfRule>
    <cfRule type="containsText" dxfId="0" priority="1383" operator="between" text="SUN">
      <formula>NOT(ISERROR(SEARCH("SUN",A302)))</formula>
    </cfRule>
  </conditionalFormatting>
  <conditionalFormatting sqref="Q302">
    <cfRule type="containsText" dxfId="0" priority="21" operator="between" text="SUN">
      <formula>NOT(ISERROR(SEARCH("SUN",Q302)))</formula>
    </cfRule>
    <cfRule type="containsText" dxfId="0" priority="20" operator="between" text="SAT">
      <formula>NOT(ISERROR(SEARCH("SAT",Q302)))</formula>
    </cfRule>
    <cfRule type="containsText" dxfId="0" priority="19" operator="between" text="NEGATIVE">
      <formula>NOT(ISERROR(SEARCH("NEGATIVE",Q302)))</formula>
    </cfRule>
  </conditionalFormatting>
  <conditionalFormatting sqref="S302">
    <cfRule type="containsText" dxfId="0" priority="1372" operator="between" text="NEGATIVE">
      <formula>NOT(ISERROR(SEARCH("NEGATIVE",S302)))</formula>
    </cfRule>
    <cfRule type="containsText" dxfId="0" priority="1373" operator="between" text="SAT">
      <formula>NOT(ISERROR(SEARCH("SAT",S302)))</formula>
    </cfRule>
    <cfRule type="containsText" dxfId="0" priority="1374" operator="between" text="SUN">
      <formula>NOT(ISERROR(SEARCH("SUN",S302)))</formula>
    </cfRule>
  </conditionalFormatting>
  <conditionalFormatting sqref="T302">
    <cfRule type="containsText" dxfId="0" priority="1375" operator="between" text="NEGATIVE">
      <formula>NOT(ISERROR(SEARCH("NEGATIVE",T302)))</formula>
    </cfRule>
    <cfRule type="containsText" dxfId="0" priority="1376" operator="between" text="SAT">
      <formula>NOT(ISERROR(SEARCH("SAT",T302)))</formula>
    </cfRule>
    <cfRule type="containsText" dxfId="0" priority="1377" operator="between" text="SUN">
      <formula>NOT(ISERROR(SEARCH("SUN",T302)))</formula>
    </cfRule>
  </conditionalFormatting>
  <conditionalFormatting sqref="A304">
    <cfRule type="containsText" dxfId="0" priority="181" operator="between" text="SUN">
      <formula>NOT(ISERROR(SEARCH("SUN",A304)))</formula>
    </cfRule>
    <cfRule type="containsText" dxfId="0" priority="180" operator="between" text="SAT">
      <formula>NOT(ISERROR(SEARCH("SAT",A304)))</formula>
    </cfRule>
    <cfRule type="containsText" dxfId="0" priority="179" operator="between" text="NEGATIVE">
      <formula>NOT(ISERROR(SEARCH("NEGATIVE",A304)))</formula>
    </cfRule>
  </conditionalFormatting>
  <conditionalFormatting sqref="C304">
    <cfRule type="containsText" dxfId="4" priority="178" operator="between" text="Zero">
      <formula>NOT(ISERROR(SEARCH("Zero",C304)))</formula>
    </cfRule>
    <cfRule type="containsText" dxfId="3" priority="177" operator="between" text="Downfall">
      <formula>NOT(ISERROR(SEARCH("Downfall",C304)))</formula>
    </cfRule>
    <cfRule type="containsText" dxfId="2" priority="176" operator="between" text="Neutral">
      <formula>NOT(ISERROR(SEARCH("Neutral",C304)))</formula>
    </cfRule>
    <cfRule type="containsText" dxfId="1" priority="175" operator="between" text="Growth">
      <formula>NOT(ISERROR(SEARCH("Growth",C304)))</formula>
    </cfRule>
  </conditionalFormatting>
  <conditionalFormatting sqref="D304:M304">
    <cfRule type="containsText" dxfId="4" priority="174" operator="between" text="Zero">
      <formula>NOT(ISERROR(SEARCH("Zero",D304)))</formula>
    </cfRule>
    <cfRule type="containsText" dxfId="3" priority="173" operator="between" text="Downfall">
      <formula>NOT(ISERROR(SEARCH("Downfall",D304)))</formula>
    </cfRule>
    <cfRule type="containsText" dxfId="2" priority="172" operator="between" text="Neutral">
      <formula>NOT(ISERROR(SEARCH("Neutral",D304)))</formula>
    </cfRule>
    <cfRule type="containsText" dxfId="1" priority="171" operator="between" text="Growth">
      <formula>NOT(ISERROR(SEARCH("Growth",D304)))</formula>
    </cfRule>
  </conditionalFormatting>
  <conditionalFormatting sqref="N304">
    <cfRule type="containsText" dxfId="4" priority="170" operator="between" text="Zero">
      <formula>NOT(ISERROR(SEARCH("Zero",N304)))</formula>
    </cfRule>
    <cfRule type="containsText" dxfId="3" priority="169" operator="between" text="Downfall">
      <formula>NOT(ISERROR(SEARCH("Downfall",N304)))</formula>
    </cfRule>
    <cfRule type="containsText" dxfId="2" priority="168" operator="between" text="Neutral">
      <formula>NOT(ISERROR(SEARCH("Neutral",N304)))</formula>
    </cfRule>
    <cfRule type="containsText" dxfId="1" priority="167" operator="between" text="Growth">
      <formula>NOT(ISERROR(SEARCH("Growth",N304)))</formula>
    </cfRule>
  </conditionalFormatting>
  <conditionalFormatting sqref="Q304">
    <cfRule type="containsText" dxfId="4" priority="166" operator="between" text="Zero">
      <formula>NOT(ISERROR(SEARCH("Zero",Q304)))</formula>
    </cfRule>
    <cfRule type="containsText" dxfId="3" priority="165" operator="between" text="Downfall">
      <formula>NOT(ISERROR(SEARCH("Downfall",Q304)))</formula>
    </cfRule>
    <cfRule type="containsText" dxfId="2" priority="164" operator="between" text="Neutral">
      <formula>NOT(ISERROR(SEARCH("Neutral",Q304)))</formula>
    </cfRule>
    <cfRule type="containsText" dxfId="1" priority="163" operator="between" text="Growth">
      <formula>NOT(ISERROR(SEARCH("Growth",Q304)))</formula>
    </cfRule>
  </conditionalFormatting>
  <conditionalFormatting sqref="F309">
    <cfRule type="containsText" dxfId="0" priority="1925" operator="between" text="NEGATIVE">
      <formula>NOT(ISERROR(SEARCH("NEGATIVE",F309)))</formula>
    </cfRule>
    <cfRule type="containsText" dxfId="0" priority="1933" operator="between" text="SAT">
      <formula>NOT(ISERROR(SEARCH("SAT",F309)))</formula>
    </cfRule>
    <cfRule type="containsText" dxfId="0" priority="1941" operator="between" text="SUN">
      <formula>NOT(ISERROR(SEARCH("SUN",F309)))</formula>
    </cfRule>
  </conditionalFormatting>
  <conditionalFormatting sqref="L309:M309">
    <cfRule type="containsText" dxfId="0" priority="1745" operator="between" text="NEGATIVE">
      <formula>NOT(ISERROR(SEARCH("NEGATIVE",L309)))</formula>
    </cfRule>
    <cfRule type="containsText" dxfId="0" priority="1746" operator="between" text="SAT">
      <formula>NOT(ISERROR(SEARCH("SAT",L309)))</formula>
    </cfRule>
    <cfRule type="containsText" dxfId="0" priority="1747" operator="between" text="SUN">
      <formula>NOT(ISERROR(SEARCH("SUN",L309)))</formula>
    </cfRule>
  </conditionalFormatting>
  <conditionalFormatting sqref="A314">
    <cfRule type="containsText" dxfId="0" priority="593" operator="between" text="NEGATIVE">
      <formula>NOT(ISERROR(SEARCH("NEGATIVE",A314)))</formula>
    </cfRule>
    <cfRule type="containsText" dxfId="0" priority="594" operator="between" text="SAT">
      <formula>NOT(ISERROR(SEARCH("SAT",A314)))</formula>
    </cfRule>
    <cfRule type="containsText" dxfId="0" priority="595" operator="between" text="SUN">
      <formula>NOT(ISERROR(SEARCH("SUN",A314)))</formula>
    </cfRule>
  </conditionalFormatting>
  <conditionalFormatting sqref="C314">
    <cfRule type="containsText" dxfId="1" priority="589" operator="between" text="Growth">
      <formula>NOT(ISERROR(SEARCH("Growth",C314)))</formula>
    </cfRule>
    <cfRule type="containsText" dxfId="2" priority="590" operator="between" text="Neutral">
      <formula>NOT(ISERROR(SEARCH("Neutral",C314)))</formula>
    </cfRule>
    <cfRule type="containsText" dxfId="3" priority="591" operator="between" text="Downfall">
      <formula>NOT(ISERROR(SEARCH("Downfall",C314)))</formula>
    </cfRule>
    <cfRule type="containsText" dxfId="4" priority="592" operator="between" text="Zero">
      <formula>NOT(ISERROR(SEARCH("Zero",C314)))</formula>
    </cfRule>
  </conditionalFormatting>
  <conditionalFormatting sqref="D314:M314">
    <cfRule type="containsText" dxfId="1" priority="585" operator="between" text="Growth">
      <formula>NOT(ISERROR(SEARCH("Growth",D314)))</formula>
    </cfRule>
    <cfRule type="containsText" dxfId="2" priority="586" operator="between" text="Neutral">
      <formula>NOT(ISERROR(SEARCH("Neutral",D314)))</formula>
    </cfRule>
    <cfRule type="containsText" dxfId="3" priority="587" operator="between" text="Downfall">
      <formula>NOT(ISERROR(SEARCH("Downfall",D314)))</formula>
    </cfRule>
    <cfRule type="containsText" dxfId="4" priority="588" operator="between" text="Zero">
      <formula>NOT(ISERROR(SEARCH("Zero",D314)))</formula>
    </cfRule>
  </conditionalFormatting>
  <conditionalFormatting sqref="N314">
    <cfRule type="containsText" dxfId="1" priority="581" operator="between" text="Growth">
      <formula>NOT(ISERROR(SEARCH("Growth",N314)))</formula>
    </cfRule>
    <cfRule type="containsText" dxfId="2" priority="582" operator="between" text="Neutral">
      <formula>NOT(ISERROR(SEARCH("Neutral",N314)))</formula>
    </cfRule>
    <cfRule type="containsText" dxfId="3" priority="583" operator="between" text="Downfall">
      <formula>NOT(ISERROR(SEARCH("Downfall",N314)))</formula>
    </cfRule>
    <cfRule type="containsText" dxfId="4" priority="584" operator="between" text="Zero">
      <formula>NOT(ISERROR(SEARCH("Zero",N314)))</formula>
    </cfRule>
  </conditionalFormatting>
  <conditionalFormatting sqref="Q314">
    <cfRule type="containsText" dxfId="1" priority="577" operator="between" text="Growth">
      <formula>NOT(ISERROR(SEARCH("Growth",Q314)))</formula>
    </cfRule>
    <cfRule type="containsText" dxfId="2" priority="578" operator="between" text="Neutral">
      <formula>NOT(ISERROR(SEARCH("Neutral",Q314)))</formula>
    </cfRule>
    <cfRule type="containsText" dxfId="3" priority="579" operator="between" text="Downfall">
      <formula>NOT(ISERROR(SEARCH("Downfall",Q314)))</formula>
    </cfRule>
    <cfRule type="containsText" dxfId="4" priority="580" operator="between" text="Zero">
      <formula>NOT(ISERROR(SEARCH("Zero",Q314)))</formula>
    </cfRule>
  </conditionalFormatting>
  <conditionalFormatting sqref="A324">
    <cfRule type="containsText" dxfId="0" priority="570" operator="between" text="NEGATIVE">
      <formula>NOT(ISERROR(SEARCH("NEGATIVE",A324)))</formula>
    </cfRule>
    <cfRule type="containsText" dxfId="0" priority="571" operator="between" text="SAT">
      <formula>NOT(ISERROR(SEARCH("SAT",A324)))</formula>
    </cfRule>
    <cfRule type="containsText" dxfId="0" priority="572" operator="between" text="SUN">
      <formula>NOT(ISERROR(SEARCH("SUN",A324)))</formula>
    </cfRule>
  </conditionalFormatting>
  <conditionalFormatting sqref="C324">
    <cfRule type="containsText" dxfId="1" priority="566" operator="between" text="Growth">
      <formula>NOT(ISERROR(SEARCH("Growth",C324)))</formula>
    </cfRule>
    <cfRule type="containsText" dxfId="2" priority="567" operator="between" text="Neutral">
      <formula>NOT(ISERROR(SEARCH("Neutral",C324)))</formula>
    </cfRule>
    <cfRule type="containsText" dxfId="3" priority="568" operator="between" text="Downfall">
      <formula>NOT(ISERROR(SEARCH("Downfall",C324)))</formula>
    </cfRule>
    <cfRule type="containsText" dxfId="4" priority="569" operator="between" text="Zero">
      <formula>NOT(ISERROR(SEARCH("Zero",C324)))</formula>
    </cfRule>
  </conditionalFormatting>
  <conditionalFormatting sqref="D324:M324">
    <cfRule type="containsText" dxfId="1" priority="562" operator="between" text="Growth">
      <formula>NOT(ISERROR(SEARCH("Growth",D324)))</formula>
    </cfRule>
    <cfRule type="containsText" dxfId="2" priority="563" operator="between" text="Neutral">
      <formula>NOT(ISERROR(SEARCH("Neutral",D324)))</formula>
    </cfRule>
    <cfRule type="containsText" dxfId="3" priority="564" operator="between" text="Downfall">
      <formula>NOT(ISERROR(SEARCH("Downfall",D324)))</formula>
    </cfRule>
    <cfRule type="containsText" dxfId="4" priority="565" operator="between" text="Zero">
      <formula>NOT(ISERROR(SEARCH("Zero",D324)))</formula>
    </cfRule>
  </conditionalFormatting>
  <conditionalFormatting sqref="N324">
    <cfRule type="containsText" dxfId="1" priority="558" operator="between" text="Growth">
      <formula>NOT(ISERROR(SEARCH("Growth",N324)))</formula>
    </cfRule>
    <cfRule type="containsText" dxfId="2" priority="559" operator="between" text="Neutral">
      <formula>NOT(ISERROR(SEARCH("Neutral",N324)))</formula>
    </cfRule>
    <cfRule type="containsText" dxfId="3" priority="560" operator="between" text="Downfall">
      <formula>NOT(ISERROR(SEARCH("Downfall",N324)))</formula>
    </cfRule>
    <cfRule type="containsText" dxfId="4" priority="561" operator="between" text="Zero">
      <formula>NOT(ISERROR(SEARCH("Zero",N324)))</formula>
    </cfRule>
  </conditionalFormatting>
  <conditionalFormatting sqref="Q324">
    <cfRule type="containsText" dxfId="1" priority="554" operator="between" text="Growth">
      <formula>NOT(ISERROR(SEARCH("Growth",Q324)))</formula>
    </cfRule>
    <cfRule type="containsText" dxfId="2" priority="555" operator="between" text="Neutral">
      <formula>NOT(ISERROR(SEARCH("Neutral",Q324)))</formula>
    </cfRule>
    <cfRule type="containsText" dxfId="3" priority="556" operator="between" text="Downfall">
      <formula>NOT(ISERROR(SEARCH("Downfall",Q324)))</formula>
    </cfRule>
    <cfRule type="containsText" dxfId="4" priority="557" operator="between" text="Zero">
      <formula>NOT(ISERROR(SEARCH("Zero",Q324)))</formula>
    </cfRule>
  </conditionalFormatting>
  <conditionalFormatting sqref="A334">
    <cfRule type="containsText" dxfId="0" priority="547" operator="between" text="NEGATIVE">
      <formula>NOT(ISERROR(SEARCH("NEGATIVE",A334)))</formula>
    </cfRule>
    <cfRule type="containsText" dxfId="0" priority="548" operator="between" text="SAT">
      <formula>NOT(ISERROR(SEARCH("SAT",A334)))</formula>
    </cfRule>
    <cfRule type="containsText" dxfId="0" priority="549" operator="between" text="SUN">
      <formula>NOT(ISERROR(SEARCH("SUN",A334)))</formula>
    </cfRule>
  </conditionalFormatting>
  <conditionalFormatting sqref="C334">
    <cfRule type="containsText" dxfId="1" priority="543" operator="between" text="Growth">
      <formula>NOT(ISERROR(SEARCH("Growth",C334)))</formula>
    </cfRule>
    <cfRule type="containsText" dxfId="2" priority="544" operator="between" text="Neutral">
      <formula>NOT(ISERROR(SEARCH("Neutral",C334)))</formula>
    </cfRule>
    <cfRule type="containsText" dxfId="3" priority="545" operator="between" text="Downfall">
      <formula>NOT(ISERROR(SEARCH("Downfall",C334)))</formula>
    </cfRule>
    <cfRule type="containsText" dxfId="4" priority="546" operator="between" text="Zero">
      <formula>NOT(ISERROR(SEARCH("Zero",C334)))</formula>
    </cfRule>
  </conditionalFormatting>
  <conditionalFormatting sqref="D334:M334">
    <cfRule type="containsText" dxfId="1" priority="539" operator="between" text="Growth">
      <formula>NOT(ISERROR(SEARCH("Growth",D334)))</formula>
    </cfRule>
    <cfRule type="containsText" dxfId="2" priority="540" operator="between" text="Neutral">
      <formula>NOT(ISERROR(SEARCH("Neutral",D334)))</formula>
    </cfRule>
    <cfRule type="containsText" dxfId="3" priority="541" operator="between" text="Downfall">
      <formula>NOT(ISERROR(SEARCH("Downfall",D334)))</formula>
    </cfRule>
    <cfRule type="containsText" dxfId="4" priority="542" operator="between" text="Zero">
      <formula>NOT(ISERROR(SEARCH("Zero",D334)))</formula>
    </cfRule>
  </conditionalFormatting>
  <conditionalFormatting sqref="N334">
    <cfRule type="containsText" dxfId="1" priority="535" operator="between" text="Growth">
      <formula>NOT(ISERROR(SEARCH("Growth",N334)))</formula>
    </cfRule>
    <cfRule type="containsText" dxfId="2" priority="536" operator="between" text="Neutral">
      <formula>NOT(ISERROR(SEARCH("Neutral",N334)))</formula>
    </cfRule>
    <cfRule type="containsText" dxfId="3" priority="537" operator="between" text="Downfall">
      <formula>NOT(ISERROR(SEARCH("Downfall",N334)))</formula>
    </cfRule>
    <cfRule type="containsText" dxfId="4" priority="538" operator="between" text="Zero">
      <formula>NOT(ISERROR(SEARCH("Zero",N334)))</formula>
    </cfRule>
  </conditionalFormatting>
  <conditionalFormatting sqref="Q334">
    <cfRule type="containsText" dxfId="1" priority="531" operator="between" text="Growth">
      <formula>NOT(ISERROR(SEARCH("Growth",Q334)))</formula>
    </cfRule>
    <cfRule type="containsText" dxfId="2" priority="532" operator="between" text="Neutral">
      <formula>NOT(ISERROR(SEARCH("Neutral",Q334)))</formula>
    </cfRule>
    <cfRule type="containsText" dxfId="3" priority="533" operator="between" text="Downfall">
      <formula>NOT(ISERROR(SEARCH("Downfall",Q334)))</formula>
    </cfRule>
    <cfRule type="containsText" dxfId="4" priority="534" operator="between" text="Zero">
      <formula>NOT(ISERROR(SEARCH("Zero",Q334)))</formula>
    </cfRule>
  </conditionalFormatting>
  <conditionalFormatting sqref="D342">
    <cfRule type="containsText" dxfId="0" priority="1901" operator="between" text="NEGATIVE">
      <formula>NOT(ISERROR(SEARCH("NEGATIVE",D342)))</formula>
    </cfRule>
    <cfRule type="containsText" dxfId="0" priority="1909" operator="between" text="SAT">
      <formula>NOT(ISERROR(SEARCH("SAT",D342)))</formula>
    </cfRule>
    <cfRule type="containsText" dxfId="0" priority="1917" operator="between" text="SUN">
      <formula>NOT(ISERROR(SEARCH("SUN",D342)))</formula>
    </cfRule>
  </conditionalFormatting>
  <conditionalFormatting sqref="A344">
    <cfRule type="containsText" dxfId="0" priority="524" operator="between" text="NEGATIVE">
      <formula>NOT(ISERROR(SEARCH("NEGATIVE",A344)))</formula>
    </cfRule>
    <cfRule type="containsText" dxfId="0" priority="525" operator="between" text="SAT">
      <formula>NOT(ISERROR(SEARCH("SAT",A344)))</formula>
    </cfRule>
    <cfRule type="containsText" dxfId="0" priority="526" operator="between" text="SUN">
      <formula>NOT(ISERROR(SEARCH("SUN",A344)))</formula>
    </cfRule>
  </conditionalFormatting>
  <conditionalFormatting sqref="C344">
    <cfRule type="containsText" dxfId="1" priority="520" operator="between" text="Growth">
      <formula>NOT(ISERROR(SEARCH("Growth",C344)))</formula>
    </cfRule>
    <cfRule type="containsText" dxfId="2" priority="521" operator="between" text="Neutral">
      <formula>NOT(ISERROR(SEARCH("Neutral",C344)))</formula>
    </cfRule>
    <cfRule type="containsText" dxfId="3" priority="522" operator="between" text="Downfall">
      <formula>NOT(ISERROR(SEARCH("Downfall",C344)))</formula>
    </cfRule>
    <cfRule type="containsText" dxfId="4" priority="523" operator="between" text="Zero">
      <formula>NOT(ISERROR(SEARCH("Zero",C344)))</formula>
    </cfRule>
  </conditionalFormatting>
  <conditionalFormatting sqref="D344:M344">
    <cfRule type="containsText" dxfId="1" priority="516" operator="between" text="Growth">
      <formula>NOT(ISERROR(SEARCH("Growth",D344)))</formula>
    </cfRule>
    <cfRule type="containsText" dxfId="2" priority="517" operator="between" text="Neutral">
      <formula>NOT(ISERROR(SEARCH("Neutral",D344)))</formula>
    </cfRule>
    <cfRule type="containsText" dxfId="3" priority="518" operator="between" text="Downfall">
      <formula>NOT(ISERROR(SEARCH("Downfall",D344)))</formula>
    </cfRule>
    <cfRule type="containsText" dxfId="4" priority="519" operator="between" text="Zero">
      <formula>NOT(ISERROR(SEARCH("Zero",D344)))</formula>
    </cfRule>
  </conditionalFormatting>
  <conditionalFormatting sqref="N344">
    <cfRule type="containsText" dxfId="1" priority="512" operator="between" text="Growth">
      <formula>NOT(ISERROR(SEARCH("Growth",N344)))</formula>
    </cfRule>
    <cfRule type="containsText" dxfId="2" priority="513" operator="between" text="Neutral">
      <formula>NOT(ISERROR(SEARCH("Neutral",N344)))</formula>
    </cfRule>
    <cfRule type="containsText" dxfId="3" priority="514" operator="between" text="Downfall">
      <formula>NOT(ISERROR(SEARCH("Downfall",N344)))</formula>
    </cfRule>
    <cfRule type="containsText" dxfId="4" priority="515" operator="between" text="Zero">
      <formula>NOT(ISERROR(SEARCH("Zero",N344)))</formula>
    </cfRule>
  </conditionalFormatting>
  <conditionalFormatting sqref="Q344">
    <cfRule type="containsText" dxfId="1" priority="508" operator="between" text="Growth">
      <formula>NOT(ISERROR(SEARCH("Growth",Q344)))</formula>
    </cfRule>
    <cfRule type="containsText" dxfId="2" priority="509" operator="between" text="Neutral">
      <formula>NOT(ISERROR(SEARCH("Neutral",Q344)))</formula>
    </cfRule>
    <cfRule type="containsText" dxfId="3" priority="510" operator="between" text="Downfall">
      <formula>NOT(ISERROR(SEARCH("Downfall",Q344)))</formula>
    </cfRule>
    <cfRule type="containsText" dxfId="4" priority="511" operator="between" text="Zero">
      <formula>NOT(ISERROR(SEARCH("Zero",Q344)))</formula>
    </cfRule>
  </conditionalFormatting>
  <conditionalFormatting sqref="A345">
    <cfRule type="containsText" dxfId="0" priority="1356" operator="between" text="NEGATIVE">
      <formula>NOT(ISERROR(SEARCH("NEGATIVE",A345)))</formula>
    </cfRule>
    <cfRule type="containsText" dxfId="0" priority="1357" operator="between" text="SAT">
      <formula>NOT(ISERROR(SEARCH("SAT",A345)))</formula>
    </cfRule>
    <cfRule type="containsText" dxfId="0" priority="1358" operator="between" text="SUN">
      <formula>NOT(ISERROR(SEARCH("SUN",A345)))</formula>
    </cfRule>
  </conditionalFormatting>
  <conditionalFormatting sqref="Q345">
    <cfRule type="containsText" dxfId="0" priority="24" operator="between" text="SUN">
      <formula>NOT(ISERROR(SEARCH("SUN",Q345)))</formula>
    </cfRule>
    <cfRule type="containsText" dxfId="0" priority="23" operator="between" text="SAT">
      <formula>NOT(ISERROR(SEARCH("SAT",Q345)))</formula>
    </cfRule>
    <cfRule type="containsText" dxfId="0" priority="22" operator="between" text="NEGATIVE">
      <formula>NOT(ISERROR(SEARCH("NEGATIVE",Q345)))</formula>
    </cfRule>
  </conditionalFormatting>
  <conditionalFormatting sqref="S345">
    <cfRule type="containsText" dxfId="0" priority="1347" operator="between" text="NEGATIVE">
      <formula>NOT(ISERROR(SEARCH("NEGATIVE",S345)))</formula>
    </cfRule>
    <cfRule type="containsText" dxfId="0" priority="1348" operator="between" text="SAT">
      <formula>NOT(ISERROR(SEARCH("SAT",S345)))</formula>
    </cfRule>
    <cfRule type="containsText" dxfId="0" priority="1349" operator="between" text="SUN">
      <formula>NOT(ISERROR(SEARCH("SUN",S345)))</formula>
    </cfRule>
  </conditionalFormatting>
  <conditionalFormatting sqref="T345">
    <cfRule type="containsText" dxfId="0" priority="1350" operator="between" text="NEGATIVE">
      <formula>NOT(ISERROR(SEARCH("NEGATIVE",T345)))</formula>
    </cfRule>
    <cfRule type="containsText" dxfId="0" priority="1351" operator="between" text="SAT">
      <formula>NOT(ISERROR(SEARCH("SAT",T345)))</formula>
    </cfRule>
    <cfRule type="containsText" dxfId="0" priority="1352" operator="between" text="SUN">
      <formula>NOT(ISERROR(SEARCH("SUN",T345)))</formula>
    </cfRule>
  </conditionalFormatting>
  <conditionalFormatting sqref="A347">
    <cfRule type="containsText" dxfId="0" priority="158" operator="between" text="SUN">
      <formula>NOT(ISERROR(SEARCH("SUN",A347)))</formula>
    </cfRule>
    <cfRule type="containsText" dxfId="0" priority="157" operator="between" text="SAT">
      <formula>NOT(ISERROR(SEARCH("SAT",A347)))</formula>
    </cfRule>
    <cfRule type="containsText" dxfId="0" priority="156" operator="between" text="NEGATIVE">
      <formula>NOT(ISERROR(SEARCH("NEGATIVE",A347)))</formula>
    </cfRule>
  </conditionalFormatting>
  <conditionalFormatting sqref="C347">
    <cfRule type="containsText" dxfId="4" priority="155" operator="between" text="Zero">
      <formula>NOT(ISERROR(SEARCH("Zero",C347)))</formula>
    </cfRule>
    <cfRule type="containsText" dxfId="3" priority="154" operator="between" text="Downfall">
      <formula>NOT(ISERROR(SEARCH("Downfall",C347)))</formula>
    </cfRule>
    <cfRule type="containsText" dxfId="2" priority="153" operator="between" text="Neutral">
      <formula>NOT(ISERROR(SEARCH("Neutral",C347)))</formula>
    </cfRule>
    <cfRule type="containsText" dxfId="1" priority="152" operator="between" text="Growth">
      <formula>NOT(ISERROR(SEARCH("Growth",C347)))</formula>
    </cfRule>
  </conditionalFormatting>
  <conditionalFormatting sqref="D347:M347">
    <cfRule type="containsText" dxfId="4" priority="151" operator="between" text="Zero">
      <formula>NOT(ISERROR(SEARCH("Zero",D347)))</formula>
    </cfRule>
    <cfRule type="containsText" dxfId="3" priority="150" operator="between" text="Downfall">
      <formula>NOT(ISERROR(SEARCH("Downfall",D347)))</formula>
    </cfRule>
    <cfRule type="containsText" dxfId="2" priority="149" operator="between" text="Neutral">
      <formula>NOT(ISERROR(SEARCH("Neutral",D347)))</formula>
    </cfRule>
    <cfRule type="containsText" dxfId="1" priority="148" operator="between" text="Growth">
      <formula>NOT(ISERROR(SEARCH("Growth",D347)))</formula>
    </cfRule>
  </conditionalFormatting>
  <conditionalFormatting sqref="N347">
    <cfRule type="containsText" dxfId="4" priority="147" operator="between" text="Zero">
      <formula>NOT(ISERROR(SEARCH("Zero",N347)))</formula>
    </cfRule>
    <cfRule type="containsText" dxfId="3" priority="146" operator="between" text="Downfall">
      <formula>NOT(ISERROR(SEARCH("Downfall",N347)))</formula>
    </cfRule>
    <cfRule type="containsText" dxfId="2" priority="145" operator="between" text="Neutral">
      <formula>NOT(ISERROR(SEARCH("Neutral",N347)))</formula>
    </cfRule>
    <cfRule type="containsText" dxfId="1" priority="144" operator="between" text="Growth">
      <formula>NOT(ISERROR(SEARCH("Growth",N347)))</formula>
    </cfRule>
  </conditionalFormatting>
  <conditionalFormatting sqref="Q347">
    <cfRule type="containsText" dxfId="4" priority="143" operator="between" text="Zero">
      <formula>NOT(ISERROR(SEARCH("Zero",Q347)))</formula>
    </cfRule>
    <cfRule type="containsText" dxfId="3" priority="142" operator="between" text="Downfall">
      <formula>NOT(ISERROR(SEARCH("Downfall",Q347)))</formula>
    </cfRule>
    <cfRule type="containsText" dxfId="2" priority="141" operator="between" text="Neutral">
      <formula>NOT(ISERROR(SEARCH("Neutral",Q347)))</formula>
    </cfRule>
    <cfRule type="containsText" dxfId="1" priority="140" operator="between" text="Growth">
      <formula>NOT(ISERROR(SEARCH("Growth",Q347)))</formula>
    </cfRule>
  </conditionalFormatting>
  <conditionalFormatting sqref="F348">
    <cfRule type="containsText" dxfId="0" priority="1898" operator="between" text="NEGATIVE">
      <formula>NOT(ISERROR(SEARCH("NEGATIVE",F348)))</formula>
    </cfRule>
    <cfRule type="containsText" dxfId="0" priority="1906" operator="between" text="SAT">
      <formula>NOT(ISERROR(SEARCH("SAT",F348)))</formula>
    </cfRule>
    <cfRule type="containsText" dxfId="0" priority="1914" operator="between" text="SUN">
      <formula>NOT(ISERROR(SEARCH("SUN",F348)))</formula>
    </cfRule>
  </conditionalFormatting>
  <conditionalFormatting sqref="L348:M348">
    <cfRule type="containsText" dxfId="0" priority="1724" operator="between" text="NEGATIVE">
      <formula>NOT(ISERROR(SEARCH("NEGATIVE",L348)))</formula>
    </cfRule>
    <cfRule type="containsText" dxfId="0" priority="1725" operator="between" text="SAT">
      <formula>NOT(ISERROR(SEARCH("SAT",L348)))</formula>
    </cfRule>
    <cfRule type="containsText" dxfId="0" priority="1726" operator="between" text="SUN">
      <formula>NOT(ISERROR(SEARCH("SUN",L348)))</formula>
    </cfRule>
  </conditionalFormatting>
  <conditionalFormatting sqref="D355">
    <cfRule type="containsText" dxfId="0" priority="1895" operator="between" text="NEGATIVE">
      <formula>NOT(ISERROR(SEARCH("NEGATIVE",D355)))</formula>
    </cfRule>
    <cfRule type="containsText" dxfId="0" priority="1896" operator="between" text="SAT">
      <formula>NOT(ISERROR(SEARCH("SAT",D355)))</formula>
    </cfRule>
    <cfRule type="containsText" dxfId="0" priority="1897" operator="between" text="SUN">
      <formula>NOT(ISERROR(SEARCH("SUN",D355)))</formula>
    </cfRule>
  </conditionalFormatting>
  <conditionalFormatting sqref="A357">
    <cfRule type="containsText" dxfId="0" priority="501" operator="between" text="NEGATIVE">
      <formula>NOT(ISERROR(SEARCH("NEGATIVE",A357)))</formula>
    </cfRule>
    <cfRule type="containsText" dxfId="0" priority="502" operator="between" text="SAT">
      <formula>NOT(ISERROR(SEARCH("SAT",A357)))</formula>
    </cfRule>
    <cfRule type="containsText" dxfId="0" priority="503" operator="between" text="SUN">
      <formula>NOT(ISERROR(SEARCH("SUN",A357)))</formula>
    </cfRule>
  </conditionalFormatting>
  <conditionalFormatting sqref="C357">
    <cfRule type="containsText" dxfId="1" priority="497" operator="between" text="Growth">
      <formula>NOT(ISERROR(SEARCH("Growth",C357)))</formula>
    </cfRule>
    <cfRule type="containsText" dxfId="2" priority="498" operator="between" text="Neutral">
      <formula>NOT(ISERROR(SEARCH("Neutral",C357)))</formula>
    </cfRule>
    <cfRule type="containsText" dxfId="3" priority="499" operator="between" text="Downfall">
      <formula>NOT(ISERROR(SEARCH("Downfall",C357)))</formula>
    </cfRule>
    <cfRule type="containsText" dxfId="4" priority="500" operator="between" text="Zero">
      <formula>NOT(ISERROR(SEARCH("Zero",C357)))</formula>
    </cfRule>
  </conditionalFormatting>
  <conditionalFormatting sqref="D357:M357">
    <cfRule type="containsText" dxfId="1" priority="493" operator="between" text="Growth">
      <formula>NOT(ISERROR(SEARCH("Growth",D357)))</formula>
    </cfRule>
    <cfRule type="containsText" dxfId="2" priority="494" operator="between" text="Neutral">
      <formula>NOT(ISERROR(SEARCH("Neutral",D357)))</formula>
    </cfRule>
    <cfRule type="containsText" dxfId="3" priority="495" operator="between" text="Downfall">
      <formula>NOT(ISERROR(SEARCH("Downfall",D357)))</formula>
    </cfRule>
    <cfRule type="containsText" dxfId="4" priority="496" operator="between" text="Zero">
      <formula>NOT(ISERROR(SEARCH("Zero",D357)))</formula>
    </cfRule>
  </conditionalFormatting>
  <conditionalFormatting sqref="N357">
    <cfRule type="containsText" dxfId="1" priority="489" operator="between" text="Growth">
      <formula>NOT(ISERROR(SEARCH("Growth",N357)))</formula>
    </cfRule>
    <cfRule type="containsText" dxfId="2" priority="490" operator="between" text="Neutral">
      <formula>NOT(ISERROR(SEARCH("Neutral",N357)))</formula>
    </cfRule>
    <cfRule type="containsText" dxfId="3" priority="491" operator="between" text="Downfall">
      <formula>NOT(ISERROR(SEARCH("Downfall",N357)))</formula>
    </cfRule>
    <cfRule type="containsText" dxfId="4" priority="492" operator="between" text="Zero">
      <formula>NOT(ISERROR(SEARCH("Zero",N357)))</formula>
    </cfRule>
  </conditionalFormatting>
  <conditionalFormatting sqref="Q357">
    <cfRule type="containsText" dxfId="1" priority="485" operator="between" text="Growth">
      <formula>NOT(ISERROR(SEARCH("Growth",Q357)))</formula>
    </cfRule>
    <cfRule type="containsText" dxfId="2" priority="486" operator="between" text="Neutral">
      <formula>NOT(ISERROR(SEARCH("Neutral",Q357)))</formula>
    </cfRule>
    <cfRule type="containsText" dxfId="3" priority="487" operator="between" text="Downfall">
      <formula>NOT(ISERROR(SEARCH("Downfall",Q357)))</formula>
    </cfRule>
    <cfRule type="containsText" dxfId="4" priority="488" operator="between" text="Zero">
      <formula>NOT(ISERROR(SEARCH("Zero",Q357)))</formula>
    </cfRule>
  </conditionalFormatting>
  <conditionalFormatting sqref="S364">
    <cfRule type="containsText" dxfId="5" priority="2172" stopIfTrue="1" operator="between" text="NPL">
      <formula>NOT(ISERROR(SEARCH("NPL",S364)))</formula>
    </cfRule>
    <cfRule type="containsText" dxfId="2" priority="2174" stopIfTrue="1" operator="between" text="ICN1">
      <formula>NOT(ISERROR(SEARCH("ICN1",S364)))</formula>
    </cfRule>
    <cfRule type="containsText" dxfId="3" priority="2175" stopIfTrue="1" operator="between" text="ICN2">
      <formula>NOT(ISERROR(SEARCH("ICN2",S364)))</formula>
    </cfRule>
    <cfRule type="containsText" dxfId="6" priority="2176" stopIfTrue="1" operator="between" text="ICN3">
      <formula>NOT(ISERROR(SEARCH("ICN3",S364)))</formula>
    </cfRule>
    <cfRule type="containsText" dxfId="4" priority="2177" stopIfTrue="1" operator="between" text="ICN4">
      <formula>NOT(ISERROR(SEARCH("ICN4",S364)))</formula>
    </cfRule>
    <cfRule type="containsText" dxfId="7" priority="2178" stopIfTrue="1" operator="between" text="ICN5">
      <formula>NOT(ISERROR(SEARCH("ICN5",S364)))</formula>
    </cfRule>
  </conditionalFormatting>
  <conditionalFormatting sqref="A367">
    <cfRule type="containsText" dxfId="0" priority="478" operator="between" text="NEGATIVE">
      <formula>NOT(ISERROR(SEARCH("NEGATIVE",A367)))</formula>
    </cfRule>
    <cfRule type="containsText" dxfId="0" priority="479" operator="between" text="SAT">
      <formula>NOT(ISERROR(SEARCH("SAT",A367)))</formula>
    </cfRule>
    <cfRule type="containsText" dxfId="0" priority="480" operator="between" text="SUN">
      <formula>NOT(ISERROR(SEARCH("SUN",A367)))</formula>
    </cfRule>
  </conditionalFormatting>
  <conditionalFormatting sqref="C367">
    <cfRule type="containsText" dxfId="1" priority="474" operator="between" text="Growth">
      <formula>NOT(ISERROR(SEARCH("Growth",C367)))</formula>
    </cfRule>
    <cfRule type="containsText" dxfId="2" priority="475" operator="between" text="Neutral">
      <formula>NOT(ISERROR(SEARCH("Neutral",C367)))</formula>
    </cfRule>
    <cfRule type="containsText" dxfId="3" priority="476" operator="between" text="Downfall">
      <formula>NOT(ISERROR(SEARCH("Downfall",C367)))</formula>
    </cfRule>
    <cfRule type="containsText" dxfId="4" priority="477" operator="between" text="Zero">
      <formula>NOT(ISERROR(SEARCH("Zero",C367)))</formula>
    </cfRule>
  </conditionalFormatting>
  <conditionalFormatting sqref="D367:M367">
    <cfRule type="containsText" dxfId="1" priority="470" operator="between" text="Growth">
      <formula>NOT(ISERROR(SEARCH("Growth",D367)))</formula>
    </cfRule>
    <cfRule type="containsText" dxfId="2" priority="471" operator="between" text="Neutral">
      <formula>NOT(ISERROR(SEARCH("Neutral",D367)))</formula>
    </cfRule>
    <cfRule type="containsText" dxfId="3" priority="472" operator="between" text="Downfall">
      <formula>NOT(ISERROR(SEARCH("Downfall",D367)))</formula>
    </cfRule>
    <cfRule type="containsText" dxfId="4" priority="473" operator="between" text="Zero">
      <formula>NOT(ISERROR(SEARCH("Zero",D367)))</formula>
    </cfRule>
  </conditionalFormatting>
  <conditionalFormatting sqref="N367">
    <cfRule type="containsText" dxfId="1" priority="466" operator="between" text="Growth">
      <formula>NOT(ISERROR(SEARCH("Growth",N367)))</formula>
    </cfRule>
    <cfRule type="containsText" dxfId="2" priority="467" operator="between" text="Neutral">
      <formula>NOT(ISERROR(SEARCH("Neutral",N367)))</formula>
    </cfRule>
    <cfRule type="containsText" dxfId="3" priority="468" operator="between" text="Downfall">
      <formula>NOT(ISERROR(SEARCH("Downfall",N367)))</formula>
    </cfRule>
    <cfRule type="containsText" dxfId="4" priority="469" operator="between" text="Zero">
      <formula>NOT(ISERROR(SEARCH("Zero",N367)))</formula>
    </cfRule>
  </conditionalFormatting>
  <conditionalFormatting sqref="Q367">
    <cfRule type="containsText" dxfId="1" priority="462" operator="between" text="Growth">
      <formula>NOT(ISERROR(SEARCH("Growth",Q367)))</formula>
    </cfRule>
    <cfRule type="containsText" dxfId="2" priority="463" operator="between" text="Neutral">
      <formula>NOT(ISERROR(SEARCH("Neutral",Q367)))</formula>
    </cfRule>
    <cfRule type="containsText" dxfId="3" priority="464" operator="between" text="Downfall">
      <formula>NOT(ISERROR(SEARCH("Downfall",Q367)))</formula>
    </cfRule>
    <cfRule type="containsText" dxfId="4" priority="465" operator="between" text="Zero">
      <formula>NOT(ISERROR(SEARCH("Zero",Q367)))</formula>
    </cfRule>
  </conditionalFormatting>
  <conditionalFormatting sqref="A377">
    <cfRule type="containsText" dxfId="0" priority="455" operator="between" text="NEGATIVE">
      <formula>NOT(ISERROR(SEARCH("NEGATIVE",A377)))</formula>
    </cfRule>
    <cfRule type="containsText" dxfId="0" priority="456" operator="between" text="SAT">
      <formula>NOT(ISERROR(SEARCH("SAT",A377)))</formula>
    </cfRule>
    <cfRule type="containsText" dxfId="0" priority="457" operator="between" text="SUN">
      <formula>NOT(ISERROR(SEARCH("SUN",A377)))</formula>
    </cfRule>
  </conditionalFormatting>
  <conditionalFormatting sqref="C377">
    <cfRule type="containsText" dxfId="1" priority="451" operator="between" text="Growth">
      <formula>NOT(ISERROR(SEARCH("Growth",C377)))</formula>
    </cfRule>
    <cfRule type="containsText" dxfId="2" priority="452" operator="between" text="Neutral">
      <formula>NOT(ISERROR(SEARCH("Neutral",C377)))</formula>
    </cfRule>
    <cfRule type="containsText" dxfId="3" priority="453" operator="between" text="Downfall">
      <formula>NOT(ISERROR(SEARCH("Downfall",C377)))</formula>
    </cfRule>
    <cfRule type="containsText" dxfId="4" priority="454" operator="between" text="Zero">
      <formula>NOT(ISERROR(SEARCH("Zero",C377)))</formula>
    </cfRule>
  </conditionalFormatting>
  <conditionalFormatting sqref="D377:M377">
    <cfRule type="containsText" dxfId="1" priority="447" operator="between" text="Growth">
      <formula>NOT(ISERROR(SEARCH("Growth",D377)))</formula>
    </cfRule>
    <cfRule type="containsText" dxfId="2" priority="448" operator="between" text="Neutral">
      <formula>NOT(ISERROR(SEARCH("Neutral",D377)))</formula>
    </cfRule>
    <cfRule type="containsText" dxfId="3" priority="449" operator="between" text="Downfall">
      <formula>NOT(ISERROR(SEARCH("Downfall",D377)))</formula>
    </cfRule>
    <cfRule type="containsText" dxfId="4" priority="450" operator="between" text="Zero">
      <formula>NOT(ISERROR(SEARCH("Zero",D377)))</formula>
    </cfRule>
  </conditionalFormatting>
  <conditionalFormatting sqref="N377">
    <cfRule type="containsText" dxfId="1" priority="443" operator="between" text="Growth">
      <formula>NOT(ISERROR(SEARCH("Growth",N377)))</formula>
    </cfRule>
    <cfRule type="containsText" dxfId="2" priority="444" operator="between" text="Neutral">
      <formula>NOT(ISERROR(SEARCH("Neutral",N377)))</formula>
    </cfRule>
    <cfRule type="containsText" dxfId="3" priority="445" operator="between" text="Downfall">
      <formula>NOT(ISERROR(SEARCH("Downfall",N377)))</formula>
    </cfRule>
    <cfRule type="containsText" dxfId="4" priority="446" operator="between" text="Zero">
      <formula>NOT(ISERROR(SEARCH("Zero",N377)))</formula>
    </cfRule>
  </conditionalFormatting>
  <conditionalFormatting sqref="Q377">
    <cfRule type="containsText" dxfId="1" priority="439" operator="between" text="Growth">
      <formula>NOT(ISERROR(SEARCH("Growth",Q377)))</formula>
    </cfRule>
    <cfRule type="containsText" dxfId="2" priority="440" operator="between" text="Neutral">
      <formula>NOT(ISERROR(SEARCH("Neutral",Q377)))</formula>
    </cfRule>
    <cfRule type="containsText" dxfId="3" priority="441" operator="between" text="Downfall">
      <formula>NOT(ISERROR(SEARCH("Downfall",Q377)))</formula>
    </cfRule>
    <cfRule type="containsText" dxfId="4" priority="442" operator="between" text="Zero">
      <formula>NOT(ISERROR(SEARCH("Zero",Q377)))</formula>
    </cfRule>
  </conditionalFormatting>
  <conditionalFormatting sqref="A387">
    <cfRule type="containsText" dxfId="0" priority="432" operator="between" text="NEGATIVE">
      <formula>NOT(ISERROR(SEARCH("NEGATIVE",A387)))</formula>
    </cfRule>
    <cfRule type="containsText" dxfId="0" priority="433" operator="between" text="SAT">
      <formula>NOT(ISERROR(SEARCH("SAT",A387)))</formula>
    </cfRule>
    <cfRule type="containsText" dxfId="0" priority="434" operator="between" text="SUN">
      <formula>NOT(ISERROR(SEARCH("SUN",A387)))</formula>
    </cfRule>
  </conditionalFormatting>
  <conditionalFormatting sqref="C387">
    <cfRule type="containsText" dxfId="1" priority="428" operator="between" text="Growth">
      <formula>NOT(ISERROR(SEARCH("Growth",C387)))</formula>
    </cfRule>
    <cfRule type="containsText" dxfId="2" priority="429" operator="between" text="Neutral">
      <formula>NOT(ISERROR(SEARCH("Neutral",C387)))</formula>
    </cfRule>
    <cfRule type="containsText" dxfId="3" priority="430" operator="between" text="Downfall">
      <formula>NOT(ISERROR(SEARCH("Downfall",C387)))</formula>
    </cfRule>
    <cfRule type="containsText" dxfId="4" priority="431" operator="between" text="Zero">
      <formula>NOT(ISERROR(SEARCH("Zero",C387)))</formula>
    </cfRule>
  </conditionalFormatting>
  <conditionalFormatting sqref="D387:M387">
    <cfRule type="containsText" dxfId="1" priority="424" operator="between" text="Growth">
      <formula>NOT(ISERROR(SEARCH("Growth",D387)))</formula>
    </cfRule>
    <cfRule type="containsText" dxfId="2" priority="425" operator="between" text="Neutral">
      <formula>NOT(ISERROR(SEARCH("Neutral",D387)))</formula>
    </cfRule>
    <cfRule type="containsText" dxfId="3" priority="426" operator="between" text="Downfall">
      <formula>NOT(ISERROR(SEARCH("Downfall",D387)))</formula>
    </cfRule>
    <cfRule type="containsText" dxfId="4" priority="427" operator="between" text="Zero">
      <formula>NOT(ISERROR(SEARCH("Zero",D387)))</formula>
    </cfRule>
  </conditionalFormatting>
  <conditionalFormatting sqref="N387">
    <cfRule type="containsText" dxfId="1" priority="420" operator="between" text="Growth">
      <formula>NOT(ISERROR(SEARCH("Growth",N387)))</formula>
    </cfRule>
    <cfRule type="containsText" dxfId="2" priority="421" operator="between" text="Neutral">
      <formula>NOT(ISERROR(SEARCH("Neutral",N387)))</formula>
    </cfRule>
    <cfRule type="containsText" dxfId="3" priority="422" operator="between" text="Downfall">
      <formula>NOT(ISERROR(SEARCH("Downfall",N387)))</formula>
    </cfRule>
    <cfRule type="containsText" dxfId="4" priority="423" operator="between" text="Zero">
      <formula>NOT(ISERROR(SEARCH("Zero",N387)))</formula>
    </cfRule>
  </conditionalFormatting>
  <conditionalFormatting sqref="Q387">
    <cfRule type="containsText" dxfId="1" priority="416" operator="between" text="Growth">
      <formula>NOT(ISERROR(SEARCH("Growth",Q387)))</formula>
    </cfRule>
    <cfRule type="containsText" dxfId="2" priority="417" operator="between" text="Neutral">
      <formula>NOT(ISERROR(SEARCH("Neutral",Q387)))</formula>
    </cfRule>
    <cfRule type="containsText" dxfId="3" priority="418" operator="between" text="Downfall">
      <formula>NOT(ISERROR(SEARCH("Downfall",Q387)))</formula>
    </cfRule>
    <cfRule type="containsText" dxfId="4" priority="419" operator="between" text="Zero">
      <formula>NOT(ISERROR(SEARCH("Zero",Q387)))</formula>
    </cfRule>
  </conditionalFormatting>
  <conditionalFormatting sqref="A388">
    <cfRule type="containsText" dxfId="0" priority="1331" operator="between" text="NEGATIVE">
      <formula>NOT(ISERROR(SEARCH("NEGATIVE",A388)))</formula>
    </cfRule>
    <cfRule type="containsText" dxfId="0" priority="1332" operator="between" text="SAT">
      <formula>NOT(ISERROR(SEARCH("SAT",A388)))</formula>
    </cfRule>
    <cfRule type="containsText" dxfId="0" priority="1333" operator="between" text="SUN">
      <formula>NOT(ISERROR(SEARCH("SUN",A388)))</formula>
    </cfRule>
  </conditionalFormatting>
  <conditionalFormatting sqref="Q388">
    <cfRule type="containsText" dxfId="0" priority="27" operator="between" text="SUN">
      <formula>NOT(ISERROR(SEARCH("SUN",Q388)))</formula>
    </cfRule>
    <cfRule type="containsText" dxfId="0" priority="26" operator="between" text="SAT">
      <formula>NOT(ISERROR(SEARCH("SAT",Q388)))</formula>
    </cfRule>
    <cfRule type="containsText" dxfId="0" priority="25" operator="between" text="NEGATIVE">
      <formula>NOT(ISERROR(SEARCH("NEGATIVE",Q388)))</formula>
    </cfRule>
  </conditionalFormatting>
  <conditionalFormatting sqref="S388">
    <cfRule type="containsText" dxfId="0" priority="1322" operator="between" text="NEGATIVE">
      <formula>NOT(ISERROR(SEARCH("NEGATIVE",S388)))</formula>
    </cfRule>
    <cfRule type="containsText" dxfId="0" priority="1323" operator="between" text="SAT">
      <formula>NOT(ISERROR(SEARCH("SAT",S388)))</formula>
    </cfRule>
    <cfRule type="containsText" dxfId="0" priority="1324" operator="between" text="SUN">
      <formula>NOT(ISERROR(SEARCH("SUN",S388)))</formula>
    </cfRule>
  </conditionalFormatting>
  <conditionalFormatting sqref="T388">
    <cfRule type="containsText" dxfId="0" priority="1325" operator="between" text="NEGATIVE">
      <formula>NOT(ISERROR(SEARCH("NEGATIVE",T388)))</formula>
    </cfRule>
    <cfRule type="containsText" dxfId="0" priority="1326" operator="between" text="SAT">
      <formula>NOT(ISERROR(SEARCH("SAT",T388)))</formula>
    </cfRule>
    <cfRule type="containsText" dxfId="0" priority="1327" operator="between" text="SUN">
      <formula>NOT(ISERROR(SEARCH("SUN",T388)))</formula>
    </cfRule>
  </conditionalFormatting>
  <conditionalFormatting sqref="A390">
    <cfRule type="containsText" dxfId="0" priority="135" operator="between" text="SUN">
      <formula>NOT(ISERROR(SEARCH("SUN",A390)))</formula>
    </cfRule>
    <cfRule type="containsText" dxfId="0" priority="134" operator="between" text="SAT">
      <formula>NOT(ISERROR(SEARCH("SAT",A390)))</formula>
    </cfRule>
    <cfRule type="containsText" dxfId="0" priority="133" operator="between" text="NEGATIVE">
      <formula>NOT(ISERROR(SEARCH("NEGATIVE",A390)))</formula>
    </cfRule>
  </conditionalFormatting>
  <conditionalFormatting sqref="C390">
    <cfRule type="containsText" dxfId="4" priority="132" operator="between" text="Zero">
      <formula>NOT(ISERROR(SEARCH("Zero",C390)))</formula>
    </cfRule>
    <cfRule type="containsText" dxfId="3" priority="131" operator="between" text="Downfall">
      <formula>NOT(ISERROR(SEARCH("Downfall",C390)))</formula>
    </cfRule>
    <cfRule type="containsText" dxfId="2" priority="130" operator="between" text="Neutral">
      <formula>NOT(ISERROR(SEARCH("Neutral",C390)))</formula>
    </cfRule>
    <cfRule type="containsText" dxfId="1" priority="129" operator="between" text="Growth">
      <formula>NOT(ISERROR(SEARCH("Growth",C390)))</formula>
    </cfRule>
  </conditionalFormatting>
  <conditionalFormatting sqref="D390:M390">
    <cfRule type="containsText" dxfId="4" priority="128" operator="between" text="Zero">
      <formula>NOT(ISERROR(SEARCH("Zero",D390)))</formula>
    </cfRule>
    <cfRule type="containsText" dxfId="3" priority="127" operator="between" text="Downfall">
      <formula>NOT(ISERROR(SEARCH("Downfall",D390)))</formula>
    </cfRule>
    <cfRule type="containsText" dxfId="2" priority="126" operator="between" text="Neutral">
      <formula>NOT(ISERROR(SEARCH("Neutral",D390)))</formula>
    </cfRule>
    <cfRule type="containsText" dxfId="1" priority="125" operator="between" text="Growth">
      <formula>NOT(ISERROR(SEARCH("Growth",D390)))</formula>
    </cfRule>
  </conditionalFormatting>
  <conditionalFormatting sqref="N390">
    <cfRule type="containsText" dxfId="4" priority="124" operator="between" text="Zero">
      <formula>NOT(ISERROR(SEARCH("Zero",N390)))</formula>
    </cfRule>
    <cfRule type="containsText" dxfId="3" priority="123" operator="between" text="Downfall">
      <formula>NOT(ISERROR(SEARCH("Downfall",N390)))</formula>
    </cfRule>
    <cfRule type="containsText" dxfId="2" priority="122" operator="between" text="Neutral">
      <formula>NOT(ISERROR(SEARCH("Neutral",N390)))</formula>
    </cfRule>
    <cfRule type="containsText" dxfId="1" priority="121" operator="between" text="Growth">
      <formula>NOT(ISERROR(SEARCH("Growth",N390)))</formula>
    </cfRule>
  </conditionalFormatting>
  <conditionalFormatting sqref="Q390">
    <cfRule type="containsText" dxfId="4" priority="120" operator="between" text="Zero">
      <formula>NOT(ISERROR(SEARCH("Zero",Q390)))</formula>
    </cfRule>
    <cfRule type="containsText" dxfId="3" priority="119" operator="between" text="Downfall">
      <formula>NOT(ISERROR(SEARCH("Downfall",Q390)))</formula>
    </cfRule>
    <cfRule type="containsText" dxfId="2" priority="118" operator="between" text="Neutral">
      <formula>NOT(ISERROR(SEARCH("Neutral",Q390)))</formula>
    </cfRule>
    <cfRule type="containsText" dxfId="1" priority="117" operator="between" text="Growth">
      <formula>NOT(ISERROR(SEARCH("Growth",Q390)))</formula>
    </cfRule>
  </conditionalFormatting>
  <conditionalFormatting sqref="A400">
    <cfRule type="containsText" dxfId="0" priority="340" operator="between" text="NEGATIVE">
      <formula>NOT(ISERROR(SEARCH("NEGATIVE",A400)))</formula>
    </cfRule>
    <cfRule type="containsText" dxfId="0" priority="341" operator="between" text="SAT">
      <formula>NOT(ISERROR(SEARCH("SAT",A400)))</formula>
    </cfRule>
    <cfRule type="containsText" dxfId="0" priority="342" operator="between" text="SUN">
      <formula>NOT(ISERROR(SEARCH("SUN",A400)))</formula>
    </cfRule>
  </conditionalFormatting>
  <conditionalFormatting sqref="C400">
    <cfRule type="containsText" dxfId="1" priority="336" operator="between" text="Growth">
      <formula>NOT(ISERROR(SEARCH("Growth",C400)))</formula>
    </cfRule>
    <cfRule type="containsText" dxfId="2" priority="337" operator="between" text="Neutral">
      <formula>NOT(ISERROR(SEARCH("Neutral",C400)))</formula>
    </cfRule>
    <cfRule type="containsText" dxfId="3" priority="338" operator="between" text="Downfall">
      <formula>NOT(ISERROR(SEARCH("Downfall",C400)))</formula>
    </cfRule>
    <cfRule type="containsText" dxfId="4" priority="339" operator="between" text="Zero">
      <formula>NOT(ISERROR(SEARCH("Zero",C400)))</formula>
    </cfRule>
  </conditionalFormatting>
  <conditionalFormatting sqref="D400:M400">
    <cfRule type="containsText" dxfId="1" priority="332" operator="between" text="Growth">
      <formula>NOT(ISERROR(SEARCH("Growth",D400)))</formula>
    </cfRule>
    <cfRule type="containsText" dxfId="2" priority="333" operator="between" text="Neutral">
      <formula>NOT(ISERROR(SEARCH("Neutral",D400)))</formula>
    </cfRule>
    <cfRule type="containsText" dxfId="3" priority="334" operator="between" text="Downfall">
      <formula>NOT(ISERROR(SEARCH("Downfall",D400)))</formula>
    </cfRule>
    <cfRule type="containsText" dxfId="4" priority="335" operator="between" text="Zero">
      <formula>NOT(ISERROR(SEARCH("Zero",D400)))</formula>
    </cfRule>
  </conditionalFormatting>
  <conditionalFormatting sqref="N400">
    <cfRule type="containsText" dxfId="1" priority="328" operator="between" text="Growth">
      <formula>NOT(ISERROR(SEARCH("Growth",N400)))</formula>
    </cfRule>
    <cfRule type="containsText" dxfId="2" priority="329" operator="between" text="Neutral">
      <formula>NOT(ISERROR(SEARCH("Neutral",N400)))</formula>
    </cfRule>
    <cfRule type="containsText" dxfId="3" priority="330" operator="between" text="Downfall">
      <formula>NOT(ISERROR(SEARCH("Downfall",N400)))</formula>
    </cfRule>
    <cfRule type="containsText" dxfId="4" priority="331" operator="between" text="Zero">
      <formula>NOT(ISERROR(SEARCH("Zero",N400)))</formula>
    </cfRule>
  </conditionalFormatting>
  <conditionalFormatting sqref="Q400">
    <cfRule type="containsText" dxfId="1" priority="324" operator="between" text="Growth">
      <formula>NOT(ISERROR(SEARCH("Growth",Q400)))</formula>
    </cfRule>
    <cfRule type="containsText" dxfId="2" priority="325" operator="between" text="Neutral">
      <formula>NOT(ISERROR(SEARCH("Neutral",Q400)))</formula>
    </cfRule>
    <cfRule type="containsText" dxfId="3" priority="326" operator="between" text="Downfall">
      <formula>NOT(ISERROR(SEARCH("Downfall",Q400)))</formula>
    </cfRule>
    <cfRule type="containsText" dxfId="4" priority="327" operator="between" text="Zero">
      <formula>NOT(ISERROR(SEARCH("Zero",Q400)))</formula>
    </cfRule>
  </conditionalFormatting>
  <conditionalFormatting sqref="A410">
    <cfRule type="containsText" dxfId="0" priority="409" operator="between" text="NEGATIVE">
      <formula>NOT(ISERROR(SEARCH("NEGATIVE",A410)))</formula>
    </cfRule>
    <cfRule type="containsText" dxfId="0" priority="410" operator="between" text="SAT">
      <formula>NOT(ISERROR(SEARCH("SAT",A410)))</formula>
    </cfRule>
    <cfRule type="containsText" dxfId="0" priority="411" operator="between" text="SUN">
      <formula>NOT(ISERROR(SEARCH("SUN",A410)))</formula>
    </cfRule>
  </conditionalFormatting>
  <conditionalFormatting sqref="C410">
    <cfRule type="containsText" dxfId="1" priority="405" operator="between" text="Growth">
      <formula>NOT(ISERROR(SEARCH("Growth",C410)))</formula>
    </cfRule>
    <cfRule type="containsText" dxfId="2" priority="406" operator="between" text="Neutral">
      <formula>NOT(ISERROR(SEARCH("Neutral",C410)))</formula>
    </cfRule>
    <cfRule type="containsText" dxfId="3" priority="407" operator="between" text="Downfall">
      <formula>NOT(ISERROR(SEARCH("Downfall",C410)))</formula>
    </cfRule>
    <cfRule type="containsText" dxfId="4" priority="408" operator="between" text="Zero">
      <formula>NOT(ISERROR(SEARCH("Zero",C410)))</formula>
    </cfRule>
  </conditionalFormatting>
  <conditionalFormatting sqref="D410:M410">
    <cfRule type="containsText" dxfId="1" priority="401" operator="between" text="Growth">
      <formula>NOT(ISERROR(SEARCH("Growth",D410)))</formula>
    </cfRule>
    <cfRule type="containsText" dxfId="2" priority="402" operator="between" text="Neutral">
      <formula>NOT(ISERROR(SEARCH("Neutral",D410)))</formula>
    </cfRule>
    <cfRule type="containsText" dxfId="3" priority="403" operator="between" text="Downfall">
      <formula>NOT(ISERROR(SEARCH("Downfall",D410)))</formula>
    </cfRule>
    <cfRule type="containsText" dxfId="4" priority="404" operator="between" text="Zero">
      <formula>NOT(ISERROR(SEARCH("Zero",D410)))</formula>
    </cfRule>
  </conditionalFormatting>
  <conditionalFormatting sqref="N410">
    <cfRule type="containsText" dxfId="1" priority="397" operator="between" text="Growth">
      <formula>NOT(ISERROR(SEARCH("Growth",N410)))</formula>
    </cfRule>
    <cfRule type="containsText" dxfId="2" priority="398" operator="between" text="Neutral">
      <formula>NOT(ISERROR(SEARCH("Neutral",N410)))</formula>
    </cfRule>
    <cfRule type="containsText" dxfId="3" priority="399" operator="between" text="Downfall">
      <formula>NOT(ISERROR(SEARCH("Downfall",N410)))</formula>
    </cfRule>
    <cfRule type="containsText" dxfId="4" priority="400" operator="between" text="Zero">
      <formula>NOT(ISERROR(SEARCH("Zero",N410)))</formula>
    </cfRule>
  </conditionalFormatting>
  <conditionalFormatting sqref="Q410">
    <cfRule type="containsText" dxfId="1" priority="393" operator="between" text="Growth">
      <formula>NOT(ISERROR(SEARCH("Growth",Q410)))</formula>
    </cfRule>
    <cfRule type="containsText" dxfId="2" priority="394" operator="between" text="Neutral">
      <formula>NOT(ISERROR(SEARCH("Neutral",Q410)))</formula>
    </cfRule>
    <cfRule type="containsText" dxfId="3" priority="395" operator="between" text="Downfall">
      <formula>NOT(ISERROR(SEARCH("Downfall",Q410)))</formula>
    </cfRule>
    <cfRule type="containsText" dxfId="4" priority="396" operator="between" text="Zero">
      <formula>NOT(ISERROR(SEARCH("Zero",Q410)))</formula>
    </cfRule>
  </conditionalFormatting>
  <conditionalFormatting sqref="A420">
    <cfRule type="containsText" dxfId="0" priority="386" operator="between" text="NEGATIVE">
      <formula>NOT(ISERROR(SEARCH("NEGATIVE",A420)))</formula>
    </cfRule>
    <cfRule type="containsText" dxfId="0" priority="387" operator="between" text="SAT">
      <formula>NOT(ISERROR(SEARCH("SAT",A420)))</formula>
    </cfRule>
    <cfRule type="containsText" dxfId="0" priority="388" operator="between" text="SUN">
      <formula>NOT(ISERROR(SEARCH("SUN",A420)))</formula>
    </cfRule>
  </conditionalFormatting>
  <conditionalFormatting sqref="C420">
    <cfRule type="containsText" dxfId="1" priority="382" operator="between" text="Growth">
      <formula>NOT(ISERROR(SEARCH("Growth",C420)))</formula>
    </cfRule>
    <cfRule type="containsText" dxfId="2" priority="383" operator="between" text="Neutral">
      <formula>NOT(ISERROR(SEARCH("Neutral",C420)))</formula>
    </cfRule>
    <cfRule type="containsText" dxfId="3" priority="384" operator="between" text="Downfall">
      <formula>NOT(ISERROR(SEARCH("Downfall",C420)))</formula>
    </cfRule>
    <cfRule type="containsText" dxfId="4" priority="385" operator="between" text="Zero">
      <formula>NOT(ISERROR(SEARCH("Zero",C420)))</formula>
    </cfRule>
  </conditionalFormatting>
  <conditionalFormatting sqref="D420:M420">
    <cfRule type="containsText" dxfId="1" priority="378" operator="between" text="Growth">
      <formula>NOT(ISERROR(SEARCH("Growth",D420)))</formula>
    </cfRule>
    <cfRule type="containsText" dxfId="2" priority="379" operator="between" text="Neutral">
      <formula>NOT(ISERROR(SEARCH("Neutral",D420)))</formula>
    </cfRule>
    <cfRule type="containsText" dxfId="3" priority="380" operator="between" text="Downfall">
      <formula>NOT(ISERROR(SEARCH("Downfall",D420)))</formula>
    </cfRule>
    <cfRule type="containsText" dxfId="4" priority="381" operator="between" text="Zero">
      <formula>NOT(ISERROR(SEARCH("Zero",D420)))</formula>
    </cfRule>
  </conditionalFormatting>
  <conditionalFormatting sqref="N420">
    <cfRule type="containsText" dxfId="1" priority="374" operator="between" text="Growth">
      <formula>NOT(ISERROR(SEARCH("Growth",N420)))</formula>
    </cfRule>
    <cfRule type="containsText" dxfId="2" priority="375" operator="between" text="Neutral">
      <formula>NOT(ISERROR(SEARCH("Neutral",N420)))</formula>
    </cfRule>
    <cfRule type="containsText" dxfId="3" priority="376" operator="between" text="Downfall">
      <formula>NOT(ISERROR(SEARCH("Downfall",N420)))</formula>
    </cfRule>
    <cfRule type="containsText" dxfId="4" priority="377" operator="between" text="Zero">
      <formula>NOT(ISERROR(SEARCH("Zero",N420)))</formula>
    </cfRule>
  </conditionalFormatting>
  <conditionalFormatting sqref="Q420">
    <cfRule type="containsText" dxfId="1" priority="370" operator="between" text="Growth">
      <formula>NOT(ISERROR(SEARCH("Growth",Q420)))</formula>
    </cfRule>
    <cfRule type="containsText" dxfId="2" priority="371" operator="between" text="Neutral">
      <formula>NOT(ISERROR(SEARCH("Neutral",Q420)))</formula>
    </cfRule>
    <cfRule type="containsText" dxfId="3" priority="372" operator="between" text="Downfall">
      <formula>NOT(ISERROR(SEARCH("Downfall",Q420)))</formula>
    </cfRule>
    <cfRule type="containsText" dxfId="4" priority="373" operator="between" text="Zero">
      <formula>NOT(ISERROR(SEARCH("Zero",Q420)))</formula>
    </cfRule>
  </conditionalFormatting>
  <conditionalFormatting sqref="A430">
    <cfRule type="containsText" dxfId="0" priority="363" operator="between" text="NEGATIVE">
      <formula>NOT(ISERROR(SEARCH("NEGATIVE",A430)))</formula>
    </cfRule>
    <cfRule type="containsText" dxfId="0" priority="364" operator="between" text="SAT">
      <formula>NOT(ISERROR(SEARCH("SAT",A430)))</formula>
    </cfRule>
    <cfRule type="containsText" dxfId="0" priority="365" operator="between" text="SUN">
      <formula>NOT(ISERROR(SEARCH("SUN",A430)))</formula>
    </cfRule>
  </conditionalFormatting>
  <conditionalFormatting sqref="C430">
    <cfRule type="containsText" dxfId="1" priority="359" operator="between" text="Growth">
      <formula>NOT(ISERROR(SEARCH("Growth",C430)))</formula>
    </cfRule>
    <cfRule type="containsText" dxfId="2" priority="360" operator="between" text="Neutral">
      <formula>NOT(ISERROR(SEARCH("Neutral",C430)))</formula>
    </cfRule>
    <cfRule type="containsText" dxfId="3" priority="361" operator="between" text="Downfall">
      <formula>NOT(ISERROR(SEARCH("Downfall",C430)))</formula>
    </cfRule>
    <cfRule type="containsText" dxfId="4" priority="362" operator="between" text="Zero">
      <formula>NOT(ISERROR(SEARCH("Zero",C430)))</formula>
    </cfRule>
  </conditionalFormatting>
  <conditionalFormatting sqref="D430:M430">
    <cfRule type="containsText" dxfId="1" priority="355" operator="between" text="Growth">
      <formula>NOT(ISERROR(SEARCH("Growth",D430)))</formula>
    </cfRule>
    <cfRule type="containsText" dxfId="2" priority="356" operator="between" text="Neutral">
      <formula>NOT(ISERROR(SEARCH("Neutral",D430)))</formula>
    </cfRule>
    <cfRule type="containsText" dxfId="3" priority="357" operator="between" text="Downfall">
      <formula>NOT(ISERROR(SEARCH("Downfall",D430)))</formula>
    </cfRule>
    <cfRule type="containsText" dxfId="4" priority="358" operator="between" text="Zero">
      <formula>NOT(ISERROR(SEARCH("Zero",D430)))</formula>
    </cfRule>
  </conditionalFormatting>
  <conditionalFormatting sqref="N430">
    <cfRule type="containsText" dxfId="1" priority="351" operator="between" text="Growth">
      <formula>NOT(ISERROR(SEARCH("Growth",N430)))</formula>
    </cfRule>
    <cfRule type="containsText" dxfId="2" priority="352" operator="between" text="Neutral">
      <formula>NOT(ISERROR(SEARCH("Neutral",N430)))</formula>
    </cfRule>
    <cfRule type="containsText" dxfId="3" priority="353" operator="between" text="Downfall">
      <formula>NOT(ISERROR(SEARCH("Downfall",N430)))</formula>
    </cfRule>
    <cfRule type="containsText" dxfId="4" priority="354" operator="between" text="Zero">
      <formula>NOT(ISERROR(SEARCH("Zero",N430)))</formula>
    </cfRule>
  </conditionalFormatting>
  <conditionalFormatting sqref="Q430">
    <cfRule type="containsText" dxfId="1" priority="347" operator="between" text="Growth">
      <formula>NOT(ISERROR(SEARCH("Growth",Q430)))</formula>
    </cfRule>
    <cfRule type="containsText" dxfId="2" priority="348" operator="between" text="Neutral">
      <formula>NOT(ISERROR(SEARCH("Neutral",Q430)))</formula>
    </cfRule>
    <cfRule type="containsText" dxfId="3" priority="349" operator="between" text="Downfall">
      <formula>NOT(ISERROR(SEARCH("Downfall",Q430)))</formula>
    </cfRule>
    <cfRule type="containsText" dxfId="4" priority="350" operator="between" text="Zero">
      <formula>NOT(ISERROR(SEARCH("Zero",Q430)))</formula>
    </cfRule>
  </conditionalFormatting>
  <conditionalFormatting sqref="A431">
    <cfRule type="containsText" dxfId="0" priority="1306" operator="between" text="NEGATIVE">
      <formula>NOT(ISERROR(SEARCH("NEGATIVE",A431)))</formula>
    </cfRule>
    <cfRule type="containsText" dxfId="0" priority="1307" operator="between" text="SAT">
      <formula>NOT(ISERROR(SEARCH("SAT",A431)))</formula>
    </cfRule>
    <cfRule type="containsText" dxfId="0" priority="1308" operator="between" text="SUN">
      <formula>NOT(ISERROR(SEARCH("SUN",A431)))</formula>
    </cfRule>
  </conditionalFormatting>
  <conditionalFormatting sqref="Q431">
    <cfRule type="containsText" dxfId="0" priority="30" operator="between" text="SUN">
      <formula>NOT(ISERROR(SEARCH("SUN",Q431)))</formula>
    </cfRule>
    <cfRule type="containsText" dxfId="0" priority="29" operator="between" text="SAT">
      <formula>NOT(ISERROR(SEARCH("SAT",Q431)))</formula>
    </cfRule>
    <cfRule type="containsText" dxfId="0" priority="28" operator="between" text="NEGATIVE">
      <formula>NOT(ISERROR(SEARCH("NEGATIVE",Q431)))</formula>
    </cfRule>
  </conditionalFormatting>
  <conditionalFormatting sqref="S431">
    <cfRule type="containsText" dxfId="0" priority="1297" operator="between" text="NEGATIVE">
      <formula>NOT(ISERROR(SEARCH("NEGATIVE",S431)))</formula>
    </cfRule>
    <cfRule type="containsText" dxfId="0" priority="1298" operator="between" text="SAT">
      <formula>NOT(ISERROR(SEARCH("SAT",S431)))</formula>
    </cfRule>
    <cfRule type="containsText" dxfId="0" priority="1299" operator="between" text="SUN">
      <formula>NOT(ISERROR(SEARCH("SUN",S431)))</formula>
    </cfRule>
  </conditionalFormatting>
  <conditionalFormatting sqref="T431">
    <cfRule type="containsText" dxfId="0" priority="1300" operator="between" text="NEGATIVE">
      <formula>NOT(ISERROR(SEARCH("NEGATIVE",T431)))</formula>
    </cfRule>
    <cfRule type="containsText" dxfId="0" priority="1301" operator="between" text="SAT">
      <formula>NOT(ISERROR(SEARCH("SAT",T431)))</formula>
    </cfRule>
    <cfRule type="containsText" dxfId="0" priority="1302" operator="between" text="SUN">
      <formula>NOT(ISERROR(SEARCH("SUN",T431)))</formula>
    </cfRule>
  </conditionalFormatting>
  <conditionalFormatting sqref="A433">
    <cfRule type="containsText" dxfId="0" priority="112" operator="between" text="SUN">
      <formula>NOT(ISERROR(SEARCH("SUN",A433)))</formula>
    </cfRule>
    <cfRule type="containsText" dxfId="0" priority="111" operator="between" text="SAT">
      <formula>NOT(ISERROR(SEARCH("SAT",A433)))</formula>
    </cfRule>
    <cfRule type="containsText" dxfId="0" priority="110" operator="between" text="NEGATIVE">
      <formula>NOT(ISERROR(SEARCH("NEGATIVE",A433)))</formula>
    </cfRule>
  </conditionalFormatting>
  <conditionalFormatting sqref="C433">
    <cfRule type="containsText" dxfId="4" priority="109" operator="between" text="Zero">
      <formula>NOT(ISERROR(SEARCH("Zero",C433)))</formula>
    </cfRule>
    <cfRule type="containsText" dxfId="3" priority="108" operator="between" text="Downfall">
      <formula>NOT(ISERROR(SEARCH("Downfall",C433)))</formula>
    </cfRule>
    <cfRule type="containsText" dxfId="2" priority="107" operator="between" text="Neutral">
      <formula>NOT(ISERROR(SEARCH("Neutral",C433)))</formula>
    </cfRule>
    <cfRule type="containsText" dxfId="1" priority="106" operator="between" text="Growth">
      <formula>NOT(ISERROR(SEARCH("Growth",C433)))</formula>
    </cfRule>
  </conditionalFormatting>
  <conditionalFormatting sqref="D433:M433">
    <cfRule type="containsText" dxfId="4" priority="105" operator="between" text="Zero">
      <formula>NOT(ISERROR(SEARCH("Zero",D433)))</formula>
    </cfRule>
    <cfRule type="containsText" dxfId="3" priority="104" operator="between" text="Downfall">
      <formula>NOT(ISERROR(SEARCH("Downfall",D433)))</formula>
    </cfRule>
    <cfRule type="containsText" dxfId="2" priority="103" operator="between" text="Neutral">
      <formula>NOT(ISERROR(SEARCH("Neutral",D433)))</formula>
    </cfRule>
    <cfRule type="containsText" dxfId="1" priority="102" operator="between" text="Growth">
      <formula>NOT(ISERROR(SEARCH("Growth",D433)))</formula>
    </cfRule>
  </conditionalFormatting>
  <conditionalFormatting sqref="N433">
    <cfRule type="containsText" dxfId="4" priority="101" operator="between" text="Zero">
      <formula>NOT(ISERROR(SEARCH("Zero",N433)))</formula>
    </cfRule>
    <cfRule type="containsText" dxfId="3" priority="100" operator="between" text="Downfall">
      <formula>NOT(ISERROR(SEARCH("Downfall",N433)))</formula>
    </cfRule>
    <cfRule type="containsText" dxfId="2" priority="99" operator="between" text="Neutral">
      <formula>NOT(ISERROR(SEARCH("Neutral",N433)))</formula>
    </cfRule>
    <cfRule type="containsText" dxfId="1" priority="98" operator="between" text="Growth">
      <formula>NOT(ISERROR(SEARCH("Growth",N433)))</formula>
    </cfRule>
  </conditionalFormatting>
  <conditionalFormatting sqref="Q433">
    <cfRule type="containsText" dxfId="4" priority="97" operator="between" text="Zero">
      <formula>NOT(ISERROR(SEARCH("Zero",Q433)))</formula>
    </cfRule>
    <cfRule type="containsText" dxfId="3" priority="96" operator="between" text="Downfall">
      <formula>NOT(ISERROR(SEARCH("Downfall",Q433)))</formula>
    </cfRule>
    <cfRule type="containsText" dxfId="2" priority="95" operator="between" text="Neutral">
      <formula>NOT(ISERROR(SEARCH("Neutral",Q433)))</formula>
    </cfRule>
    <cfRule type="containsText" dxfId="1" priority="94" operator="between" text="Growth">
      <formula>NOT(ISERROR(SEARCH("Growth",Q433)))</formula>
    </cfRule>
  </conditionalFormatting>
  <conditionalFormatting sqref="R434">
    <cfRule type="containsText" dxfId="5" priority="1291" stopIfTrue="1" operator="between" text="NPL">
      <formula>NOT(ISERROR(SEARCH("NPL",R434)))</formula>
    </cfRule>
    <cfRule type="containsText" dxfId="2" priority="1292" stopIfTrue="1" operator="between" text="ICN1">
      <formula>NOT(ISERROR(SEARCH("ICN1",R434)))</formula>
    </cfRule>
    <cfRule type="containsText" dxfId="3" priority="1293" stopIfTrue="1" operator="between" text="ICN2">
      <formula>NOT(ISERROR(SEARCH("ICN2",R434)))</formula>
    </cfRule>
    <cfRule type="containsText" dxfId="6" priority="1294" stopIfTrue="1" operator="between" text="ICN3">
      <formula>NOT(ISERROR(SEARCH("ICN3",R434)))</formula>
    </cfRule>
    <cfRule type="containsText" dxfId="4" priority="1295" stopIfTrue="1" operator="between" text="ICN4">
      <formula>NOT(ISERROR(SEARCH("ICN4",R434)))</formula>
    </cfRule>
    <cfRule type="containsText" dxfId="7" priority="1296" stopIfTrue="1" operator="between" text="ICN5">
      <formula>NOT(ISERROR(SEARCH("ICN5",R434)))</formula>
    </cfRule>
  </conditionalFormatting>
  <conditionalFormatting sqref="A436">
    <cfRule type="containsText" dxfId="0" priority="89" operator="between" text="SUN">
      <formula>NOT(ISERROR(SEARCH("SUN",A436)))</formula>
    </cfRule>
    <cfRule type="containsText" dxfId="0" priority="88" operator="between" text="SAT">
      <formula>NOT(ISERROR(SEARCH("SAT",A436)))</formula>
    </cfRule>
    <cfRule type="containsText" dxfId="0" priority="87" operator="between" text="NEGATIVE">
      <formula>NOT(ISERROR(SEARCH("NEGATIVE",A436)))</formula>
    </cfRule>
  </conditionalFormatting>
  <conditionalFormatting sqref="C436">
    <cfRule type="containsText" dxfId="4" priority="86" operator="between" text="Zero">
      <formula>NOT(ISERROR(SEARCH("Zero",C436)))</formula>
    </cfRule>
    <cfRule type="containsText" dxfId="3" priority="85" operator="between" text="Downfall">
      <formula>NOT(ISERROR(SEARCH("Downfall",C436)))</formula>
    </cfRule>
    <cfRule type="containsText" dxfId="2" priority="84" operator="between" text="Neutral">
      <formula>NOT(ISERROR(SEARCH("Neutral",C436)))</formula>
    </cfRule>
    <cfRule type="containsText" dxfId="1" priority="83" operator="between" text="Growth">
      <formula>NOT(ISERROR(SEARCH("Growth",C436)))</formula>
    </cfRule>
  </conditionalFormatting>
  <conditionalFormatting sqref="D436:M436">
    <cfRule type="containsText" dxfId="4" priority="82" operator="between" text="Zero">
      <formula>NOT(ISERROR(SEARCH("Zero",D436)))</formula>
    </cfRule>
    <cfRule type="containsText" dxfId="3" priority="81" operator="between" text="Downfall">
      <formula>NOT(ISERROR(SEARCH("Downfall",D436)))</formula>
    </cfRule>
    <cfRule type="containsText" dxfId="2" priority="80" operator="between" text="Neutral">
      <formula>NOT(ISERROR(SEARCH("Neutral",D436)))</formula>
    </cfRule>
    <cfRule type="containsText" dxfId="1" priority="79" operator="between" text="Growth">
      <formula>NOT(ISERROR(SEARCH("Growth",D436)))</formula>
    </cfRule>
  </conditionalFormatting>
  <conditionalFormatting sqref="N436">
    <cfRule type="containsText" dxfId="4" priority="78" operator="between" text="Zero">
      <formula>NOT(ISERROR(SEARCH("Zero",N436)))</formula>
    </cfRule>
    <cfRule type="containsText" dxfId="3" priority="77" operator="between" text="Downfall">
      <formula>NOT(ISERROR(SEARCH("Downfall",N436)))</formula>
    </cfRule>
    <cfRule type="containsText" dxfId="2" priority="76" operator="between" text="Neutral">
      <formula>NOT(ISERROR(SEARCH("Neutral",N436)))</formula>
    </cfRule>
    <cfRule type="containsText" dxfId="1" priority="75" operator="between" text="Growth">
      <formula>NOT(ISERROR(SEARCH("Growth",N436)))</formula>
    </cfRule>
  </conditionalFormatting>
  <conditionalFormatting sqref="Q436">
    <cfRule type="containsText" dxfId="4" priority="74" operator="between" text="Zero">
      <formula>NOT(ISERROR(SEARCH("Zero",Q436)))</formula>
    </cfRule>
    <cfRule type="containsText" dxfId="3" priority="73" operator="between" text="Downfall">
      <formula>NOT(ISERROR(SEARCH("Downfall",Q436)))</formula>
    </cfRule>
    <cfRule type="containsText" dxfId="2" priority="72" operator="between" text="Neutral">
      <formula>NOT(ISERROR(SEARCH("Neutral",Q436)))</formula>
    </cfRule>
    <cfRule type="containsText" dxfId="1" priority="71" operator="between" text="Growth">
      <formula>NOT(ISERROR(SEARCH("Growth",Q436)))</formula>
    </cfRule>
  </conditionalFormatting>
  <conditionalFormatting sqref="D4:D10">
    <cfRule type="containsText" dxfId="0" priority="1290" operator="between" text="SUN">
      <formula>NOT(ISERROR(SEARCH("SUN",D4)))</formula>
    </cfRule>
    <cfRule type="containsText" dxfId="0" priority="1289" operator="between" text="SAT">
      <formula>NOT(ISERROR(SEARCH("SAT",D4)))</formula>
    </cfRule>
    <cfRule type="containsText" dxfId="0" priority="1288" operator="between" text="NEGATIVE">
      <formula>NOT(ISERROR(SEARCH("NEGATIVE",D4)))</formula>
    </cfRule>
  </conditionalFormatting>
  <conditionalFormatting sqref="D14:D20">
    <cfRule type="containsText" dxfId="0" priority="1282" operator="between" text="NEGATIVE">
      <formula>NOT(ISERROR(SEARCH("NEGATIVE",D14)))</formula>
    </cfRule>
    <cfRule type="containsText" dxfId="0" priority="1283" operator="between" text="SAT">
      <formula>NOT(ISERROR(SEARCH("SAT",D14)))</formula>
    </cfRule>
    <cfRule type="containsText" dxfId="0" priority="1284" operator="between" text="SUN">
      <formula>NOT(ISERROR(SEARCH("SUN",D14)))</formula>
    </cfRule>
  </conditionalFormatting>
  <conditionalFormatting sqref="D24:D30">
    <cfRule type="containsText" dxfId="0" priority="1279" operator="between" text="NEGATIVE">
      <formula>NOT(ISERROR(SEARCH("NEGATIVE",D24)))</formula>
    </cfRule>
    <cfRule type="containsText" dxfId="0" priority="1280" operator="between" text="SAT">
      <formula>NOT(ISERROR(SEARCH("SAT",D24)))</formula>
    </cfRule>
    <cfRule type="containsText" dxfId="0" priority="1281" operator="between" text="SUN">
      <formula>NOT(ISERROR(SEARCH("SUN",D24)))</formula>
    </cfRule>
  </conditionalFormatting>
  <conditionalFormatting sqref="D34:D35">
    <cfRule type="containsText" dxfId="0" priority="1256" operator="between" text="NEGATIVE">
      <formula>NOT(ISERROR(SEARCH("NEGATIVE",D34)))</formula>
    </cfRule>
    <cfRule type="containsText" dxfId="0" priority="1264" operator="between" text="SAT">
      <formula>NOT(ISERROR(SEARCH("SAT",D34)))</formula>
    </cfRule>
    <cfRule type="containsText" dxfId="0" priority="1272" operator="between" text="SUN">
      <formula>NOT(ISERROR(SEARCH("SUN",D34)))</formula>
    </cfRule>
  </conditionalFormatting>
  <conditionalFormatting sqref="D36:D37">
    <cfRule type="containsText" dxfId="0" priority="1254" operator="between" text="NEGATIVE">
      <formula>NOT(ISERROR(SEARCH("NEGATIVE",D36)))</formula>
    </cfRule>
    <cfRule type="containsText" dxfId="0" priority="1262" operator="between" text="SAT">
      <formula>NOT(ISERROR(SEARCH("SAT",D36)))</formula>
    </cfRule>
    <cfRule type="containsText" dxfId="0" priority="1270" operator="between" text="SUN">
      <formula>NOT(ISERROR(SEARCH("SUN",D36)))</formula>
    </cfRule>
  </conditionalFormatting>
  <conditionalFormatting sqref="D38:D39">
    <cfRule type="containsText" dxfId="0" priority="1252" operator="between" text="NEGATIVE">
      <formula>NOT(ISERROR(SEARCH("NEGATIVE",D38)))</formula>
    </cfRule>
    <cfRule type="containsText" dxfId="0" priority="1260" operator="between" text="SAT">
      <formula>NOT(ISERROR(SEARCH("SAT",D38)))</formula>
    </cfRule>
    <cfRule type="containsText" dxfId="0" priority="1268" operator="between" text="SUN">
      <formula>NOT(ISERROR(SEARCH("SUN",D38)))</formula>
    </cfRule>
  </conditionalFormatting>
  <conditionalFormatting sqref="F34:F35">
    <cfRule type="containsText" dxfId="0" priority="1255" operator="between" text="NEGATIVE">
      <formula>NOT(ISERROR(SEARCH("NEGATIVE",F34)))</formula>
    </cfRule>
    <cfRule type="containsText" dxfId="0" priority="1263" operator="between" text="SAT">
      <formula>NOT(ISERROR(SEARCH("SAT",F34)))</formula>
    </cfRule>
    <cfRule type="containsText" dxfId="0" priority="1271" operator="between" text="SUN">
      <formula>NOT(ISERROR(SEARCH("SUN",F34)))</formula>
    </cfRule>
  </conditionalFormatting>
  <conditionalFormatting sqref="F36:F37">
    <cfRule type="containsText" dxfId="0" priority="1253" operator="between" text="NEGATIVE">
      <formula>NOT(ISERROR(SEARCH("NEGATIVE",F36)))</formula>
    </cfRule>
    <cfRule type="containsText" dxfId="0" priority="1261" operator="between" text="SAT">
      <formula>NOT(ISERROR(SEARCH("SAT",F36)))</formula>
    </cfRule>
    <cfRule type="containsText" dxfId="0" priority="1269" operator="between" text="SUN">
      <formula>NOT(ISERROR(SEARCH("SUN",F36)))</formula>
    </cfRule>
  </conditionalFormatting>
  <conditionalFormatting sqref="F38:F39">
    <cfRule type="containsText" dxfId="0" priority="1251" operator="between" text="NEGATIVE">
      <formula>NOT(ISERROR(SEARCH("NEGATIVE",F38)))</formula>
    </cfRule>
    <cfRule type="containsText" dxfId="0" priority="1259" operator="between" text="SAT">
      <formula>NOT(ISERROR(SEARCH("SAT",F38)))</formula>
    </cfRule>
    <cfRule type="containsText" dxfId="0" priority="1267" operator="between" text="SUN">
      <formula>NOT(ISERROR(SEARCH("SUN",F38)))</formula>
    </cfRule>
  </conditionalFormatting>
  <conditionalFormatting sqref="F73:F74">
    <cfRule type="containsText" dxfId="0" priority="2093" operator="between" text="NEGATIVE">
      <formula>NOT(ISERROR(SEARCH("NEGATIVE",F73)))</formula>
    </cfRule>
    <cfRule type="containsText" dxfId="0" priority="2101" operator="between" text="SAT">
      <formula>NOT(ISERROR(SEARCH("SAT",F73)))</formula>
    </cfRule>
    <cfRule type="containsText" dxfId="0" priority="2109" operator="between" text="SUN">
      <formula>NOT(ISERROR(SEARCH("SUN",F73)))</formula>
    </cfRule>
  </conditionalFormatting>
  <conditionalFormatting sqref="F77:F78">
    <cfRule type="containsText" dxfId="0" priority="2091" operator="between" text="NEGATIVE">
      <formula>NOT(ISERROR(SEARCH("NEGATIVE",F77)))</formula>
    </cfRule>
    <cfRule type="containsText" dxfId="0" priority="2099" operator="between" text="SAT">
      <formula>NOT(ISERROR(SEARCH("SAT",F77)))</formula>
    </cfRule>
    <cfRule type="containsText" dxfId="0" priority="2107" operator="between" text="SUN">
      <formula>NOT(ISERROR(SEARCH("SUN",F77)))</formula>
    </cfRule>
  </conditionalFormatting>
  <conditionalFormatting sqref="F79:F80">
    <cfRule type="containsText" dxfId="0" priority="2089" operator="between" text="NEGATIVE">
      <formula>NOT(ISERROR(SEARCH("NEGATIVE",F79)))</formula>
    </cfRule>
    <cfRule type="containsText" dxfId="0" priority="2097" operator="between" text="SAT">
      <formula>NOT(ISERROR(SEARCH("SAT",F79)))</formula>
    </cfRule>
    <cfRule type="containsText" dxfId="0" priority="2105" operator="between" text="SUN">
      <formula>NOT(ISERROR(SEARCH("SUN",F79)))</formula>
    </cfRule>
  </conditionalFormatting>
  <conditionalFormatting sqref="F112:F113">
    <cfRule type="containsText" dxfId="0" priority="2066" operator="between" text="NEGATIVE">
      <formula>NOT(ISERROR(SEARCH("NEGATIVE",F112)))</formula>
    </cfRule>
    <cfRule type="containsText" dxfId="0" priority="2074" operator="between" text="SAT">
      <formula>NOT(ISERROR(SEARCH("SAT",F112)))</formula>
    </cfRule>
    <cfRule type="containsText" dxfId="0" priority="2082" operator="between" text="SUN">
      <formula>NOT(ISERROR(SEARCH("SUN",F112)))</formula>
    </cfRule>
  </conditionalFormatting>
  <conditionalFormatting sqref="F114:F115">
    <cfRule type="containsText" dxfId="0" priority="2064" operator="between" text="NEGATIVE">
      <formula>NOT(ISERROR(SEARCH("NEGATIVE",F114)))</formula>
    </cfRule>
    <cfRule type="containsText" dxfId="0" priority="2072" operator="between" text="SAT">
      <formula>NOT(ISERROR(SEARCH("SAT",F114)))</formula>
    </cfRule>
    <cfRule type="containsText" dxfId="0" priority="2080" operator="between" text="SUN">
      <formula>NOT(ISERROR(SEARCH("SUN",F114)))</formula>
    </cfRule>
  </conditionalFormatting>
  <conditionalFormatting sqref="F116:F117">
    <cfRule type="containsText" dxfId="0" priority="2062" operator="between" text="NEGATIVE">
      <formula>NOT(ISERROR(SEARCH("NEGATIVE",F116)))</formula>
    </cfRule>
    <cfRule type="containsText" dxfId="0" priority="2070" operator="between" text="SAT">
      <formula>NOT(ISERROR(SEARCH("SAT",F116)))</formula>
    </cfRule>
    <cfRule type="containsText" dxfId="0" priority="2078" operator="between" text="SUN">
      <formula>NOT(ISERROR(SEARCH("SUN",F116)))</formula>
    </cfRule>
  </conditionalFormatting>
  <conditionalFormatting sqref="F149:F150">
    <cfRule type="containsText" dxfId="0" priority="2039" operator="between" text="NEGATIVE">
      <formula>NOT(ISERROR(SEARCH("NEGATIVE",F149)))</formula>
    </cfRule>
    <cfRule type="containsText" dxfId="0" priority="2047" operator="between" text="SAT">
      <formula>NOT(ISERROR(SEARCH("SAT",F149)))</formula>
    </cfRule>
    <cfRule type="containsText" dxfId="0" priority="2055" operator="between" text="SUN">
      <formula>NOT(ISERROR(SEARCH("SUN",F149)))</formula>
    </cfRule>
  </conditionalFormatting>
  <conditionalFormatting sqref="F153:F154">
    <cfRule type="containsText" dxfId="0" priority="2037" operator="between" text="NEGATIVE">
      <formula>NOT(ISERROR(SEARCH("NEGATIVE",F153)))</formula>
    </cfRule>
    <cfRule type="containsText" dxfId="0" priority="2045" operator="between" text="SAT">
      <formula>NOT(ISERROR(SEARCH("SAT",F153)))</formula>
    </cfRule>
    <cfRule type="containsText" dxfId="0" priority="2053" operator="between" text="SUN">
      <formula>NOT(ISERROR(SEARCH("SUN",F153)))</formula>
    </cfRule>
  </conditionalFormatting>
  <conditionalFormatting sqref="F155:F156">
    <cfRule type="containsText" dxfId="0" priority="2035" operator="between" text="NEGATIVE">
      <formula>NOT(ISERROR(SEARCH("NEGATIVE",F155)))</formula>
    </cfRule>
    <cfRule type="containsText" dxfId="0" priority="2043" operator="between" text="SAT">
      <formula>NOT(ISERROR(SEARCH("SAT",F155)))</formula>
    </cfRule>
    <cfRule type="containsText" dxfId="0" priority="2051" operator="between" text="SUN">
      <formula>NOT(ISERROR(SEARCH("SUN",F155)))</formula>
    </cfRule>
  </conditionalFormatting>
  <conditionalFormatting sqref="F188:F189">
    <cfRule type="containsText" dxfId="0" priority="2012" operator="between" text="NEGATIVE">
      <formula>NOT(ISERROR(SEARCH("NEGATIVE",F188)))</formula>
    </cfRule>
    <cfRule type="containsText" dxfId="0" priority="2020" operator="between" text="SAT">
      <formula>NOT(ISERROR(SEARCH("SAT",F188)))</formula>
    </cfRule>
    <cfRule type="containsText" dxfId="0" priority="2028" operator="between" text="SUN">
      <formula>NOT(ISERROR(SEARCH("SUN",F188)))</formula>
    </cfRule>
  </conditionalFormatting>
  <conditionalFormatting sqref="F190:F191">
    <cfRule type="containsText" dxfId="0" priority="2010" operator="between" text="NEGATIVE">
      <formula>NOT(ISERROR(SEARCH("NEGATIVE",F190)))</formula>
    </cfRule>
    <cfRule type="containsText" dxfId="0" priority="2018" operator="between" text="SAT">
      <formula>NOT(ISERROR(SEARCH("SAT",F190)))</formula>
    </cfRule>
    <cfRule type="containsText" dxfId="0" priority="2026" operator="between" text="SUN">
      <formula>NOT(ISERROR(SEARCH("SUN",F190)))</formula>
    </cfRule>
  </conditionalFormatting>
  <conditionalFormatting sqref="F192:F193">
    <cfRule type="containsText" dxfId="0" priority="2008" operator="between" text="NEGATIVE">
      <formula>NOT(ISERROR(SEARCH("NEGATIVE",F192)))</formula>
    </cfRule>
    <cfRule type="containsText" dxfId="0" priority="2016" operator="between" text="SAT">
      <formula>NOT(ISERROR(SEARCH("SAT",F192)))</formula>
    </cfRule>
    <cfRule type="containsText" dxfId="0" priority="2024" operator="between" text="SUN">
      <formula>NOT(ISERROR(SEARCH("SUN",F192)))</formula>
    </cfRule>
  </conditionalFormatting>
  <conditionalFormatting sqref="F225:F226">
    <cfRule type="containsText" dxfId="0" priority="1985" operator="between" text="NEGATIVE">
      <formula>NOT(ISERROR(SEARCH("NEGATIVE",F225)))</formula>
    </cfRule>
    <cfRule type="containsText" dxfId="0" priority="1993" operator="between" text="SAT">
      <formula>NOT(ISERROR(SEARCH("SAT",F225)))</formula>
    </cfRule>
    <cfRule type="containsText" dxfId="0" priority="2001" operator="between" text="SUN">
      <formula>NOT(ISERROR(SEARCH("SUN",F225)))</formula>
    </cfRule>
  </conditionalFormatting>
  <conditionalFormatting sqref="F229:F230">
    <cfRule type="containsText" dxfId="0" priority="1983" operator="between" text="NEGATIVE">
      <formula>NOT(ISERROR(SEARCH("NEGATIVE",F229)))</formula>
    </cfRule>
    <cfRule type="containsText" dxfId="0" priority="1991" operator="between" text="SAT">
      <formula>NOT(ISERROR(SEARCH("SAT",F229)))</formula>
    </cfRule>
    <cfRule type="containsText" dxfId="0" priority="1999" operator="between" text="SUN">
      <formula>NOT(ISERROR(SEARCH("SUN",F229)))</formula>
    </cfRule>
  </conditionalFormatting>
  <conditionalFormatting sqref="F231:F232">
    <cfRule type="containsText" dxfId="0" priority="1981" operator="between" text="NEGATIVE">
      <formula>NOT(ISERROR(SEARCH("NEGATIVE",F231)))</formula>
    </cfRule>
    <cfRule type="containsText" dxfId="0" priority="1989" operator="between" text="SAT">
      <formula>NOT(ISERROR(SEARCH("SAT",F231)))</formula>
    </cfRule>
    <cfRule type="containsText" dxfId="0" priority="1997" operator="between" text="SUN">
      <formula>NOT(ISERROR(SEARCH("SUN",F231)))</formula>
    </cfRule>
  </conditionalFormatting>
  <conditionalFormatting sqref="F264:F265">
    <cfRule type="containsText" dxfId="0" priority="1958" operator="between" text="NEGATIVE">
      <formula>NOT(ISERROR(SEARCH("NEGATIVE",F264)))</formula>
    </cfRule>
    <cfRule type="containsText" dxfId="0" priority="1966" operator="between" text="SAT">
      <formula>NOT(ISERROR(SEARCH("SAT",F264)))</formula>
    </cfRule>
    <cfRule type="containsText" dxfId="0" priority="1974" operator="between" text="SUN">
      <formula>NOT(ISERROR(SEARCH("SUN",F264)))</formula>
    </cfRule>
  </conditionalFormatting>
  <conditionalFormatting sqref="F266:F267">
    <cfRule type="containsText" dxfId="0" priority="1956" operator="between" text="NEGATIVE">
      <formula>NOT(ISERROR(SEARCH("NEGATIVE",F266)))</formula>
    </cfRule>
    <cfRule type="containsText" dxfId="0" priority="1964" operator="between" text="SAT">
      <formula>NOT(ISERROR(SEARCH("SAT",F266)))</formula>
    </cfRule>
    <cfRule type="containsText" dxfId="0" priority="1972" operator="between" text="SUN">
      <formula>NOT(ISERROR(SEARCH("SUN",F266)))</formula>
    </cfRule>
  </conditionalFormatting>
  <conditionalFormatting sqref="F268:F269">
    <cfRule type="containsText" dxfId="0" priority="1954" operator="between" text="NEGATIVE">
      <formula>NOT(ISERROR(SEARCH("NEGATIVE",F268)))</formula>
    </cfRule>
    <cfRule type="containsText" dxfId="0" priority="1962" operator="between" text="SAT">
      <formula>NOT(ISERROR(SEARCH("SAT",F268)))</formula>
    </cfRule>
    <cfRule type="containsText" dxfId="0" priority="1970" operator="between" text="SUN">
      <formula>NOT(ISERROR(SEARCH("SUN",F268)))</formula>
    </cfRule>
  </conditionalFormatting>
  <conditionalFormatting sqref="F298:F299">
    <cfRule type="containsText" dxfId="0" priority="1931" operator="between" text="NEGATIVE">
      <formula>NOT(ISERROR(SEARCH("NEGATIVE",F298)))</formula>
    </cfRule>
    <cfRule type="containsText" dxfId="0" priority="1939" operator="between" text="SAT">
      <formula>NOT(ISERROR(SEARCH("SAT",F298)))</formula>
    </cfRule>
    <cfRule type="containsText" dxfId="0" priority="1947" operator="between" text="SUN">
      <formula>NOT(ISERROR(SEARCH("SUN",F298)))</formula>
    </cfRule>
  </conditionalFormatting>
  <conditionalFormatting sqref="F305:F306">
    <cfRule type="containsText" dxfId="0" priority="1929" operator="between" text="NEGATIVE">
      <formula>NOT(ISERROR(SEARCH("NEGATIVE",F305)))</formula>
    </cfRule>
    <cfRule type="containsText" dxfId="0" priority="1937" operator="between" text="SAT">
      <formula>NOT(ISERROR(SEARCH("SAT",F305)))</formula>
    </cfRule>
    <cfRule type="containsText" dxfId="0" priority="1945" operator="between" text="SUN">
      <formula>NOT(ISERROR(SEARCH("SUN",F305)))</formula>
    </cfRule>
  </conditionalFormatting>
  <conditionalFormatting sqref="F307:F308">
    <cfRule type="containsText" dxfId="0" priority="1927" operator="between" text="NEGATIVE">
      <formula>NOT(ISERROR(SEARCH("NEGATIVE",F307)))</formula>
    </cfRule>
    <cfRule type="containsText" dxfId="0" priority="1935" operator="between" text="SAT">
      <formula>NOT(ISERROR(SEARCH("SAT",F307)))</formula>
    </cfRule>
    <cfRule type="containsText" dxfId="0" priority="1943" operator="between" text="SUN">
      <formula>NOT(ISERROR(SEARCH("SUN",F307)))</formula>
    </cfRule>
  </conditionalFormatting>
  <conditionalFormatting sqref="F337:F338">
    <cfRule type="containsText" dxfId="0" priority="1904" operator="between" text="NEGATIVE">
      <formula>NOT(ISERROR(SEARCH("NEGATIVE",F337)))</formula>
    </cfRule>
    <cfRule type="containsText" dxfId="0" priority="1912" operator="between" text="SAT">
      <formula>NOT(ISERROR(SEARCH("SAT",F337)))</formula>
    </cfRule>
    <cfRule type="containsText" dxfId="0" priority="1920" operator="between" text="SUN">
      <formula>NOT(ISERROR(SEARCH("SUN",F337)))</formula>
    </cfRule>
  </conditionalFormatting>
  <conditionalFormatting sqref="F339:F340">
    <cfRule type="containsText" dxfId="0" priority="1902" operator="between" text="NEGATIVE">
      <formula>NOT(ISERROR(SEARCH("NEGATIVE",F339)))</formula>
    </cfRule>
    <cfRule type="containsText" dxfId="0" priority="1910" operator="between" text="SAT">
      <formula>NOT(ISERROR(SEARCH("SAT",F339)))</formula>
    </cfRule>
    <cfRule type="containsText" dxfId="0" priority="1918" operator="between" text="SUN">
      <formula>NOT(ISERROR(SEARCH("SUN",F339)))</formula>
    </cfRule>
  </conditionalFormatting>
  <conditionalFormatting sqref="F341:F342">
    <cfRule type="containsText" dxfId="0" priority="1900" operator="between" text="NEGATIVE">
      <formula>NOT(ISERROR(SEARCH("NEGATIVE",F341)))</formula>
    </cfRule>
    <cfRule type="containsText" dxfId="0" priority="1908" operator="between" text="SAT">
      <formula>NOT(ISERROR(SEARCH("SAT",F341)))</formula>
    </cfRule>
    <cfRule type="containsText" dxfId="0" priority="1916" operator="between" text="SUN">
      <formula>NOT(ISERROR(SEARCH("SUN",F341)))</formula>
    </cfRule>
  </conditionalFormatting>
  <conditionalFormatting sqref="I4:I10">
    <cfRule type="containsText" dxfId="0" priority="1287" operator="between" text="SUN">
      <formula>NOT(ISERROR(SEARCH("SUN",I4)))</formula>
    </cfRule>
    <cfRule type="containsText" dxfId="0" priority="1286" operator="between" text="SAT">
      <formula>NOT(ISERROR(SEARCH("SAT",I4)))</formula>
    </cfRule>
    <cfRule type="containsText" dxfId="0" priority="1285" operator="between" text="NEGATIVE">
      <formula>NOT(ISERROR(SEARCH("NEGATIVE",I4)))</formula>
    </cfRule>
  </conditionalFormatting>
  <conditionalFormatting sqref="I24:I30">
    <cfRule type="containsText" dxfId="0" priority="1276" operator="between" text="NEGATIVE">
      <formula>NOT(ISERROR(SEARCH("NEGATIVE",I24)))</formula>
    </cfRule>
    <cfRule type="containsText" dxfId="0" priority="1277" operator="between" text="SAT">
      <formula>NOT(ISERROR(SEARCH("SAT",I24)))</formula>
    </cfRule>
    <cfRule type="containsText" dxfId="0" priority="1278" operator="between" text="SUN">
      <formula>NOT(ISERROR(SEARCH("SUN",I24)))</formula>
    </cfRule>
  </conditionalFormatting>
  <conditionalFormatting sqref="D2:H2 L2:M2">
    <cfRule type="containsText" dxfId="0" priority="2167" operator="between" text="SAT">
      <formula>NOT(ISERROR(SEARCH("SAT",D2)))</formula>
    </cfRule>
    <cfRule type="containsText" dxfId="0" priority="2168" operator="between" text="SUN">
      <formula>NOT(ISERROR(SEARCH("SUN",D2)))</formula>
    </cfRule>
  </conditionalFormatting>
  <conditionalFormatting sqref="A4:B10 A11 A13:A21 A24:A31 A34:A41 B24:B30 B14:B20 B34:B40 A47:A54 A57:A64 A67:A74 A77:A84 D67:D73 B67:B73 D57:D63 B47:B53 D47:D53 B57:B63 B77:B83 D77:D83 A90:A97 A100:A107 A110:A117 A120:A127 D110:D116 B100:B106 B90:B96 D90:D96 D100:D106 B110:B116 B120:B126 D120:D126 A133:A140 A143:A150 A153:A160 A163:A170 D153:D159 B143:B149 D133:D139 B133:B139 D143:D149 B153:B159 B163:B169 D163:D169 A176:A183 A186:A193 A196:A203 A206:A213 D196:D202 B186:B192 B176:B182 D176:D182 D186:D192 B196:B202 B206:B212 D206:D212 B219:B225 D219:D225 A219:A226 A229:A236 A239:A246 A249:A256 D239:D245 B229:B235 D229:D235 B239:B245 B249:B255 D249:D255 D262:D268 B262:B268 A262:A269 A272:A279 A282:B288 D272:D278 D282:D288 B272:B278 A289 A292:A299 B401:B407 D401:D407 B411:B417 D411:D417 A421:A428 A411:A418 A401:A408 A391:A398 D391:D397 B391:B397 D378:D384 B378:B384 B368:B374 B358:B364 D358:D364 D368:D374 A378:A385 A368:A375 A358:A365 A348:A355 B348:B354 D348:D354 B335:B341 D335:D341 B325:B331 D315:D321 B305:B311 B315:B321 D325:D331 A335:A342 A325:A332 A315:A322 A305:A312 D305:D311 B292:B298 D292:D298 B421:B427 D421:D427">
    <cfRule type="containsText" dxfId="0" priority="1715" operator="between" text="NEGATIVE">
      <formula>NOT(ISERROR(SEARCH("NEGATIVE",A4)))</formula>
    </cfRule>
    <cfRule type="containsText" dxfId="0" priority="1716" operator="between" text="SAT">
      <formula>NOT(ISERROR(SEARCH("SAT",A4)))</formula>
    </cfRule>
    <cfRule type="containsText" dxfId="0" priority="1717" operator="between" text="SUN">
      <formula>NOT(ISERROR(SEARCH("SUN",A4)))</formula>
    </cfRule>
  </conditionalFormatting>
  <conditionalFormatting sqref="Q4:Q10 Q14:Q20 Q24:Q30 Q34:Q40 Q47:Q53 Q57:Q63 Q67:Q73 Q77:Q83 Q90:Q96 Q100:Q106 Q110:Q116 Q120:Q126 Q133:Q139 Q143:Q149 Q153:Q159 Q163:Q169 Q176:Q182 Q186:Q192 Q196:Q202 Q206:Q212 Q219:Q225 Q229:Q235 Q239:Q245 Q249:Q255 Q262:Q268 Q272:Q278 Q282:Q288 Q421:Q427 Q411:Q417 Q401:Q407 Q391:Q397 Q378:Q384 Q368:Q374 Q358:Q364 Q348:Q354 Q335:Q341 Q325:Q331 Q315:Q321 Q305:Q311 Q292:Q298">
    <cfRule type="cellIs" dxfId="8" priority="1707" operator="equal">
      <formula>0</formula>
    </cfRule>
    <cfRule type="cellIs" dxfId="9" priority="1708" operator="lessThan">
      <formula>60</formula>
    </cfRule>
    <cfRule type="cellIs" dxfId="10" priority="1709" operator="between">
      <formula>60</formula>
      <formula>69.99</formula>
    </cfRule>
    <cfRule type="cellIs" dxfId="11" priority="1710" operator="between">
      <formula>70</formula>
      <formula>79.99</formula>
    </cfRule>
    <cfRule type="cellIs" dxfId="12" priority="1711" operator="between">
      <formula>80</formula>
      <formula>87.99</formula>
    </cfRule>
    <cfRule type="cellIs" dxfId="13" priority="1712" operator="between">
      <formula>88</formula>
      <formula>94.99</formula>
    </cfRule>
    <cfRule type="cellIs" dxfId="14" priority="1713" operator="greaterThan">
      <formula>99.99</formula>
    </cfRule>
    <cfRule type="cellIs" dxfId="15" priority="1714" operator="between">
      <formula>95</formula>
      <formula>99.99</formula>
    </cfRule>
  </conditionalFormatting>
  <conditionalFormatting sqref="R4 R14 R24 R34 R47 R57 R67 R77 R90 R100 R110 R120 R133 R143 R153 R163 R176 R186 R196 R206 R219 R229 R239 R249 R262 R272 R282 R292 R421 R411 R401 R391 R378 R368 R358 R348 R335 R325 R315 R305">
    <cfRule type="containsText" dxfId="16" priority="1697" operator="between" text="ICN4">
      <formula>NOT(ISERROR(SEARCH("ICN4",R4)))</formula>
    </cfRule>
    <cfRule type="containsText" dxfId="17" priority="1698" operator="between" text="NPL">
      <formula>NOT(ISERROR(SEARCH("NPL",R4)))</formula>
    </cfRule>
    <cfRule type="containsText" dxfId="7" priority="1699" operator="between" text="ICN5">
      <formula>NOT(ISERROR(SEARCH("ICN5",R4)))</formula>
    </cfRule>
    <cfRule type="containsText" dxfId="4" priority="1700" operator="between" text="ICN4">
      <formula>NOT(ISERROR(SEARCH("ICN4",R4)))</formula>
    </cfRule>
    <cfRule type="containsText" dxfId="0" priority="1701" operator="between" text="ICN4">
      <formula>NOT(ISERROR(SEARCH("ICN4",R4)))</formula>
    </cfRule>
    <cfRule type="containsText" dxfId="18" priority="1702" operator="between" text="ICN3">
      <formula>NOT(ISERROR(SEARCH("ICN3",R4)))</formula>
    </cfRule>
    <cfRule type="containsText" dxfId="3" priority="1703" operator="between" text="ICN2">
      <formula>NOT(ISERROR(SEARCH("ICN2",R4)))</formula>
    </cfRule>
    <cfRule type="containsText" dxfId="2" priority="1704" operator="between" text="ICN1">
      <formula>NOT(ISERROR(SEARCH("ICN1",R4)))</formula>
    </cfRule>
    <cfRule type="containsText" dxfId="19" priority="1705" operator="between" text="N*">
      <formula>NOT(ISERROR(SEARCH("N*",R4)))</formula>
    </cfRule>
    <cfRule type="containsText" dxfId="20" priority="1706" operator="between" text="NPL">
      <formula>NOT(ISERROR(SEARCH("NPL",R4)))</formula>
    </cfRule>
  </conditionalFormatting>
  <conditionalFormatting sqref="I11 I21 I31 I41 I47:I54 I57:I64 I67:I74 I77:I84 I90:I97 I100:I107 I110:I117 I120:I127 I133:I140 I143:I150 I153:I160 I163:I170 I176:I183 I186:I193 I196:I203 I206:I213 I219:I226 I229:I236 I239:I246 I249:I256 I262:I269 I272:I279 I282:I289 I292:I299 I421:I428 I411:I418 I401:I408 I391:I398 I378:I385 I368:I375 I358:I365 I348:I355 I335:I342 I325:I332 I315:I322 I305:I312">
    <cfRule type="containsText" dxfId="0" priority="1694" operator="between" text="NEGATIVE">
      <formula>NOT(ISERROR(SEARCH("NEGATIVE",I11)))</formula>
    </cfRule>
    <cfRule type="containsText" dxfId="0" priority="1695" operator="between" text="SAT">
      <formula>NOT(ISERROR(SEARCH("SAT",I11)))</formula>
    </cfRule>
    <cfRule type="containsText" dxfId="0" priority="1696" operator="between" text="SUN">
      <formula>NOT(ISERROR(SEARCH("SUN",I11)))</formula>
    </cfRule>
  </conditionalFormatting>
  <conditionalFormatting sqref="Q11 Q21 Q31 Q41 Q54 Q64 Q74 Q84 Q97 Q107 Q117 Q127 Q140 Q150 Q160 Q170 Q183 Q193 Q203 Q213 Q226 Q236 Q246 Q256 Q269 Q279 Q289 Q299 Q418 Q408 Q398 Q385 Q375 Q365 Q355 Q342 Q332 Q322 Q312 Q428">
    <cfRule type="containsText" dxfId="16" priority="1684" operator="between" text="ICN4">
      <formula>NOT(ISERROR(SEARCH("ICN4",Q11)))</formula>
    </cfRule>
    <cfRule type="containsText" dxfId="17" priority="1685" operator="between" text="NPL">
      <formula>NOT(ISERROR(SEARCH("NPL",Q11)))</formula>
    </cfRule>
    <cfRule type="containsText" dxfId="7" priority="1686" operator="between" text="ICN5">
      <formula>NOT(ISERROR(SEARCH("ICN5",Q11)))</formula>
    </cfRule>
    <cfRule type="containsText" dxfId="4" priority="1687" operator="between" text="ICN4">
      <formula>NOT(ISERROR(SEARCH("ICN4",Q11)))</formula>
    </cfRule>
    <cfRule type="containsText" dxfId="0" priority="1688" operator="between" text="ICN4">
      <formula>NOT(ISERROR(SEARCH("ICN4",Q11)))</formula>
    </cfRule>
    <cfRule type="containsText" dxfId="18" priority="1689" operator="between" text="ICN3">
      <formula>NOT(ISERROR(SEARCH("ICN3",Q11)))</formula>
    </cfRule>
    <cfRule type="containsText" dxfId="3" priority="1690" operator="between" text="ICN2">
      <formula>NOT(ISERROR(SEARCH("ICN2",Q11)))</formula>
    </cfRule>
    <cfRule type="containsText" dxfId="2" priority="1691" operator="between" text="ICN1">
      <formula>NOT(ISERROR(SEARCH("ICN1",Q11)))</formula>
    </cfRule>
    <cfRule type="containsText" dxfId="19" priority="1692" operator="between" text="N*">
      <formula>NOT(ISERROR(SEARCH("N*",Q11)))</formula>
    </cfRule>
    <cfRule type="containsText" dxfId="20" priority="1693" operator="between" text="NPL">
      <formula>NOT(ISERROR(SEARCH("NPL",Q11)))</formula>
    </cfRule>
  </conditionalFormatting>
  <conditionalFormatting sqref="D23:G23 L23:M23">
    <cfRule type="containsText" dxfId="4" priority="1209" operator="between" text="Zero">
      <formula>NOT(ISERROR(SEARCH("Zero",D23)))</formula>
    </cfRule>
    <cfRule type="containsText" dxfId="3" priority="1208" operator="between" text="Downfall">
      <formula>NOT(ISERROR(SEARCH("Downfall",D23)))</formula>
    </cfRule>
    <cfRule type="containsText" dxfId="2" priority="1207" operator="between" text="Neutral">
      <formula>NOT(ISERROR(SEARCH("Neutral",D23)))</formula>
    </cfRule>
    <cfRule type="containsText" dxfId="1" priority="1206" operator="between" text="Growth">
      <formula>NOT(ISERROR(SEARCH("Growth",D23)))</formula>
    </cfRule>
  </conditionalFormatting>
  <conditionalFormatting sqref="L24:M30">
    <cfRule type="containsText" dxfId="0" priority="1273" operator="between" text="NEGATIVE">
      <formula>NOT(ISERROR(SEARCH("NEGATIVE",L24)))</formula>
    </cfRule>
    <cfRule type="containsText" dxfId="0" priority="1274" operator="between" text="SAT">
      <formula>NOT(ISERROR(SEARCH("SAT",L24)))</formula>
    </cfRule>
    <cfRule type="containsText" dxfId="0" priority="1275" operator="between" text="SUN">
      <formula>NOT(ISERROR(SEARCH("SUN",L24)))</formula>
    </cfRule>
  </conditionalFormatting>
  <conditionalFormatting sqref="H34:J39">
    <cfRule type="containsText" dxfId="0" priority="1246" operator="between" text="NEGATIVE">
      <formula>NOT(ISERROR(SEARCH("NEGATIVE",H34)))</formula>
    </cfRule>
    <cfRule type="containsText" dxfId="0" priority="1247" operator="between" text="SAT">
      <formula>NOT(ISERROR(SEARCH("SAT",H34)))</formula>
    </cfRule>
    <cfRule type="containsText" dxfId="0" priority="1248" operator="between" text="SUN">
      <formula>NOT(ISERROR(SEARCH("SUN",H34)))</formula>
    </cfRule>
  </conditionalFormatting>
  <conditionalFormatting sqref="L34:M39">
    <cfRule type="containsText" dxfId="0" priority="1240" operator="between" text="NEGATIVE">
      <formula>NOT(ISERROR(SEARCH("NEGATIVE",L34)))</formula>
    </cfRule>
    <cfRule type="containsText" dxfId="0" priority="1241" operator="between" text="SAT">
      <formula>NOT(ISERROR(SEARCH("SAT",L34)))</formula>
    </cfRule>
    <cfRule type="containsText" dxfId="0" priority="1242" operator="between" text="SUN">
      <formula>NOT(ISERROR(SEARCH("SUN",L34)))</formula>
    </cfRule>
  </conditionalFormatting>
  <conditionalFormatting sqref="I44 M44:N44">
    <cfRule type="containsText" dxfId="0" priority="1534" operator="between" text="NEGATIVE">
      <formula>NOT(ISERROR(SEARCH("NEGATIVE",I44)))</formula>
    </cfRule>
    <cfRule type="containsText" dxfId="0" priority="1535" operator="between" text="SAT">
      <formula>NOT(ISERROR(SEARCH("SAT",I44)))</formula>
    </cfRule>
    <cfRule type="containsText" dxfId="0" priority="1536" operator="between" text="SUN">
      <formula>NOT(ISERROR(SEARCH("SUN",I44)))</formula>
    </cfRule>
  </conditionalFormatting>
  <conditionalFormatting sqref="D54 D64">
    <cfRule type="containsText" dxfId="0" priority="2111" operator="between" text="NEGATIVE">
      <formula>NOT(ISERROR(SEARCH("NEGATIVE",D54)))</formula>
    </cfRule>
    <cfRule type="containsText" dxfId="0" priority="2112" operator="between" text="SAT">
      <formula>NOT(ISERROR(SEARCH("SAT",D54)))</formula>
    </cfRule>
    <cfRule type="containsText" dxfId="0" priority="2113" operator="between" text="SUN">
      <formula>NOT(ISERROR(SEARCH("SUN",D54)))</formula>
    </cfRule>
  </conditionalFormatting>
  <conditionalFormatting sqref="L64:M64 L67:M72">
    <cfRule type="containsText" dxfId="0" priority="1883" operator="between" text="NEGATIVE">
      <formula>NOT(ISERROR(SEARCH("NEGATIVE",L64)))</formula>
    </cfRule>
    <cfRule type="containsText" dxfId="0" priority="1884" operator="between" text="SAT">
      <formula>NOT(ISERROR(SEARCH("SAT",L64)))</formula>
    </cfRule>
    <cfRule type="containsText" dxfId="0" priority="1885" operator="between" text="SUN">
      <formula>NOT(ISERROR(SEARCH("SUN",L64)))</formula>
    </cfRule>
  </conditionalFormatting>
  <conditionalFormatting sqref="H73:H74 H77:H80 J73:J74 J77:J80">
    <cfRule type="containsText" dxfId="0" priority="1880" operator="between" text="NEGATIVE">
      <formula>NOT(ISERROR(SEARCH("NEGATIVE",H73)))</formula>
    </cfRule>
    <cfRule type="containsText" dxfId="0" priority="1881" operator="between" text="SAT">
      <formula>NOT(ISERROR(SEARCH("SAT",H73)))</formula>
    </cfRule>
    <cfRule type="containsText" dxfId="0" priority="1882" operator="between" text="SUN">
      <formula>NOT(ISERROR(SEARCH("SUN",H73)))</formula>
    </cfRule>
  </conditionalFormatting>
  <conditionalFormatting sqref="L73:M74 L77:M80">
    <cfRule type="containsText" dxfId="0" priority="1874" operator="between" text="NEGATIVE">
      <formula>NOT(ISERROR(SEARCH("NEGATIVE",L73)))</formula>
    </cfRule>
    <cfRule type="containsText" dxfId="0" priority="1875" operator="between" text="SAT">
      <formula>NOT(ISERROR(SEARCH("SAT",L73)))</formula>
    </cfRule>
    <cfRule type="containsText" dxfId="0" priority="1876" operator="between" text="SUN">
      <formula>NOT(ISERROR(SEARCH("SUN",L73)))</formula>
    </cfRule>
  </conditionalFormatting>
  <conditionalFormatting sqref="H81 J81">
    <cfRule type="containsText" dxfId="0" priority="1877" operator="between" text="NEGATIVE">
      <formula>NOT(ISERROR(SEARCH("NEGATIVE",H81)))</formula>
    </cfRule>
    <cfRule type="containsText" dxfId="0" priority="1878" operator="between" text="SAT">
      <formula>NOT(ISERROR(SEARCH("SAT",H81)))</formula>
    </cfRule>
    <cfRule type="containsText" dxfId="0" priority="1879" operator="between" text="SUN">
      <formula>NOT(ISERROR(SEARCH("SUN",H81)))</formula>
    </cfRule>
  </conditionalFormatting>
  <conditionalFormatting sqref="D84 D97 D107">
    <cfRule type="containsText" dxfId="0" priority="2084" operator="between" text="NEGATIVE">
      <formula>NOT(ISERROR(SEARCH("NEGATIVE",D84)))</formula>
    </cfRule>
    <cfRule type="containsText" dxfId="0" priority="2085" operator="between" text="SAT">
      <formula>NOT(ISERROR(SEARCH("SAT",D84)))</formula>
    </cfRule>
    <cfRule type="containsText" dxfId="0" priority="2086" operator="between" text="SUN">
      <formula>NOT(ISERROR(SEARCH("SUN",D84)))</formula>
    </cfRule>
  </conditionalFormatting>
  <conditionalFormatting sqref="I87 M87:N87">
    <cfRule type="containsText" dxfId="0" priority="1509" operator="between" text="NEGATIVE">
      <formula>NOT(ISERROR(SEARCH("NEGATIVE",I87)))</formula>
    </cfRule>
    <cfRule type="containsText" dxfId="0" priority="1510" operator="between" text="SAT">
      <formula>NOT(ISERROR(SEARCH("SAT",I87)))</formula>
    </cfRule>
    <cfRule type="containsText" dxfId="0" priority="1511" operator="between" text="SUN">
      <formula>NOT(ISERROR(SEARCH("SUN",I87)))</formula>
    </cfRule>
  </conditionalFormatting>
  <conditionalFormatting sqref="L103:M107 L110:M111">
    <cfRule type="containsText" dxfId="0" priority="1862" operator="between" text="NEGATIVE">
      <formula>NOT(ISERROR(SEARCH("NEGATIVE",L103)))</formula>
    </cfRule>
    <cfRule type="containsText" dxfId="0" priority="1863" operator="between" text="SAT">
      <formula>NOT(ISERROR(SEARCH("SAT",L103)))</formula>
    </cfRule>
    <cfRule type="containsText" dxfId="0" priority="1864" operator="between" text="SUN">
      <formula>NOT(ISERROR(SEARCH("SUN",L103)))</formula>
    </cfRule>
  </conditionalFormatting>
  <conditionalFormatting sqref="H112:H117 J112:J117">
    <cfRule type="containsText" dxfId="0" priority="1859" operator="between" text="NEGATIVE">
      <formula>NOT(ISERROR(SEARCH("NEGATIVE",H112)))</formula>
    </cfRule>
    <cfRule type="containsText" dxfId="0" priority="1860" operator="between" text="SAT">
      <formula>NOT(ISERROR(SEARCH("SAT",H112)))</formula>
    </cfRule>
    <cfRule type="containsText" dxfId="0" priority="1861" operator="between" text="SUN">
      <formula>NOT(ISERROR(SEARCH("SUN",H112)))</formula>
    </cfRule>
  </conditionalFormatting>
  <conditionalFormatting sqref="L112:M117">
    <cfRule type="containsText" dxfId="0" priority="1853" operator="between" text="NEGATIVE">
      <formula>NOT(ISERROR(SEARCH("NEGATIVE",L112)))</formula>
    </cfRule>
    <cfRule type="containsText" dxfId="0" priority="1854" operator="between" text="SAT">
      <formula>NOT(ISERROR(SEARCH("SAT",L112)))</formula>
    </cfRule>
    <cfRule type="containsText" dxfId="0" priority="1855" operator="between" text="SUN">
      <formula>NOT(ISERROR(SEARCH("SUN",L112)))</formula>
    </cfRule>
  </conditionalFormatting>
  <conditionalFormatting sqref="H120 J120">
    <cfRule type="containsText" dxfId="0" priority="1856" operator="between" text="NEGATIVE">
      <formula>NOT(ISERROR(SEARCH("NEGATIVE",H120)))</formula>
    </cfRule>
    <cfRule type="containsText" dxfId="0" priority="1857" operator="between" text="SAT">
      <formula>NOT(ISERROR(SEARCH("SAT",H120)))</formula>
    </cfRule>
    <cfRule type="containsText" dxfId="0" priority="1858" operator="between" text="SUN">
      <formula>NOT(ISERROR(SEARCH("SUN",H120)))</formula>
    </cfRule>
  </conditionalFormatting>
  <conditionalFormatting sqref="D127 D140">
    <cfRule type="containsText" dxfId="0" priority="2057" operator="between" text="NEGATIVE">
      <formula>NOT(ISERROR(SEARCH("NEGATIVE",D127)))</formula>
    </cfRule>
    <cfRule type="containsText" dxfId="0" priority="2058" operator="between" text="SAT">
      <formula>NOT(ISERROR(SEARCH("SAT",D127)))</formula>
    </cfRule>
    <cfRule type="containsText" dxfId="0" priority="2059" operator="between" text="SUN">
      <formula>NOT(ISERROR(SEARCH("SUN",D127)))</formula>
    </cfRule>
  </conditionalFormatting>
  <conditionalFormatting sqref="I130 M130:N130">
    <cfRule type="containsText" dxfId="0" priority="1484" operator="between" text="NEGATIVE">
      <formula>NOT(ISERROR(SEARCH("NEGATIVE",I130)))</formula>
    </cfRule>
    <cfRule type="containsText" dxfId="0" priority="1485" operator="between" text="SAT">
      <formula>NOT(ISERROR(SEARCH("SAT",I130)))</formula>
    </cfRule>
    <cfRule type="containsText" dxfId="0" priority="1486" operator="between" text="SUN">
      <formula>NOT(ISERROR(SEARCH("SUN",I130)))</formula>
    </cfRule>
  </conditionalFormatting>
  <conditionalFormatting sqref="L140:M140 L143:M148">
    <cfRule type="containsText" dxfId="0" priority="1841" operator="between" text="NEGATIVE">
      <formula>NOT(ISERROR(SEARCH("NEGATIVE",L140)))</formula>
    </cfRule>
    <cfRule type="containsText" dxfId="0" priority="1842" operator="between" text="SAT">
      <formula>NOT(ISERROR(SEARCH("SAT",L140)))</formula>
    </cfRule>
    <cfRule type="containsText" dxfId="0" priority="1843" operator="between" text="SUN">
      <formula>NOT(ISERROR(SEARCH("SUN",L140)))</formula>
    </cfRule>
  </conditionalFormatting>
  <conditionalFormatting sqref="H149:H150 H153:H156 J149:J150 J153:J156">
    <cfRule type="containsText" dxfId="0" priority="1838" operator="between" text="NEGATIVE">
      <formula>NOT(ISERROR(SEARCH("NEGATIVE",H149)))</formula>
    </cfRule>
    <cfRule type="containsText" dxfId="0" priority="1839" operator="between" text="SAT">
      <formula>NOT(ISERROR(SEARCH("SAT",H149)))</formula>
    </cfRule>
    <cfRule type="containsText" dxfId="0" priority="1840" operator="between" text="SUN">
      <formula>NOT(ISERROR(SEARCH("SUN",H149)))</formula>
    </cfRule>
  </conditionalFormatting>
  <conditionalFormatting sqref="L149:M150 L153:M156">
    <cfRule type="containsText" dxfId="0" priority="1832" operator="between" text="NEGATIVE">
      <formula>NOT(ISERROR(SEARCH("NEGATIVE",L149)))</formula>
    </cfRule>
    <cfRule type="containsText" dxfId="0" priority="1833" operator="between" text="SAT">
      <formula>NOT(ISERROR(SEARCH("SAT",L149)))</formula>
    </cfRule>
    <cfRule type="containsText" dxfId="0" priority="1834" operator="between" text="SUN">
      <formula>NOT(ISERROR(SEARCH("SUN",L149)))</formula>
    </cfRule>
  </conditionalFormatting>
  <conditionalFormatting sqref="H157 J157">
    <cfRule type="containsText" dxfId="0" priority="1835" operator="between" text="NEGATIVE">
      <formula>NOT(ISERROR(SEARCH("NEGATIVE",H157)))</formula>
    </cfRule>
    <cfRule type="containsText" dxfId="0" priority="1836" operator="between" text="SAT">
      <formula>NOT(ISERROR(SEARCH("SAT",H157)))</formula>
    </cfRule>
    <cfRule type="containsText" dxfId="0" priority="1837" operator="between" text="SUN">
      <formula>NOT(ISERROR(SEARCH("SUN",H157)))</formula>
    </cfRule>
  </conditionalFormatting>
  <conditionalFormatting sqref="D160 D170 D183">
    <cfRule type="containsText" dxfId="0" priority="2030" operator="between" text="NEGATIVE">
      <formula>NOT(ISERROR(SEARCH("NEGATIVE",D160)))</formula>
    </cfRule>
    <cfRule type="containsText" dxfId="0" priority="2031" operator="between" text="SAT">
      <formula>NOT(ISERROR(SEARCH("SAT",D160)))</formula>
    </cfRule>
    <cfRule type="containsText" dxfId="0" priority="2032" operator="between" text="SUN">
      <formula>NOT(ISERROR(SEARCH("SUN",D160)))</formula>
    </cfRule>
  </conditionalFormatting>
  <conditionalFormatting sqref="I173 M173:N173">
    <cfRule type="containsText" dxfId="0" priority="1459" operator="between" text="NEGATIVE">
      <formula>NOT(ISERROR(SEARCH("NEGATIVE",I173)))</formula>
    </cfRule>
    <cfRule type="containsText" dxfId="0" priority="1460" operator="between" text="SAT">
      <formula>NOT(ISERROR(SEARCH("SAT",I173)))</formula>
    </cfRule>
    <cfRule type="containsText" dxfId="0" priority="1461" operator="between" text="SUN">
      <formula>NOT(ISERROR(SEARCH("SUN",I173)))</formula>
    </cfRule>
  </conditionalFormatting>
  <conditionalFormatting sqref="L179:M183 L186:M187">
    <cfRule type="containsText" dxfId="0" priority="1820" operator="between" text="NEGATIVE">
      <formula>NOT(ISERROR(SEARCH("NEGATIVE",L179)))</formula>
    </cfRule>
    <cfRule type="containsText" dxfId="0" priority="1821" operator="between" text="SAT">
      <formula>NOT(ISERROR(SEARCH("SAT",L179)))</formula>
    </cfRule>
    <cfRule type="containsText" dxfId="0" priority="1822" operator="between" text="SUN">
      <formula>NOT(ISERROR(SEARCH("SUN",L179)))</formula>
    </cfRule>
  </conditionalFormatting>
  <conditionalFormatting sqref="H188:H193 J188:J193">
    <cfRule type="containsText" dxfId="0" priority="1817" operator="between" text="NEGATIVE">
      <formula>NOT(ISERROR(SEARCH("NEGATIVE",H188)))</formula>
    </cfRule>
    <cfRule type="containsText" dxfId="0" priority="1818" operator="between" text="SAT">
      <formula>NOT(ISERROR(SEARCH("SAT",H188)))</formula>
    </cfRule>
    <cfRule type="containsText" dxfId="0" priority="1819" operator="between" text="SUN">
      <formula>NOT(ISERROR(SEARCH("SUN",H188)))</formula>
    </cfRule>
  </conditionalFormatting>
  <conditionalFormatting sqref="L188:M193">
    <cfRule type="containsText" dxfId="0" priority="1811" operator="between" text="NEGATIVE">
      <formula>NOT(ISERROR(SEARCH("NEGATIVE",L188)))</formula>
    </cfRule>
    <cfRule type="containsText" dxfId="0" priority="1812" operator="between" text="SAT">
      <formula>NOT(ISERROR(SEARCH("SAT",L188)))</formula>
    </cfRule>
    <cfRule type="containsText" dxfId="0" priority="1813" operator="between" text="SUN">
      <formula>NOT(ISERROR(SEARCH("SUN",L188)))</formula>
    </cfRule>
  </conditionalFormatting>
  <conditionalFormatting sqref="H196 J196">
    <cfRule type="containsText" dxfId="0" priority="1814" operator="between" text="NEGATIVE">
      <formula>NOT(ISERROR(SEARCH("NEGATIVE",H196)))</formula>
    </cfRule>
    <cfRule type="containsText" dxfId="0" priority="1815" operator="between" text="SAT">
      <formula>NOT(ISERROR(SEARCH("SAT",H196)))</formula>
    </cfRule>
    <cfRule type="containsText" dxfId="0" priority="1816" operator="between" text="SUN">
      <formula>NOT(ISERROR(SEARCH("SUN",H196)))</formula>
    </cfRule>
  </conditionalFormatting>
  <conditionalFormatting sqref="D203 D213">
    <cfRule type="containsText" dxfId="0" priority="2003" operator="between" text="NEGATIVE">
      <formula>NOT(ISERROR(SEARCH("NEGATIVE",D203)))</formula>
    </cfRule>
    <cfRule type="containsText" dxfId="0" priority="2004" operator="between" text="SAT">
      <formula>NOT(ISERROR(SEARCH("SAT",D203)))</formula>
    </cfRule>
    <cfRule type="containsText" dxfId="0" priority="2005" operator="between" text="SUN">
      <formula>NOT(ISERROR(SEARCH("SUN",D203)))</formula>
    </cfRule>
  </conditionalFormatting>
  <conditionalFormatting sqref="L213:M213 L219:M224">
    <cfRule type="containsText" dxfId="0" priority="1799" operator="between" text="NEGATIVE">
      <formula>NOT(ISERROR(SEARCH("NEGATIVE",L213)))</formula>
    </cfRule>
    <cfRule type="containsText" dxfId="0" priority="1800" operator="between" text="SAT">
      <formula>NOT(ISERROR(SEARCH("SAT",L213)))</formula>
    </cfRule>
    <cfRule type="containsText" dxfId="0" priority="1801" operator="between" text="SUN">
      <formula>NOT(ISERROR(SEARCH("SUN",L213)))</formula>
    </cfRule>
  </conditionalFormatting>
  <conditionalFormatting sqref="I216 M216:N216">
    <cfRule type="containsText" dxfId="0" priority="1434" operator="between" text="NEGATIVE">
      <formula>NOT(ISERROR(SEARCH("NEGATIVE",I216)))</formula>
    </cfRule>
    <cfRule type="containsText" dxfId="0" priority="1435" operator="between" text="SAT">
      <formula>NOT(ISERROR(SEARCH("SAT",I216)))</formula>
    </cfRule>
    <cfRule type="containsText" dxfId="0" priority="1436" operator="between" text="SUN">
      <formula>NOT(ISERROR(SEARCH("SUN",I216)))</formula>
    </cfRule>
  </conditionalFormatting>
  <conditionalFormatting sqref="H225:H226 H229:H232 J225:J226 J229:J232">
    <cfRule type="containsText" dxfId="0" priority="1796" operator="between" text="NEGATIVE">
      <formula>NOT(ISERROR(SEARCH("NEGATIVE",H225)))</formula>
    </cfRule>
    <cfRule type="containsText" dxfId="0" priority="1797" operator="between" text="SAT">
      <formula>NOT(ISERROR(SEARCH("SAT",H225)))</formula>
    </cfRule>
    <cfRule type="containsText" dxfId="0" priority="1798" operator="between" text="SUN">
      <formula>NOT(ISERROR(SEARCH("SUN",H225)))</formula>
    </cfRule>
  </conditionalFormatting>
  <conditionalFormatting sqref="L225:M226 L229:M232">
    <cfRule type="containsText" dxfId="0" priority="1790" operator="between" text="NEGATIVE">
      <formula>NOT(ISERROR(SEARCH("NEGATIVE",L225)))</formula>
    </cfRule>
    <cfRule type="containsText" dxfId="0" priority="1791" operator="between" text="SAT">
      <formula>NOT(ISERROR(SEARCH("SAT",L225)))</formula>
    </cfRule>
    <cfRule type="containsText" dxfId="0" priority="1792" operator="between" text="SUN">
      <formula>NOT(ISERROR(SEARCH("SUN",L225)))</formula>
    </cfRule>
  </conditionalFormatting>
  <conditionalFormatting sqref="H233 J233">
    <cfRule type="containsText" dxfId="0" priority="1793" operator="between" text="NEGATIVE">
      <formula>NOT(ISERROR(SEARCH("NEGATIVE",H233)))</formula>
    </cfRule>
    <cfRule type="containsText" dxfId="0" priority="1794" operator="between" text="SAT">
      <formula>NOT(ISERROR(SEARCH("SAT",H233)))</formula>
    </cfRule>
    <cfRule type="containsText" dxfId="0" priority="1795" operator="between" text="SUN">
      <formula>NOT(ISERROR(SEARCH("SUN",H233)))</formula>
    </cfRule>
  </conditionalFormatting>
  <conditionalFormatting sqref="D236 D246 D256">
    <cfRule type="containsText" dxfId="0" priority="1976" operator="between" text="NEGATIVE">
      <formula>NOT(ISERROR(SEARCH("NEGATIVE",D236)))</formula>
    </cfRule>
    <cfRule type="containsText" dxfId="0" priority="1977" operator="between" text="SAT">
      <formula>NOT(ISERROR(SEARCH("SAT",D236)))</formula>
    </cfRule>
    <cfRule type="containsText" dxfId="0" priority="1978" operator="between" text="SUN">
      <formula>NOT(ISERROR(SEARCH("SUN",D236)))</formula>
    </cfRule>
  </conditionalFormatting>
  <conditionalFormatting sqref="L252:M256 L262:M263">
    <cfRule type="containsText" dxfId="0" priority="1778" operator="between" text="NEGATIVE">
      <formula>NOT(ISERROR(SEARCH("NEGATIVE",L252)))</formula>
    </cfRule>
    <cfRule type="containsText" dxfId="0" priority="1779" operator="between" text="SAT">
      <formula>NOT(ISERROR(SEARCH("SAT",L252)))</formula>
    </cfRule>
    <cfRule type="containsText" dxfId="0" priority="1780" operator="between" text="SUN">
      <formula>NOT(ISERROR(SEARCH("SUN",L252)))</formula>
    </cfRule>
  </conditionalFormatting>
  <conditionalFormatting sqref="I259 M259:N259">
    <cfRule type="containsText" dxfId="0" priority="1409" operator="between" text="NEGATIVE">
      <formula>NOT(ISERROR(SEARCH("NEGATIVE",I259)))</formula>
    </cfRule>
    <cfRule type="containsText" dxfId="0" priority="1410" operator="between" text="SAT">
      <formula>NOT(ISERROR(SEARCH("SAT",I259)))</formula>
    </cfRule>
    <cfRule type="containsText" dxfId="0" priority="1411" operator="between" text="SUN">
      <formula>NOT(ISERROR(SEARCH("SUN",I259)))</formula>
    </cfRule>
  </conditionalFormatting>
  <conditionalFormatting sqref="H264:H269 J264:J269">
    <cfRule type="containsText" dxfId="0" priority="1775" operator="between" text="NEGATIVE">
      <formula>NOT(ISERROR(SEARCH("NEGATIVE",H264)))</formula>
    </cfRule>
    <cfRule type="containsText" dxfId="0" priority="1776" operator="between" text="SAT">
      <formula>NOT(ISERROR(SEARCH("SAT",H264)))</formula>
    </cfRule>
    <cfRule type="containsText" dxfId="0" priority="1777" operator="between" text="SUN">
      <formula>NOT(ISERROR(SEARCH("SUN",H264)))</formula>
    </cfRule>
  </conditionalFormatting>
  <conditionalFormatting sqref="L264:M269">
    <cfRule type="containsText" dxfId="0" priority="1769" operator="between" text="NEGATIVE">
      <formula>NOT(ISERROR(SEARCH("NEGATIVE",L264)))</formula>
    </cfRule>
    <cfRule type="containsText" dxfId="0" priority="1770" operator="between" text="SAT">
      <formula>NOT(ISERROR(SEARCH("SAT",L264)))</formula>
    </cfRule>
    <cfRule type="containsText" dxfId="0" priority="1771" operator="between" text="SUN">
      <formula>NOT(ISERROR(SEARCH("SUN",L264)))</formula>
    </cfRule>
  </conditionalFormatting>
  <conditionalFormatting sqref="H272 J272">
    <cfRule type="containsText" dxfId="0" priority="1772" operator="between" text="NEGATIVE">
      <formula>NOT(ISERROR(SEARCH("NEGATIVE",H272)))</formula>
    </cfRule>
    <cfRule type="containsText" dxfId="0" priority="1773" operator="between" text="SAT">
      <formula>NOT(ISERROR(SEARCH("SAT",H272)))</formula>
    </cfRule>
    <cfRule type="containsText" dxfId="0" priority="1774" operator="between" text="SUN">
      <formula>NOT(ISERROR(SEARCH("SUN",H272)))</formula>
    </cfRule>
  </conditionalFormatting>
  <conditionalFormatting sqref="D279 D289">
    <cfRule type="containsText" dxfId="0" priority="1949" operator="between" text="NEGATIVE">
      <formula>NOT(ISERROR(SEARCH("NEGATIVE",D279)))</formula>
    </cfRule>
    <cfRule type="containsText" dxfId="0" priority="1950" operator="between" text="SAT">
      <formula>NOT(ISERROR(SEARCH("SAT",D279)))</formula>
    </cfRule>
    <cfRule type="containsText" dxfId="0" priority="1951" operator="between" text="SUN">
      <formula>NOT(ISERROR(SEARCH("SUN",D279)))</formula>
    </cfRule>
  </conditionalFormatting>
  <conditionalFormatting sqref="L289:M289 L292:M297">
    <cfRule type="containsText" dxfId="0" priority="1757" operator="between" text="NEGATIVE">
      <formula>NOT(ISERROR(SEARCH("NEGATIVE",L289)))</formula>
    </cfRule>
    <cfRule type="containsText" dxfId="0" priority="1758" operator="between" text="SAT">
      <formula>NOT(ISERROR(SEARCH("SAT",L289)))</formula>
    </cfRule>
    <cfRule type="containsText" dxfId="0" priority="1759" operator="between" text="SUN">
      <formula>NOT(ISERROR(SEARCH("SUN",L289)))</formula>
    </cfRule>
  </conditionalFormatting>
  <conditionalFormatting sqref="H298:H299 H305:H308 J305:J308 J298:J299">
    <cfRule type="containsText" dxfId="0" priority="1754" operator="between" text="NEGATIVE">
      <formula>NOT(ISERROR(SEARCH("NEGATIVE",H298)))</formula>
    </cfRule>
    <cfRule type="containsText" dxfId="0" priority="1755" operator="between" text="SAT">
      <formula>NOT(ISERROR(SEARCH("SAT",H298)))</formula>
    </cfRule>
    <cfRule type="containsText" dxfId="0" priority="1756" operator="between" text="SUN">
      <formula>NOT(ISERROR(SEARCH("SUN",H298)))</formula>
    </cfRule>
  </conditionalFormatting>
  <conditionalFormatting sqref="L298:M299 L305:M308">
    <cfRule type="containsText" dxfId="0" priority="1748" operator="between" text="NEGATIVE">
      <formula>NOT(ISERROR(SEARCH("NEGATIVE",L298)))</formula>
    </cfRule>
    <cfRule type="containsText" dxfId="0" priority="1749" operator="between" text="SAT">
      <formula>NOT(ISERROR(SEARCH("SAT",L298)))</formula>
    </cfRule>
    <cfRule type="containsText" dxfId="0" priority="1750" operator="between" text="SUN">
      <formula>NOT(ISERROR(SEARCH("SUN",L298)))</formula>
    </cfRule>
  </conditionalFormatting>
  <conditionalFormatting sqref="I302 M302:N302">
    <cfRule type="containsText" dxfId="0" priority="1384" operator="between" text="NEGATIVE">
      <formula>NOT(ISERROR(SEARCH("NEGATIVE",I302)))</formula>
    </cfRule>
    <cfRule type="containsText" dxfId="0" priority="1385" operator="between" text="SAT">
      <formula>NOT(ISERROR(SEARCH("SAT",I302)))</formula>
    </cfRule>
    <cfRule type="containsText" dxfId="0" priority="1386" operator="between" text="SUN">
      <formula>NOT(ISERROR(SEARCH("SUN",I302)))</formula>
    </cfRule>
  </conditionalFormatting>
  <conditionalFormatting sqref="H309 J309">
    <cfRule type="containsText" dxfId="0" priority="1751" operator="between" text="NEGATIVE">
      <formula>NOT(ISERROR(SEARCH("NEGATIVE",H309)))</formula>
    </cfRule>
    <cfRule type="containsText" dxfId="0" priority="1752" operator="between" text="SAT">
      <formula>NOT(ISERROR(SEARCH("SAT",H309)))</formula>
    </cfRule>
    <cfRule type="containsText" dxfId="0" priority="1753" operator="between" text="SUN">
      <formula>NOT(ISERROR(SEARCH("SUN",H309)))</formula>
    </cfRule>
  </conditionalFormatting>
  <conditionalFormatting sqref="D312 D332 D322">
    <cfRule type="containsText" dxfId="0" priority="1922" operator="between" text="NEGATIVE">
      <formula>NOT(ISERROR(SEARCH("NEGATIVE",D312)))</formula>
    </cfRule>
    <cfRule type="containsText" dxfId="0" priority="1923" operator="between" text="SAT">
      <formula>NOT(ISERROR(SEARCH("SAT",D312)))</formula>
    </cfRule>
    <cfRule type="containsText" dxfId="0" priority="1924" operator="between" text="SUN">
      <formula>NOT(ISERROR(SEARCH("SUN",D312)))</formula>
    </cfRule>
  </conditionalFormatting>
  <conditionalFormatting sqref="L328:M332 L335:M336">
    <cfRule type="containsText" dxfId="0" priority="1736" operator="between" text="NEGATIVE">
      <formula>NOT(ISERROR(SEARCH("NEGATIVE",L328)))</formula>
    </cfRule>
    <cfRule type="containsText" dxfId="0" priority="1737" operator="between" text="SAT">
      <formula>NOT(ISERROR(SEARCH("SAT",L328)))</formula>
    </cfRule>
    <cfRule type="containsText" dxfId="0" priority="1738" operator="between" text="SUN">
      <formula>NOT(ISERROR(SEARCH("SUN",L328)))</formula>
    </cfRule>
  </conditionalFormatting>
  <conditionalFormatting sqref="H337:H342 J337:J342">
    <cfRule type="containsText" dxfId="0" priority="1733" operator="between" text="NEGATIVE">
      <formula>NOT(ISERROR(SEARCH("NEGATIVE",H337)))</formula>
    </cfRule>
    <cfRule type="containsText" dxfId="0" priority="1734" operator="between" text="SAT">
      <formula>NOT(ISERROR(SEARCH("SAT",H337)))</formula>
    </cfRule>
    <cfRule type="containsText" dxfId="0" priority="1735" operator="between" text="SUN">
      <formula>NOT(ISERROR(SEARCH("SUN",H337)))</formula>
    </cfRule>
  </conditionalFormatting>
  <conditionalFormatting sqref="L337:M342">
    <cfRule type="containsText" dxfId="0" priority="1727" operator="between" text="NEGATIVE">
      <formula>NOT(ISERROR(SEARCH("NEGATIVE",L337)))</formula>
    </cfRule>
    <cfRule type="containsText" dxfId="0" priority="1728" operator="between" text="SAT">
      <formula>NOT(ISERROR(SEARCH("SAT",L337)))</formula>
    </cfRule>
    <cfRule type="containsText" dxfId="0" priority="1729" operator="between" text="SUN">
      <formula>NOT(ISERROR(SEARCH("SUN",L337)))</formula>
    </cfRule>
  </conditionalFormatting>
  <conditionalFormatting sqref="I345 M345:N345">
    <cfRule type="containsText" dxfId="0" priority="1359" operator="between" text="NEGATIVE">
      <formula>NOT(ISERROR(SEARCH("NEGATIVE",I345)))</formula>
    </cfRule>
    <cfRule type="containsText" dxfId="0" priority="1360" operator="between" text="SAT">
      <formula>NOT(ISERROR(SEARCH("SAT",I345)))</formula>
    </cfRule>
    <cfRule type="containsText" dxfId="0" priority="1361" operator="between" text="SUN">
      <formula>NOT(ISERROR(SEARCH("SUN",I345)))</formula>
    </cfRule>
  </conditionalFormatting>
  <conditionalFormatting sqref="H348 J348">
    <cfRule type="containsText" dxfId="0" priority="1730" operator="between" text="NEGATIVE">
      <formula>NOT(ISERROR(SEARCH("NEGATIVE",H348)))</formula>
    </cfRule>
    <cfRule type="containsText" dxfId="0" priority="1731" operator="between" text="SAT">
      <formula>NOT(ISERROR(SEARCH("SAT",H348)))</formula>
    </cfRule>
    <cfRule type="containsText" dxfId="0" priority="1732" operator="between" text="SUN">
      <formula>NOT(ISERROR(SEARCH("SUN",H348)))</formula>
    </cfRule>
  </conditionalFormatting>
  <conditionalFormatting sqref="C358:C363 E358:F363">
    <cfRule type="containsText" dxfId="0" priority="1892" operator="between" text="NEGATIVE">
      <formula>NOT(ISERROR(SEARCH("NEGATIVE",C358)))</formula>
    </cfRule>
    <cfRule type="containsText" dxfId="0" priority="1893" operator="between" text="SAT">
      <formula>NOT(ISERROR(SEARCH("SAT",C358)))</formula>
    </cfRule>
    <cfRule type="containsText" dxfId="0" priority="1894" operator="between" text="SUN">
      <formula>NOT(ISERROR(SEARCH("SUN",C358)))</formula>
    </cfRule>
  </conditionalFormatting>
  <conditionalFormatting sqref="H358:H363 J358:J363">
    <cfRule type="containsText" dxfId="0" priority="1721" operator="between" text="NEGATIVE">
      <formula>NOT(ISERROR(SEARCH("NEGATIVE",H358)))</formula>
    </cfRule>
    <cfRule type="containsText" dxfId="0" priority="1722" operator="between" text="SAT">
      <formula>NOT(ISERROR(SEARCH("SAT",H358)))</formula>
    </cfRule>
    <cfRule type="containsText" dxfId="0" priority="1723" operator="between" text="SUN">
      <formula>NOT(ISERROR(SEARCH("SUN",H358)))</formula>
    </cfRule>
  </conditionalFormatting>
  <conditionalFormatting sqref="L358:M363">
    <cfRule type="containsText" dxfId="0" priority="1718" operator="between" text="NEGATIVE">
      <formula>NOT(ISERROR(SEARCH("NEGATIVE",L358)))</formula>
    </cfRule>
    <cfRule type="containsText" dxfId="0" priority="1719" operator="between" text="SAT">
      <formula>NOT(ISERROR(SEARCH("SAT",L358)))</formula>
    </cfRule>
    <cfRule type="containsText" dxfId="0" priority="1720" operator="between" text="SUN">
      <formula>NOT(ISERROR(SEARCH("SUN",L358)))</formula>
    </cfRule>
  </conditionalFormatting>
  <conditionalFormatting sqref="I388 M388:N388">
    <cfRule type="containsText" dxfId="0" priority="1334" operator="between" text="NEGATIVE">
      <formula>NOT(ISERROR(SEARCH("NEGATIVE",I388)))</formula>
    </cfRule>
    <cfRule type="containsText" dxfId="0" priority="1335" operator="between" text="SAT">
      <formula>NOT(ISERROR(SEARCH("SAT",I388)))</formula>
    </cfRule>
    <cfRule type="containsText" dxfId="0" priority="1336" operator="between" text="SUN">
      <formula>NOT(ISERROR(SEARCH("SUN",I388)))</formula>
    </cfRule>
  </conditionalFormatting>
  <conditionalFormatting sqref="I431 M431:N431">
    <cfRule type="containsText" dxfId="0" priority="1309" operator="between" text="NEGATIVE">
      <formula>NOT(ISERROR(SEARCH("NEGATIVE",I431)))</formula>
    </cfRule>
    <cfRule type="containsText" dxfId="0" priority="1310" operator="between" text="SAT">
      <formula>NOT(ISERROR(SEARCH("SAT",I431)))</formula>
    </cfRule>
    <cfRule type="containsText" dxfId="0" priority="1311" operator="between" text="SUN">
      <formula>NOT(ISERROR(SEARCH("SUN",I431)))</formula>
    </cfRule>
  </conditionalFormatting>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B13" sqref="B13"/>
    </sheetView>
  </sheetViews>
  <sheetFormatPr defaultColWidth="9.14285714285714" defaultRowHeight="15" outlineLevelCol="6"/>
  <cols>
    <col min="1" max="1" width="13.5714285714286" style="1" customWidth="1"/>
    <col min="2" max="2" width="21.5714285714286" style="1" customWidth="1"/>
    <col min="3" max="3" width="18.5714285714286" style="1" customWidth="1"/>
    <col min="4" max="4" width="18" style="1" customWidth="1"/>
    <col min="5" max="5" width="21" style="1" customWidth="1"/>
    <col min="6" max="6" width="18.8571428571429" style="1" customWidth="1"/>
    <col min="7" max="10" width="24" style="1" customWidth="1"/>
    <col min="11" max="11" width="25.7142857142857" style="1" customWidth="1"/>
    <col min="12" max="12" width="35.1428571428571" style="1" customWidth="1"/>
    <col min="13" max="13" width="16.2857142857143" style="1" customWidth="1"/>
    <col min="14" max="16384" width="9.14285714285714" style="1"/>
  </cols>
  <sheetData>
    <row r="1" ht="25" customHeight="1" spans="2:4">
      <c r="B1" s="2" t="s">
        <v>118</v>
      </c>
      <c r="C1" s="3" t="s">
        <v>119</v>
      </c>
      <c r="D1" s="4" t="s">
        <v>120</v>
      </c>
    </row>
    <row r="2" ht="25" customHeight="1" spans="2:4">
      <c r="B2" s="5" t="s">
        <v>124</v>
      </c>
      <c r="C2" s="6" t="s">
        <v>125</v>
      </c>
      <c r="D2" s="6" t="s">
        <v>126</v>
      </c>
    </row>
    <row r="3" ht="25" customHeight="1" spans="2:4">
      <c r="B3" s="7" t="s">
        <v>130</v>
      </c>
      <c r="C3" s="8" t="s">
        <v>131</v>
      </c>
      <c r="D3" s="8" t="s">
        <v>132</v>
      </c>
    </row>
    <row r="4" ht="25" customHeight="1" spans="2:4">
      <c r="B4" s="9" t="s">
        <v>136</v>
      </c>
      <c r="C4" s="10" t="s">
        <v>137</v>
      </c>
      <c r="D4" s="10" t="s">
        <v>138</v>
      </c>
    </row>
    <row r="5" ht="25" customHeight="1" spans="2:7">
      <c r="B5" s="11" t="s">
        <v>141</v>
      </c>
      <c r="C5" s="3" t="s">
        <v>142</v>
      </c>
      <c r="D5" s="4" t="s">
        <v>143</v>
      </c>
      <c r="F5" s="12"/>
      <c r="G5" s="12"/>
    </row>
    <row r="6" ht="25" customHeight="1" spans="2:7">
      <c r="B6" s="13" t="s">
        <v>147</v>
      </c>
      <c r="C6" s="3" t="s">
        <v>148</v>
      </c>
      <c r="D6" s="4" t="s">
        <v>149</v>
      </c>
      <c r="F6" s="12"/>
      <c r="G6" s="12"/>
    </row>
    <row r="7" ht="25" customHeight="1" spans="2:7">
      <c r="B7" s="14" t="s">
        <v>153</v>
      </c>
      <c r="C7" s="3" t="s">
        <v>154</v>
      </c>
      <c r="D7" s="4" t="s">
        <v>155</v>
      </c>
      <c r="F7" s="12"/>
      <c r="G7" s="12"/>
    </row>
    <row r="8" ht="25" customHeight="1" spans="2:7">
      <c r="B8"/>
      <c r="C8" s="15"/>
      <c r="D8" s="16" t="s">
        <v>294</v>
      </c>
      <c r="F8"/>
      <c r="G8"/>
    </row>
    <row r="9" ht="15.75" spans="6:7">
      <c r="F9"/>
      <c r="G9"/>
    </row>
    <row r="10" spans="2:7">
      <c r="B10" s="17" t="s">
        <v>165</v>
      </c>
      <c r="C10" s="18" t="s">
        <v>166</v>
      </c>
      <c r="D10" s="19" t="s">
        <v>167</v>
      </c>
      <c r="F10"/>
      <c r="G10"/>
    </row>
    <row r="11" ht="15.75" spans="2:7">
      <c r="B11" s="20" t="s">
        <v>168</v>
      </c>
      <c r="C11" s="18" t="s">
        <v>169</v>
      </c>
      <c r="D11" s="19" t="s">
        <v>170</v>
      </c>
      <c r="F11"/>
      <c r="G11"/>
    </row>
    <row r="12" ht="15.75" spans="2:7">
      <c r="B12"/>
      <c r="C12"/>
      <c r="D12" s="19" t="s">
        <v>172</v>
      </c>
      <c r="F12"/>
      <c r="G12"/>
    </row>
    <row r="13" ht="15.75" spans="2:7">
      <c r="B13" s="21"/>
      <c r="C13"/>
      <c r="D13" s="19" t="s">
        <v>174</v>
      </c>
      <c r="E13"/>
      <c r="F13"/>
      <c r="G13"/>
    </row>
    <row r="14" ht="15.75" spans="1:4">
      <c r="A14"/>
      <c r="B14"/>
      <c r="C14"/>
      <c r="D14"/>
    </row>
    <row r="15" ht="15.75" spans="2:4">
      <c r="B15" s="22" t="s">
        <v>182</v>
      </c>
      <c r="C15" s="23"/>
      <c r="D15" s="24"/>
    </row>
    <row r="16" spans="2:4">
      <c r="B16" s="25" t="s">
        <v>184</v>
      </c>
      <c r="C16" s="26" t="s">
        <v>185</v>
      </c>
      <c r="D16" s="27" t="s">
        <v>186</v>
      </c>
    </row>
    <row r="17" spans="2:4">
      <c r="B17" s="28" t="s">
        <v>27</v>
      </c>
      <c r="C17" s="19" t="s">
        <v>189</v>
      </c>
      <c r="D17" s="29" t="s">
        <v>190</v>
      </c>
    </row>
    <row r="18" spans="2:4">
      <c r="B18" s="28" t="s">
        <v>21</v>
      </c>
      <c r="C18" s="19" t="s">
        <v>192</v>
      </c>
      <c r="D18" s="29" t="s">
        <v>193</v>
      </c>
    </row>
    <row r="19" spans="2:4">
      <c r="B19" s="28" t="s">
        <v>195</v>
      </c>
      <c r="C19" s="19" t="s">
        <v>196</v>
      </c>
      <c r="D19" s="29" t="s">
        <v>189</v>
      </c>
    </row>
    <row r="20" ht="15.75" spans="2:4">
      <c r="B20" s="30" t="s">
        <v>199</v>
      </c>
      <c r="C20" s="31" t="s">
        <v>195</v>
      </c>
      <c r="D20" s="32" t="s">
        <v>27</v>
      </c>
    </row>
    <row r="21" spans="1:4">
      <c r="A21"/>
      <c r="B21"/>
      <c r="C21"/>
      <c r="D21"/>
    </row>
    <row r="22" spans="1:4">
      <c r="A22"/>
      <c r="B22"/>
      <c r="C22"/>
      <c r="D22"/>
    </row>
    <row r="23" ht="15.75" spans="2:6">
      <c r="B23" s="33" t="s">
        <v>112</v>
      </c>
      <c r="C23" s="34" t="s">
        <v>3</v>
      </c>
      <c r="D23" s="33" t="s">
        <v>4</v>
      </c>
      <c r="E23" s="34" t="s">
        <v>205</v>
      </c>
      <c r="F23" s="34" t="s">
        <v>114</v>
      </c>
    </row>
    <row r="24" spans="2:6">
      <c r="B24" s="35" t="s">
        <v>295</v>
      </c>
      <c r="C24" s="35">
        <v>0.6875</v>
      </c>
      <c r="D24" s="35">
        <v>0.875</v>
      </c>
      <c r="E24" s="36">
        <f t="shared" ref="E24:E28" si="0">IF(D24="",TIME(0,0,0),D24-C24)</f>
        <v>0.1875</v>
      </c>
      <c r="F24" s="37"/>
    </row>
    <row r="25" spans="2:6">
      <c r="B25" s="35"/>
      <c r="C25" s="35"/>
      <c r="D25" s="35"/>
      <c r="E25" s="36">
        <f t="shared" si="0"/>
        <v>0</v>
      </c>
      <c r="F25" s="19"/>
    </row>
    <row r="26" spans="2:6">
      <c r="B26" s="35"/>
      <c r="C26" s="35"/>
      <c r="D26" s="35"/>
      <c r="E26" s="36">
        <f t="shared" si="0"/>
        <v>0</v>
      </c>
      <c r="F26" s="19"/>
    </row>
    <row r="27" spans="2:6">
      <c r="B27" s="19"/>
      <c r="C27" s="19"/>
      <c r="D27" s="19"/>
      <c r="E27" s="36">
        <f t="shared" si="0"/>
        <v>0</v>
      </c>
      <c r="F27" s="19"/>
    </row>
    <row r="28" spans="2:6">
      <c r="B28" s="19"/>
      <c r="C28" s="19"/>
      <c r="D28" s="19"/>
      <c r="E28" s="36">
        <f t="shared" si="0"/>
        <v>0</v>
      </c>
      <c r="F28" s="19"/>
    </row>
    <row r="29" ht="15.75"/>
    <row r="30" ht="15.75" spans="2:4">
      <c r="B30" s="22" t="s">
        <v>182</v>
      </c>
      <c r="C30" s="23"/>
      <c r="D30" s="24"/>
    </row>
    <row r="31" spans="2:4">
      <c r="B31" s="25" t="s">
        <v>184</v>
      </c>
      <c r="C31" s="26" t="s">
        <v>185</v>
      </c>
      <c r="D31" s="27" t="s">
        <v>186</v>
      </c>
    </row>
    <row r="32" spans="2:4">
      <c r="B32" s="28" t="s">
        <v>27</v>
      </c>
      <c r="C32" s="19" t="s">
        <v>189</v>
      </c>
      <c r="D32" s="29" t="s">
        <v>190</v>
      </c>
    </row>
    <row r="33" spans="2:4">
      <c r="B33" s="28" t="s">
        <v>21</v>
      </c>
      <c r="C33" s="19" t="s">
        <v>192</v>
      </c>
      <c r="D33" s="29" t="s">
        <v>193</v>
      </c>
    </row>
    <row r="34" spans="2:4">
      <c r="B34" s="28" t="s">
        <v>195</v>
      </c>
      <c r="C34" s="19" t="s">
        <v>196</v>
      </c>
      <c r="D34" s="29" t="s">
        <v>189</v>
      </c>
    </row>
    <row r="35" ht="15.75" spans="2:4">
      <c r="B35" s="30" t="s">
        <v>199</v>
      </c>
      <c r="C35" s="31" t="s">
        <v>195</v>
      </c>
      <c r="D35" s="32" t="s">
        <v>27</v>
      </c>
    </row>
  </sheetData>
  <mergeCells count="2">
    <mergeCell ref="B15:D15"/>
    <mergeCell ref="B30:D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TIME TABLE</vt:lpstr>
      <vt:lpstr>TIME TABLE (2)</vt:lpstr>
      <vt:lpstr>TIME TABLE (3)</vt:lpstr>
      <vt:lpstr>TIME TABLE (4)</vt:lpstr>
      <vt:lpstr>Daily Time Table</vt:lpstr>
      <vt:lpstr>GOAL</vt:lpstr>
      <vt:lpstr>Session Calc%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4W Tech</dc:creator>
  <cp:lastModifiedBy>4W391-Sushmitha</cp:lastModifiedBy>
  <dcterms:created xsi:type="dcterms:W3CDTF">2024-03-01T14:54:00Z</dcterms:created>
  <dcterms:modified xsi:type="dcterms:W3CDTF">2025-06-26T10:53:17Z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DEAAF98BD3F94B17931FEFAA512FF204_13</vt:lpwstr>
  </property>
  <property fmtid="{D5CDD505-2E9C-101B-9397-08002B2CF9AE}" pid="3" name="KSOProductBuildVer">
    <vt:lpwstr>1033-12.2.0.21546</vt:lpwstr>
  </property>
</Properties>
</file>