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수환\AppData\Local\Packages\CanonicalGroupLimited.Ubuntu20.04onWindows_79rhkp1fndgsc\LocalState\rootfs\home\susoon\work\Research_Report\"/>
    </mc:Choice>
  </mc:AlternateContent>
  <xr:revisionPtr revIDLastSave="0" documentId="13_ncr:1_{725A21DB-1FAA-4B98-BD6F-112AB0000B93}" xr6:coauthVersionLast="45" xr6:coauthVersionMax="45" xr10:uidLastSave="{00000000-0000-0000-0000-000000000000}"/>
  <bookViews>
    <workbookView xWindow="-108" yWindow="-108" windowWidth="23256" windowHeight="12576" activeTab="3" xr2:uid="{FB014DAC-0EAB-4ABD-951C-D114096D7E56}"/>
  </bookViews>
  <sheets>
    <sheet name="cache pollution" sheetId="1" r:id="rId1"/>
    <sheet name="07.04 nf-GPU-ETHER" sheetId="2" r:id="rId2"/>
    <sheet name="DPDK without GPU" sheetId="3" r:id="rId3"/>
    <sheet name="07.14 GPU-Ether nf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8" i="4" l="1"/>
  <c r="O27" i="4"/>
  <c r="O26" i="4"/>
  <c r="O25" i="4"/>
  <c r="O24" i="4"/>
  <c r="O23" i="4"/>
  <c r="O19" i="4"/>
  <c r="O18" i="4"/>
  <c r="O17" i="4"/>
  <c r="O16" i="4"/>
  <c r="O15" i="4"/>
  <c r="O14" i="4"/>
  <c r="K28" i="4"/>
  <c r="K27" i="4"/>
  <c r="K26" i="4"/>
  <c r="K25" i="4"/>
  <c r="K24" i="4"/>
  <c r="K23" i="4"/>
  <c r="K15" i="4"/>
  <c r="K16" i="4"/>
  <c r="K17" i="4"/>
  <c r="K18" i="4"/>
  <c r="K19" i="4"/>
  <c r="K14" i="4"/>
  <c r="H9" i="3" l="1"/>
  <c r="H8" i="3"/>
  <c r="H7" i="3"/>
  <c r="H6" i="3"/>
  <c r="G9" i="3"/>
  <c r="G8" i="3"/>
  <c r="G6" i="3"/>
  <c r="G7" i="3"/>
  <c r="H5" i="3"/>
  <c r="H4" i="3"/>
  <c r="G4" i="3"/>
  <c r="G5" i="3"/>
  <c r="E19" i="1" l="1"/>
  <c r="D19" i="1"/>
  <c r="C19" i="1"/>
  <c r="E20" i="1"/>
  <c r="D20" i="1"/>
  <c r="C20" i="1"/>
  <c r="E18" i="1"/>
  <c r="D18" i="1"/>
  <c r="C18" i="1"/>
  <c r="J13" i="1" l="1"/>
  <c r="M13" i="1" s="1"/>
  <c r="I13" i="1"/>
  <c r="H13" i="1"/>
  <c r="J12" i="1"/>
  <c r="I12" i="1"/>
  <c r="H12" i="1"/>
  <c r="K12" i="1" s="1"/>
  <c r="J11" i="1"/>
  <c r="I11" i="1"/>
  <c r="L11" i="1" s="1"/>
  <c r="H11" i="1"/>
  <c r="K11" i="1" s="1"/>
  <c r="J10" i="1"/>
  <c r="I10" i="1"/>
  <c r="H10" i="1"/>
  <c r="J9" i="1"/>
  <c r="M9" i="1" s="1"/>
  <c r="I9" i="1"/>
  <c r="L9" i="1" s="1"/>
  <c r="H9" i="1"/>
  <c r="J8" i="1"/>
  <c r="I8" i="1"/>
  <c r="L8" i="1" s="1"/>
  <c r="H8" i="1"/>
  <c r="J6" i="1"/>
  <c r="M6" i="1" s="1"/>
  <c r="J7" i="1"/>
  <c r="M7" i="1" s="1"/>
  <c r="I6" i="1"/>
  <c r="L6" i="1" s="1"/>
  <c r="I7" i="1"/>
  <c r="L7" i="1" s="1"/>
  <c r="H6" i="1"/>
  <c r="K6" i="1" s="1"/>
  <c r="H7" i="1"/>
  <c r="K7" i="1" s="1"/>
  <c r="J5" i="1"/>
  <c r="M5" i="1" s="1"/>
  <c r="I5" i="1"/>
  <c r="L5" i="1" s="1"/>
  <c r="H5" i="1"/>
  <c r="K5" i="1" s="1"/>
  <c r="M8" i="1" l="1"/>
  <c r="K9" i="1"/>
  <c r="M11" i="1"/>
  <c r="L12" i="1"/>
  <c r="K10" i="1"/>
  <c r="M12" i="1"/>
  <c r="L10" i="1"/>
  <c r="K13" i="1"/>
  <c r="K8" i="1"/>
  <c r="M10" i="1"/>
  <c r="L13" i="1"/>
</calcChain>
</file>

<file path=xl/sharedStrings.xml><?xml version="1.0" encoding="utf-8"?>
<sst xmlns="http://schemas.openxmlformats.org/spreadsheetml/2006/main" count="154" uniqueCount="38">
  <si>
    <t>access</t>
    <phoneticPr fontId="1" type="noConversion"/>
  </si>
  <si>
    <t>memcpy</t>
    <phoneticPr fontId="1" type="noConversion"/>
  </si>
  <si>
    <t>add</t>
    <phoneticPr fontId="1" type="noConversion"/>
  </si>
  <si>
    <t>1st</t>
    <phoneticPr fontId="1" type="noConversion"/>
  </si>
  <si>
    <t>2nd</t>
    <phoneticPr fontId="1" type="noConversion"/>
  </si>
  <si>
    <t>3rd</t>
    <phoneticPr fontId="1" type="noConversion"/>
  </si>
  <si>
    <t>4th</t>
    <phoneticPr fontId="1" type="noConversion"/>
  </si>
  <si>
    <t>5th</t>
    <phoneticPr fontId="1" type="noConversion"/>
  </si>
  <si>
    <t>avg</t>
    <phoneticPr fontId="1" type="noConversion"/>
  </si>
  <si>
    <t>min</t>
    <phoneticPr fontId="1" type="noConversion"/>
  </si>
  <si>
    <t>max</t>
    <phoneticPr fontId="1" type="noConversion"/>
  </si>
  <si>
    <t>OFF</t>
    <phoneticPr fontId="1" type="noConversion"/>
  </si>
  <si>
    <t>DPDK</t>
    <phoneticPr fontId="1" type="noConversion"/>
  </si>
  <si>
    <t>GPU-Ether</t>
    <phoneticPr fontId="1" type="noConversion"/>
  </si>
  <si>
    <t>percentage-avg</t>
    <phoneticPr fontId="1" type="noConversion"/>
  </si>
  <si>
    <t>percentage-min</t>
    <phoneticPr fontId="1" type="noConversion"/>
  </si>
  <si>
    <t>percentage-max</t>
    <phoneticPr fontId="1" type="noConversion"/>
  </si>
  <si>
    <t>percentage-avg</t>
  </si>
  <si>
    <t>percentage-min</t>
  </si>
  <si>
    <t>percentage-max</t>
  </si>
  <si>
    <t>64B</t>
    <phoneticPr fontId="1" type="noConversion"/>
  </si>
  <si>
    <t>128B</t>
    <phoneticPr fontId="1" type="noConversion"/>
  </si>
  <si>
    <t>256B</t>
    <phoneticPr fontId="1" type="noConversion"/>
  </si>
  <si>
    <t>512B</t>
    <phoneticPr fontId="1" type="noConversion"/>
  </si>
  <si>
    <t>1024B</t>
    <phoneticPr fontId="1" type="noConversion"/>
  </si>
  <si>
    <t>1514B</t>
    <phoneticPr fontId="1" type="noConversion"/>
  </si>
  <si>
    <t>ipsec</t>
    <phoneticPr fontId="1" type="noConversion"/>
  </si>
  <si>
    <t>nids</t>
    <phoneticPr fontId="1" type="noConversion"/>
  </si>
  <si>
    <t>router</t>
    <phoneticPr fontId="1" type="noConversion"/>
  </si>
  <si>
    <t>IPSec</t>
    <phoneticPr fontId="1" type="noConversion"/>
  </si>
  <si>
    <t>NIDS</t>
    <phoneticPr fontId="1" type="noConversion"/>
  </si>
  <si>
    <t>IPv4 Forwarding</t>
    <phoneticPr fontId="1" type="noConversion"/>
  </si>
  <si>
    <t>Idle</t>
    <phoneticPr fontId="1" type="noConversion"/>
  </si>
  <si>
    <t>Add 2 arrays</t>
    <phoneticPr fontId="1" type="noConversion"/>
  </si>
  <si>
    <t>Access 1 array</t>
    <phoneticPr fontId="1" type="noConversion"/>
  </si>
  <si>
    <t>Memcpy array to another array</t>
    <phoneticPr fontId="1" type="noConversion"/>
  </si>
  <si>
    <t>No Opt</t>
    <phoneticPr fontId="1" type="noConversion"/>
  </si>
  <si>
    <t xml:space="preserve">O3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</si>
</sst>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0" fontId="0" fillId="0" borderId="0" xfId="0" applyNumberFormat="1">
      <alignment vertical="center"/>
    </xf>
    <xf numFmtId="2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'cache pollution'!$B$18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'cache pollution'!$C$17:$E$17</c:f>
              <c:strCache>
                <c:ptCount val="3"/>
                <c:pt idx="0">
                  <c:v>Access 1 array</c:v>
                </c:pt>
                <c:pt idx="1">
                  <c:v>Add 2 arrays</c:v>
                </c:pt>
                <c:pt idx="2">
                  <c:v>Memcpy array to another array</c:v>
                </c:pt>
              </c:strCache>
            </c:strRef>
          </c:cat>
          <c:val>
            <c:numRef>
              <c:f>'cache pollution'!$C$18:$E$18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D-4971-A55B-740A4459C36D}"/>
            </c:ext>
          </c:extLst>
        </c:ser>
        <c:ser>
          <c:idx val="1"/>
          <c:order val="1"/>
          <c:tx>
            <c:strRef>
              <c:f>'cache pollution'!$B$20</c:f>
              <c:strCache>
                <c:ptCount val="1"/>
                <c:pt idx="0">
                  <c:v>DPDK</c:v>
                </c:pt>
              </c:strCache>
            </c:strRef>
          </c:tx>
          <c:spPr>
            <a:solidFill>
              <a:schemeClr val="accent2"/>
            </a:solidFill>
            <a:ln w="9525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'cache pollution'!$C$17:$E$17</c:f>
              <c:strCache>
                <c:ptCount val="3"/>
                <c:pt idx="0">
                  <c:v>Access 1 array</c:v>
                </c:pt>
                <c:pt idx="1">
                  <c:v>Add 2 arrays</c:v>
                </c:pt>
                <c:pt idx="2">
                  <c:v>Memcpy array to another array</c:v>
                </c:pt>
              </c:strCache>
            </c:strRef>
          </c:cat>
          <c:val>
            <c:numRef>
              <c:f>'cache pollution'!$C$20:$E$20</c:f>
              <c:numCache>
                <c:formatCode>0%</c:formatCode>
                <c:ptCount val="3"/>
                <c:pt idx="0">
                  <c:v>1.0823281003501481</c:v>
                </c:pt>
                <c:pt idx="1">
                  <c:v>1.0841973469092112</c:v>
                </c:pt>
                <c:pt idx="2">
                  <c:v>1.1708970039020012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2D-4971-A55B-740A4459C36D}"/>
            </c:ext>
          </c:extLst>
        </c:ser>
        <c:ser>
          <c:idx val="2"/>
          <c:order val="2"/>
          <c:tx>
            <c:strRef>
              <c:f>'cache pollution'!$B$19</c:f>
              <c:strCache>
                <c:ptCount val="1"/>
                <c:pt idx="0">
                  <c:v>GPU-Ether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'cache pollution'!$C$17:$E$17</c:f>
              <c:strCache>
                <c:ptCount val="3"/>
                <c:pt idx="0">
                  <c:v>Access 1 array</c:v>
                </c:pt>
                <c:pt idx="1">
                  <c:v>Add 2 arrays</c:v>
                </c:pt>
                <c:pt idx="2">
                  <c:v>Memcpy array to another array</c:v>
                </c:pt>
              </c:strCache>
            </c:strRef>
          </c:cat>
          <c:val>
            <c:numRef>
              <c:f>'cache pollution'!$C$19:$E$19</c:f>
              <c:numCache>
                <c:formatCode>0%</c:formatCode>
                <c:ptCount val="3"/>
                <c:pt idx="0">
                  <c:v>1.0055215668167301</c:v>
                </c:pt>
                <c:pt idx="1">
                  <c:v>1.0044287162931231</c:v>
                </c:pt>
                <c:pt idx="2">
                  <c:v>1.0186276821504363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2D-4971-A55B-740A4459C3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0120336"/>
        <c:axId val="71850848"/>
      </c:barChart>
      <c:catAx>
        <c:axId val="209012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Test</a:t>
                </a:r>
                <a:r>
                  <a:rPr lang="en-US" altLang="ko-KR" b="1" baseline="0"/>
                  <a:t> Case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850848"/>
        <c:crosses val="autoZero"/>
        <c:auto val="1"/>
        <c:lblAlgn val="ctr"/>
        <c:lblOffset val="100"/>
        <c:noMultiLvlLbl val="0"/>
      </c:catAx>
      <c:valAx>
        <c:axId val="718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 baseline="0"/>
                  <a:t>Latency Increment ( Idle / app )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012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'cache pollution'!$B$18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'cache pollution'!$C$17:$E$17</c:f>
              <c:strCache>
                <c:ptCount val="3"/>
                <c:pt idx="0">
                  <c:v>Access 1 array</c:v>
                </c:pt>
                <c:pt idx="1">
                  <c:v>Add 2 arrays</c:v>
                </c:pt>
                <c:pt idx="2">
                  <c:v>Memcpy array to another array</c:v>
                </c:pt>
              </c:strCache>
            </c:strRef>
          </c:cat>
          <c:val>
            <c:numRef>
              <c:f>'cache pollution'!$C$18:$E$18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C-4BE8-AB6B-90104AED3621}"/>
            </c:ext>
          </c:extLst>
        </c:ser>
        <c:ser>
          <c:idx val="1"/>
          <c:order val="1"/>
          <c:tx>
            <c:strRef>
              <c:f>'cache pollution'!$B$19</c:f>
              <c:strCache>
                <c:ptCount val="1"/>
                <c:pt idx="0">
                  <c:v>GPU-Ether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'cache pollution'!$C$17:$E$17</c:f>
              <c:strCache>
                <c:ptCount val="3"/>
                <c:pt idx="0">
                  <c:v>Access 1 array</c:v>
                </c:pt>
                <c:pt idx="1">
                  <c:v>Add 2 arrays</c:v>
                </c:pt>
                <c:pt idx="2">
                  <c:v>Memcpy array to another array</c:v>
                </c:pt>
              </c:strCache>
            </c:strRef>
          </c:cat>
          <c:val>
            <c:numRef>
              <c:f>'cache pollution'!$C$19:$E$19</c:f>
              <c:numCache>
                <c:formatCode>0%</c:formatCode>
                <c:ptCount val="3"/>
                <c:pt idx="0">
                  <c:v>1.0055215668167301</c:v>
                </c:pt>
                <c:pt idx="1">
                  <c:v>1.0044287162931231</c:v>
                </c:pt>
                <c:pt idx="2">
                  <c:v>1.0186276821504363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7C-4BE8-AB6B-90104AED3621}"/>
            </c:ext>
          </c:extLst>
        </c:ser>
        <c:ser>
          <c:idx val="2"/>
          <c:order val="2"/>
          <c:tx>
            <c:strRef>
              <c:f>'cache pollution'!$B$20</c:f>
              <c:strCache>
                <c:ptCount val="1"/>
                <c:pt idx="0">
                  <c:v>DPDK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'cache pollution'!$C$17:$E$17</c:f>
              <c:strCache>
                <c:ptCount val="3"/>
                <c:pt idx="0">
                  <c:v>Access 1 array</c:v>
                </c:pt>
                <c:pt idx="1">
                  <c:v>Add 2 arrays</c:v>
                </c:pt>
                <c:pt idx="2">
                  <c:v>Memcpy array to another array</c:v>
                </c:pt>
              </c:strCache>
            </c:strRef>
          </c:cat>
          <c:val>
            <c:numRef>
              <c:f>'cache pollution'!$C$20:$E$20</c:f>
              <c:numCache>
                <c:formatCode>0%</c:formatCode>
                <c:ptCount val="3"/>
                <c:pt idx="0">
                  <c:v>1.0823281003501481</c:v>
                </c:pt>
                <c:pt idx="1">
                  <c:v>1.0841973469092112</c:v>
                </c:pt>
                <c:pt idx="2">
                  <c:v>1.1708970039020012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7C-4BE8-AB6B-90104AED36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160280272"/>
        <c:axId val="1361479632"/>
      </c:barChart>
      <c:catAx>
        <c:axId val="116028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595959"/>
                    </a:solidFill>
                    <a:effectLst/>
                  </a:rPr>
                  <a:t>Test Case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61479632"/>
        <c:crosses val="autoZero"/>
        <c:auto val="1"/>
        <c:lblAlgn val="ctr"/>
        <c:lblOffset val="100"/>
        <c:noMultiLvlLbl val="0"/>
      </c:catAx>
      <c:valAx>
        <c:axId val="13614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595959"/>
                    </a:solidFill>
                    <a:effectLst/>
                  </a:rPr>
                  <a:t>Latency Increment ( Idle / app 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028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'07.04 nf-GPU-ETHER'!$G$3</c:f>
              <c:strCache>
                <c:ptCount val="1"/>
                <c:pt idx="0">
                  <c:v>IPSec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'07.04 nf-GPU-ETHER'!$H$2:$M$2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1514</c:v>
                </c:pt>
              </c:numCache>
            </c:numRef>
          </c:cat>
          <c:val>
            <c:numRef>
              <c:f>'07.04 nf-GPU-ETHER'!$H$3:$M$3</c:f>
              <c:numCache>
                <c:formatCode>0.00</c:formatCode>
                <c:ptCount val="6"/>
                <c:pt idx="0">
                  <c:v>2.3860000000000001</c:v>
                </c:pt>
                <c:pt idx="1">
                  <c:v>2.7309999999999999</c:v>
                </c:pt>
                <c:pt idx="2">
                  <c:v>2.9729999999999999</c:v>
                </c:pt>
                <c:pt idx="3">
                  <c:v>3.1309999999999998</c:v>
                </c:pt>
                <c:pt idx="4">
                  <c:v>3.22</c:v>
                </c:pt>
                <c:pt idx="5">
                  <c:v>3.2549999999999999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1-405E-A60F-864E77862AB1}"/>
            </c:ext>
          </c:extLst>
        </c:ser>
        <c:ser>
          <c:idx val="1"/>
          <c:order val="1"/>
          <c:tx>
            <c:strRef>
              <c:f>'07.04 nf-GPU-ETHER'!$G$4</c:f>
              <c:strCache>
                <c:ptCount val="1"/>
                <c:pt idx="0">
                  <c:v>NIDS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'07.04 nf-GPU-ETHER'!$H$2:$M$2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1514</c:v>
                </c:pt>
              </c:numCache>
            </c:numRef>
          </c:cat>
          <c:val>
            <c:numRef>
              <c:f>'07.04 nf-GPU-ETHER'!$H$4:$M$4</c:f>
              <c:numCache>
                <c:formatCode>0.00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F1-405E-A60F-864E77862AB1}"/>
            </c:ext>
          </c:extLst>
        </c:ser>
        <c:ser>
          <c:idx val="2"/>
          <c:order val="2"/>
          <c:tx>
            <c:strRef>
              <c:f>'07.04 nf-GPU-ETHER'!$G$5</c:f>
              <c:strCache>
                <c:ptCount val="1"/>
                <c:pt idx="0">
                  <c:v>IPv4 Forwarding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'07.04 nf-GPU-ETHER'!$H$2:$M$2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1514</c:v>
                </c:pt>
              </c:numCache>
            </c:numRef>
          </c:cat>
          <c:val>
            <c:numRef>
              <c:f>'07.04 nf-GPU-ETHER'!$H$5:$M$5</c:f>
              <c:numCache>
                <c:formatCode>0.00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F1-405E-A60F-864E77862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79995440"/>
        <c:axId val="71857088"/>
      </c:barChart>
      <c:catAx>
        <c:axId val="207999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Packet</a:t>
                </a:r>
                <a:r>
                  <a:rPr lang="en-US" altLang="ko-KR" b="1" baseline="0"/>
                  <a:t> Size ( bytes )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857088"/>
        <c:crosses val="autoZero"/>
        <c:auto val="1"/>
        <c:lblAlgn val="ctr"/>
        <c:lblOffset val="100"/>
        <c:noMultiLvlLbl val="0"/>
      </c:catAx>
      <c:valAx>
        <c:axId val="7185708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Throughput</a:t>
                </a:r>
                <a:r>
                  <a:rPr lang="en-US" altLang="ko-KR" b="1" baseline="0"/>
                  <a:t> ( Gbps )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999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'DPDK without GPU'!$G$3</c:f>
              <c:strCache>
                <c:ptCount val="1"/>
                <c:pt idx="0">
                  <c:v>No Opt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'DPDK without GPU'!$F$4:$F$9</c:f>
              <c:strCache>
                <c:ptCount val="6"/>
                <c:pt idx="0">
                  <c:v>64B</c:v>
                </c:pt>
                <c:pt idx="1">
                  <c:v>128B</c:v>
                </c:pt>
                <c:pt idx="2">
                  <c:v>256B</c:v>
                </c:pt>
                <c:pt idx="3">
                  <c:v>512B</c:v>
                </c:pt>
                <c:pt idx="4">
                  <c:v>1024B</c:v>
                </c:pt>
                <c:pt idx="5">
                  <c:v>1514B</c:v>
                </c:pt>
              </c:strCache>
            </c:strRef>
          </c:cat>
          <c:val>
            <c:numRef>
              <c:f>'DPDK without GPU'!$G$4:$G$9</c:f>
              <c:numCache>
                <c:formatCode>0.00%</c:formatCode>
                <c:ptCount val="6"/>
                <c:pt idx="0">
                  <c:v>0.81097099101035219</c:v>
                </c:pt>
                <c:pt idx="1">
                  <c:v>1</c:v>
                </c:pt>
                <c:pt idx="2">
                  <c:v>0.99999650896497794</c:v>
                </c:pt>
                <c:pt idx="3">
                  <c:v>0.99999787193564049</c:v>
                </c:pt>
                <c:pt idx="4">
                  <c:v>0.99999177920253335</c:v>
                </c:pt>
                <c:pt idx="5">
                  <c:v>1.0000012272378067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2-4455-8948-EB55E59629D2}"/>
            </c:ext>
          </c:extLst>
        </c:ser>
        <c:ser>
          <c:idx val="1"/>
          <c:order val="1"/>
          <c:tx>
            <c:strRef>
              <c:f>'DPDK without GPU'!$H$3</c:f>
              <c:strCache>
                <c:ptCount val="1"/>
                <c:pt idx="0">
                  <c:v>O3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'DPDK without GPU'!$F$4:$F$9</c:f>
              <c:strCache>
                <c:ptCount val="6"/>
                <c:pt idx="0">
                  <c:v>64B</c:v>
                </c:pt>
                <c:pt idx="1">
                  <c:v>128B</c:v>
                </c:pt>
                <c:pt idx="2">
                  <c:v>256B</c:v>
                </c:pt>
                <c:pt idx="3">
                  <c:v>512B</c:v>
                </c:pt>
                <c:pt idx="4">
                  <c:v>1024B</c:v>
                </c:pt>
                <c:pt idx="5">
                  <c:v>1514B</c:v>
                </c:pt>
              </c:strCache>
            </c:strRef>
          </c:cat>
          <c:val>
            <c:numRef>
              <c:f>'DPDK without GPU'!$H$4:$H$9</c:f>
              <c:numCache>
                <c:formatCode>0.00%</c:formatCode>
                <c:ptCount val="6"/>
                <c:pt idx="0">
                  <c:v>1.0000015456489613</c:v>
                </c:pt>
                <c:pt idx="1">
                  <c:v>0.99999602064116833</c:v>
                </c:pt>
                <c:pt idx="2">
                  <c:v>0.99999293417454926</c:v>
                </c:pt>
                <c:pt idx="3">
                  <c:v>1.0000029792989795</c:v>
                </c:pt>
                <c:pt idx="4">
                  <c:v>1.0000041104223869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A2-4455-8948-EB55E5962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47712"/>
        <c:axId val="1897551536"/>
      </c:barChart>
      <c:catAx>
        <c:axId val="7514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7551536"/>
        <c:crosses val="autoZero"/>
        <c:auto val="1"/>
        <c:lblAlgn val="ctr"/>
        <c:lblOffset val="100"/>
        <c:noMultiLvlLbl val="0"/>
      </c:catAx>
      <c:valAx>
        <c:axId val="18975515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14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422910</xdr:colOff>
      <xdr:row>21</xdr:row>
      <xdr:rowOff>190500</xdr:rowOff>
    </xdr:from>
    <xdr:to>
      <xdr:col>7</xdr:col>
      <xdr:colOff>312420</xdr:colOff>
      <xdr:row>35</xdr:row>
      <xdr:rowOff>22860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96EA2B5-BCE1-4235-87C3-666C4B2F8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201930</xdr:colOff>
      <xdr:row>22</xdr:row>
      <xdr:rowOff>137160</xdr:rowOff>
    </xdr:from>
    <xdr:to>
      <xdr:col>13</xdr:col>
      <xdr:colOff>110490</xdr:colOff>
      <xdr:row>35</xdr:row>
      <xdr:rowOff>7620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79CDF2F-FE2F-4880-9956-A0A864E86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758190</xdr:colOff>
      <xdr:row>7</xdr:row>
      <xdr:rowOff>99060</xdr:rowOff>
    </xdr:from>
    <xdr:to>
      <xdr:col>13</xdr:col>
      <xdr:colOff>182880</xdr:colOff>
      <xdr:row>19</xdr:row>
      <xdr:rowOff>190500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2F67272-266B-405E-A074-7243A7A76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407670</xdr:colOff>
      <xdr:row>8</xdr:row>
      <xdr:rowOff>45720</xdr:rowOff>
    </xdr:from>
    <xdr:to>
      <xdr:col>16</xdr:col>
      <xdr:colOff>285750</xdr:colOff>
      <xdr:row>20</xdr:row>
      <xdr:rowOff>137160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56CC40B-17C6-4885-BC8C-1EB22B33A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7BC6B-844A-44C8-AF2B-4F92E3590E11}">
  <dimension ref="A4:M26"/>
  <sheetViews>
    <sheetView workbookViewId="0">
      <selection sqref="A1:XFD1048576"/>
    </sheetView>
  </sheetViews>
  <sheetFormatPr defaultRowHeight="17.399999999999999" x14ac:dyDescent="0.4"/>
  <cols>
    <col min="1" max="1" width="10.5" customWidth="1"/>
    <col min="11" max="11" width="15" customWidth="1"/>
    <col min="12" max="12" width="13.69921875" customWidth="1"/>
    <col min="13" max="13" width="14.8984375" customWidth="1"/>
  </cols>
  <sheetData>
    <row r="4" spans="1:13" x14ac:dyDescent="0.4"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14</v>
      </c>
      <c r="L4" t="s">
        <v>15</v>
      </c>
      <c r="M4" t="s">
        <v>16</v>
      </c>
    </row>
    <row r="5" spans="1:13" x14ac:dyDescent="0.4">
      <c r="A5" s="4" t="s">
        <v>11</v>
      </c>
      <c r="B5" t="s">
        <v>0</v>
      </c>
      <c r="C5">
        <v>208003</v>
      </c>
      <c r="D5">
        <v>208034</v>
      </c>
      <c r="E5">
        <v>207961</v>
      </c>
      <c r="F5">
        <v>207984</v>
      </c>
      <c r="G5">
        <v>207912</v>
      </c>
      <c r="H5">
        <f>AVERAGE(C5:G5)</f>
        <v>207978.8</v>
      </c>
      <c r="I5">
        <f>MIN(C5:G5)</f>
        <v>207912</v>
      </c>
      <c r="J5">
        <f>MAX(C5:G5)</f>
        <v>208034</v>
      </c>
      <c r="K5">
        <f>H5/H$5</f>
        <v>1</v>
      </c>
      <c r="L5">
        <f t="shared" ref="L5:M5" si="0">I5/I$5</f>
        <v>1</v>
      </c>
      <c r="M5">
        <f t="shared" si="0"/>
        <v>1</v>
      </c>
    </row>
    <row r="6" spans="1:13" x14ac:dyDescent="0.4">
      <c r="A6" s="4"/>
      <c r="B6" t="s">
        <v>1</v>
      </c>
      <c r="C6">
        <v>132770</v>
      </c>
      <c r="D6">
        <v>131471</v>
      </c>
      <c r="E6">
        <v>132779</v>
      </c>
      <c r="F6">
        <v>131552</v>
      </c>
      <c r="G6">
        <v>133765</v>
      </c>
      <c r="H6">
        <f t="shared" ref="H6:H7" si="1">AVERAGE(C6:G6)</f>
        <v>132467.4</v>
      </c>
      <c r="I6">
        <f t="shared" ref="I6:I7" si="2">MIN(C6:G6)</f>
        <v>131471</v>
      </c>
      <c r="J6">
        <f t="shared" ref="J6:J7" si="3">MAX(C6:G6)</f>
        <v>133765</v>
      </c>
      <c r="K6">
        <f>H6/H$6</f>
        <v>1</v>
      </c>
      <c r="L6">
        <f t="shared" ref="L6:M6" si="4">I6/I$6</f>
        <v>1</v>
      </c>
      <c r="M6">
        <f t="shared" si="4"/>
        <v>1</v>
      </c>
    </row>
    <row r="7" spans="1:13" x14ac:dyDescent="0.4">
      <c r="A7" s="4"/>
      <c r="B7" t="s">
        <v>2</v>
      </c>
      <c r="C7">
        <v>96663</v>
      </c>
      <c r="D7">
        <v>96642</v>
      </c>
      <c r="E7">
        <v>96803</v>
      </c>
      <c r="F7">
        <v>96847</v>
      </c>
      <c r="G7">
        <v>96789</v>
      </c>
      <c r="H7">
        <f t="shared" si="1"/>
        <v>96748.800000000003</v>
      </c>
      <c r="I7">
        <f t="shared" si="2"/>
        <v>96642</v>
      </c>
      <c r="J7">
        <f t="shared" si="3"/>
        <v>96847</v>
      </c>
      <c r="K7">
        <f>H7/H$7</f>
        <v>1</v>
      </c>
      <c r="L7">
        <f t="shared" ref="L7:M7" si="5">I7/I$7</f>
        <v>1</v>
      </c>
      <c r="M7">
        <f t="shared" si="5"/>
        <v>1</v>
      </c>
    </row>
    <row r="8" spans="1:13" x14ac:dyDescent="0.4">
      <c r="A8" s="4" t="s">
        <v>12</v>
      </c>
      <c r="B8" t="s">
        <v>0</v>
      </c>
      <c r="C8">
        <v>225082</v>
      </c>
      <c r="D8">
        <v>225048</v>
      </c>
      <c r="E8">
        <v>225074</v>
      </c>
      <c r="F8">
        <v>225061</v>
      </c>
      <c r="G8">
        <v>225029</v>
      </c>
      <c r="H8">
        <f>AVERAGE(C8:G8)</f>
        <v>225058.8</v>
      </c>
      <c r="I8">
        <f>MIN(C8:G8)</f>
        <v>225029</v>
      </c>
      <c r="J8">
        <f>MAX(C8:G8)</f>
        <v>225082</v>
      </c>
      <c r="K8">
        <f>H8/H$5</f>
        <v>1.0821237549211746</v>
      </c>
      <c r="L8">
        <f t="shared" ref="L8:M8" si="6">I8/I$5</f>
        <v>1.0823281003501481</v>
      </c>
      <c r="M8">
        <f t="shared" si="6"/>
        <v>1.0819481430919946</v>
      </c>
    </row>
    <row r="9" spans="1:13" x14ac:dyDescent="0.4">
      <c r="A9" s="4"/>
      <c r="B9" t="s">
        <v>1</v>
      </c>
      <c r="C9">
        <v>155391</v>
      </c>
      <c r="D9">
        <v>156861</v>
      </c>
      <c r="E9">
        <v>153939</v>
      </c>
      <c r="F9">
        <v>155150</v>
      </c>
      <c r="G9">
        <v>158272</v>
      </c>
      <c r="H9">
        <f t="shared" ref="H9:H10" si="7">AVERAGE(C9:G9)</f>
        <v>155922.6</v>
      </c>
      <c r="I9">
        <f t="shared" ref="I9:I10" si="8">MIN(C9:G9)</f>
        <v>153939</v>
      </c>
      <c r="J9">
        <f t="shared" ref="J9:J10" si="9">MAX(C9:G9)</f>
        <v>158272</v>
      </c>
      <c r="K9">
        <f>H9/H$6</f>
        <v>1.1770639417698243</v>
      </c>
      <c r="L9">
        <f t="shared" ref="L9:M9" si="10">I9/I$6</f>
        <v>1.1708970039020012</v>
      </c>
      <c r="M9">
        <f t="shared" si="10"/>
        <v>1.1832093596979778</v>
      </c>
    </row>
    <row r="10" spans="1:13" x14ac:dyDescent="0.4">
      <c r="A10" s="4"/>
      <c r="B10" t="s">
        <v>2</v>
      </c>
      <c r="C10">
        <v>105332</v>
      </c>
      <c r="D10">
        <v>104990</v>
      </c>
      <c r="E10">
        <v>104794</v>
      </c>
      <c r="F10">
        <v>104779</v>
      </c>
      <c r="G10">
        <v>105023</v>
      </c>
      <c r="H10">
        <f t="shared" si="7"/>
        <v>104983.6</v>
      </c>
      <c r="I10">
        <f t="shared" si="8"/>
        <v>104779</v>
      </c>
      <c r="J10">
        <f t="shared" si="9"/>
        <v>105332</v>
      </c>
      <c r="K10">
        <f>H10/H$7</f>
        <v>1.0851152675795461</v>
      </c>
      <c r="L10">
        <f t="shared" ref="L10:M10" si="11">I10/I$7</f>
        <v>1.0841973469092112</v>
      </c>
      <c r="M10">
        <f t="shared" si="11"/>
        <v>1.0876124195896621</v>
      </c>
    </row>
    <row r="11" spans="1:13" x14ac:dyDescent="0.4">
      <c r="A11" s="4" t="s">
        <v>13</v>
      </c>
      <c r="B11" t="s">
        <v>0</v>
      </c>
      <c r="C11">
        <v>209060</v>
      </c>
      <c r="D11">
        <v>209118</v>
      </c>
      <c r="E11">
        <v>209187</v>
      </c>
      <c r="F11">
        <v>209243</v>
      </c>
      <c r="G11">
        <v>209148</v>
      </c>
      <c r="H11">
        <f>AVERAGE(C11:G11)</f>
        <v>209151.2</v>
      </c>
      <c r="I11">
        <f>MIN(C11:G11)</f>
        <v>209060</v>
      </c>
      <c r="J11">
        <f>MAX(C11:G11)</f>
        <v>209243</v>
      </c>
      <c r="K11">
        <f>H11/H$5</f>
        <v>1.0056371130134418</v>
      </c>
      <c r="L11">
        <f t="shared" ref="L11:M11" si="12">I11/I$5</f>
        <v>1.0055215668167301</v>
      </c>
      <c r="M11">
        <f t="shared" si="12"/>
        <v>1.0058115500350904</v>
      </c>
    </row>
    <row r="12" spans="1:13" x14ac:dyDescent="0.4">
      <c r="A12" s="4"/>
      <c r="B12" t="s">
        <v>1</v>
      </c>
      <c r="C12">
        <v>138958</v>
      </c>
      <c r="D12">
        <v>136308</v>
      </c>
      <c r="E12">
        <v>133920</v>
      </c>
      <c r="F12">
        <v>135075</v>
      </c>
      <c r="G12">
        <v>134589</v>
      </c>
      <c r="H12">
        <f t="shared" ref="H12:H13" si="13">AVERAGE(C12:G12)</f>
        <v>135770</v>
      </c>
      <c r="I12">
        <f t="shared" ref="I12:I13" si="14">MIN(C12:G12)</f>
        <v>133920</v>
      </c>
      <c r="J12">
        <f t="shared" ref="J12:J13" si="15">MAX(C12:G12)</f>
        <v>138958</v>
      </c>
      <c r="K12">
        <f>H12/H$6</f>
        <v>1.02493141708828</v>
      </c>
      <c r="L12">
        <f t="shared" ref="L12:M12" si="16">I12/I$6</f>
        <v>1.0186276821504363</v>
      </c>
      <c r="M12">
        <f t="shared" si="16"/>
        <v>1.0388218143759578</v>
      </c>
    </row>
    <row r="13" spans="1:13" x14ac:dyDescent="0.4">
      <c r="A13" s="4"/>
      <c r="B13" t="s">
        <v>2</v>
      </c>
      <c r="C13">
        <v>97290</v>
      </c>
      <c r="D13">
        <v>97079</v>
      </c>
      <c r="E13">
        <v>97321</v>
      </c>
      <c r="F13">
        <v>97256</v>
      </c>
      <c r="G13">
        <v>97070</v>
      </c>
      <c r="H13">
        <f t="shared" si="13"/>
        <v>97203.199999999997</v>
      </c>
      <c r="I13">
        <f t="shared" si="14"/>
        <v>97070</v>
      </c>
      <c r="J13">
        <f t="shared" si="15"/>
        <v>97321</v>
      </c>
      <c r="K13">
        <f>H13/H$7</f>
        <v>1.0046966990805053</v>
      </c>
      <c r="L13">
        <f t="shared" ref="L13:M13" si="17">I13/I$7</f>
        <v>1.0044287162931231</v>
      </c>
      <c r="M13">
        <f t="shared" si="17"/>
        <v>1.0048943178415439</v>
      </c>
    </row>
    <row r="16" spans="1:13" x14ac:dyDescent="0.4">
      <c r="K16" t="s">
        <v>17</v>
      </c>
      <c r="L16" t="s">
        <v>18</v>
      </c>
      <c r="M16" t="s">
        <v>19</v>
      </c>
    </row>
    <row r="17" spans="2:13" x14ac:dyDescent="0.4">
      <c r="C17" t="s">
        <v>34</v>
      </c>
      <c r="D17" t="s">
        <v>33</v>
      </c>
      <c r="E17" t="s">
        <v>35</v>
      </c>
      <c r="I17" s="4" t="s">
        <v>11</v>
      </c>
      <c r="J17" t="s">
        <v>0</v>
      </c>
      <c r="K17" s="1">
        <v>1</v>
      </c>
      <c r="L17" s="1">
        <v>1</v>
      </c>
      <c r="M17" s="1">
        <v>1</v>
      </c>
    </row>
    <row r="18" spans="2:13" x14ac:dyDescent="0.4">
      <c r="B18" t="s">
        <v>32</v>
      </c>
      <c r="C18" s="3">
        <f>L5</f>
        <v>1</v>
      </c>
      <c r="D18" s="3">
        <f>L7</f>
        <v>1</v>
      </c>
      <c r="E18" s="3">
        <f>L6</f>
        <v>1</v>
      </c>
      <c r="I18" s="4"/>
      <c r="J18" t="s">
        <v>1</v>
      </c>
      <c r="K18" s="1">
        <v>1</v>
      </c>
      <c r="L18" s="1">
        <v>1</v>
      </c>
      <c r="M18" s="1">
        <v>1</v>
      </c>
    </row>
    <row r="19" spans="2:13" x14ac:dyDescent="0.4">
      <c r="B19" t="s">
        <v>13</v>
      </c>
      <c r="C19" s="3">
        <f>L11</f>
        <v>1.0055215668167301</v>
      </c>
      <c r="D19" s="3">
        <f>L13</f>
        <v>1.0044287162931231</v>
      </c>
      <c r="E19" s="3">
        <f>L12</f>
        <v>1.0186276821504363</v>
      </c>
      <c r="I19" s="4"/>
      <c r="J19" t="s">
        <v>2</v>
      </c>
      <c r="K19" s="1">
        <v>1</v>
      </c>
      <c r="L19" s="1">
        <v>1</v>
      </c>
      <c r="M19" s="1">
        <v>1</v>
      </c>
    </row>
    <row r="20" spans="2:13" x14ac:dyDescent="0.4">
      <c r="B20" t="s">
        <v>12</v>
      </c>
      <c r="C20" s="3">
        <f>L8</f>
        <v>1.0823281003501481</v>
      </c>
      <c r="D20" s="3">
        <f>L10</f>
        <v>1.0841973469092112</v>
      </c>
      <c r="E20" s="3">
        <f>L9</f>
        <v>1.1708970039020012</v>
      </c>
      <c r="I20" s="4" t="s">
        <v>12</v>
      </c>
      <c r="J20" t="s">
        <v>0</v>
      </c>
      <c r="K20" s="1">
        <v>1.0821237549211746</v>
      </c>
      <c r="L20" s="1">
        <v>1.0823281003501481</v>
      </c>
      <c r="M20" s="1">
        <v>1.0819481430919946</v>
      </c>
    </row>
    <row r="21" spans="2:13" x14ac:dyDescent="0.4">
      <c r="I21" s="4"/>
      <c r="J21" t="s">
        <v>1</v>
      </c>
      <c r="K21" s="1">
        <v>1.1770639417698243</v>
      </c>
      <c r="L21" s="1">
        <v>1.1708970039020012</v>
      </c>
      <c r="M21" s="1">
        <v>1.1832093596979778</v>
      </c>
    </row>
    <row r="22" spans="2:13" x14ac:dyDescent="0.4">
      <c r="C22" s="1"/>
      <c r="I22" s="4"/>
      <c r="J22" t="s">
        <v>2</v>
      </c>
      <c r="K22" s="1">
        <v>1.0851152675795461</v>
      </c>
      <c r="L22" s="1">
        <v>1.0841973469092112</v>
      </c>
      <c r="M22" s="1">
        <v>1.0876124195896621</v>
      </c>
    </row>
    <row r="23" spans="2:13" x14ac:dyDescent="0.4">
      <c r="C23" s="1"/>
      <c r="I23" s="4" t="s">
        <v>13</v>
      </c>
      <c r="J23" t="s">
        <v>0</v>
      </c>
      <c r="K23" s="1">
        <v>1.0056371130134418</v>
      </c>
      <c r="L23" s="1">
        <v>1.0055215668167301</v>
      </c>
      <c r="M23" s="1">
        <v>1.0058115500350904</v>
      </c>
    </row>
    <row r="24" spans="2:13" x14ac:dyDescent="0.4">
      <c r="C24" s="1"/>
      <c r="I24" s="4"/>
      <c r="J24" t="s">
        <v>1</v>
      </c>
      <c r="K24" s="1">
        <v>1.02493141708828</v>
      </c>
      <c r="L24" s="1">
        <v>1.0186276821504363</v>
      </c>
      <c r="M24" s="1">
        <v>1.0388218143759578</v>
      </c>
    </row>
    <row r="25" spans="2:13" x14ac:dyDescent="0.4">
      <c r="C25" s="1"/>
      <c r="I25" s="4"/>
      <c r="J25" t="s">
        <v>2</v>
      </c>
      <c r="K25" s="1">
        <v>1.0046966990805053</v>
      </c>
      <c r="L25" s="1">
        <v>1.0044287162931231</v>
      </c>
      <c r="M25" s="1">
        <v>1.0048943178415439</v>
      </c>
    </row>
    <row r="26" spans="2:13" x14ac:dyDescent="0.4">
      <c r="C26" s="1"/>
    </row>
  </sheetData>
  <mergeCells count="6">
    <mergeCell ref="I23:I25"/>
    <mergeCell ref="A5:A7"/>
    <mergeCell ref="A8:A10"/>
    <mergeCell ref="A11:A13"/>
    <mergeCell ref="I17:I19"/>
    <mergeCell ref="I20:I22"/>
  </mergeCells>
  <phoneticPr fontId="1" type="noConversion"/>
  <pageMargins left="0.7" right="0.7" top="0.75" bottom="0.75" header="0.3" footer="0.3"/>
  <pageSetup paperSize="9"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CDDB8-F918-42FA-B80B-15D297F84878}">
  <dimension ref="B2:M26"/>
  <sheetViews>
    <sheetView workbookViewId="0">
      <selection sqref="A1:XFD1048576"/>
    </sheetView>
  </sheetViews>
  <sheetFormatPr defaultRowHeight="17.399999999999999" x14ac:dyDescent="0.4"/>
  <cols>
    <col min="7" max="7" width="16.796875" customWidth="1"/>
  </cols>
  <sheetData>
    <row r="2" spans="2:13" x14ac:dyDescent="0.4">
      <c r="C2" t="s">
        <v>26</v>
      </c>
      <c r="H2">
        <v>64</v>
      </c>
      <c r="I2">
        <v>128</v>
      </c>
      <c r="J2">
        <v>256</v>
      </c>
      <c r="K2">
        <v>512</v>
      </c>
      <c r="L2">
        <v>1024</v>
      </c>
      <c r="M2">
        <v>1514</v>
      </c>
    </row>
    <row r="3" spans="2:13" x14ac:dyDescent="0.4">
      <c r="B3" t="s">
        <v>20</v>
      </c>
      <c r="C3">
        <v>3551</v>
      </c>
      <c r="D3">
        <v>2.3860000000000001</v>
      </c>
      <c r="G3" t="s">
        <v>29</v>
      </c>
      <c r="H3" s="2">
        <v>2.3860000000000001</v>
      </c>
      <c r="I3" s="2">
        <v>2.7309999999999999</v>
      </c>
      <c r="J3" s="2">
        <v>2.9729999999999999</v>
      </c>
      <c r="K3" s="2">
        <v>3.1309999999999998</v>
      </c>
      <c r="L3" s="2">
        <v>3.22</v>
      </c>
      <c r="M3" s="2">
        <v>3.2549999999999999</v>
      </c>
    </row>
    <row r="4" spans="2:13" x14ac:dyDescent="0.4">
      <c r="B4" t="s">
        <v>21</v>
      </c>
      <c r="C4">
        <v>2307</v>
      </c>
      <c r="D4">
        <v>2.7309999999999999</v>
      </c>
      <c r="G4" t="s">
        <v>30</v>
      </c>
      <c r="H4" s="2">
        <v>10</v>
      </c>
      <c r="I4" s="2">
        <v>10</v>
      </c>
      <c r="J4" s="2">
        <v>10</v>
      </c>
      <c r="K4" s="2">
        <v>10</v>
      </c>
      <c r="L4" s="2">
        <v>10</v>
      </c>
      <c r="M4" s="2">
        <v>10</v>
      </c>
    </row>
    <row r="5" spans="2:13" x14ac:dyDescent="0.4">
      <c r="B5" t="s">
        <v>22</v>
      </c>
      <c r="C5">
        <v>1347</v>
      </c>
      <c r="D5">
        <v>2.9729999999999999</v>
      </c>
      <c r="G5" t="s">
        <v>31</v>
      </c>
      <c r="H5" s="2">
        <v>10</v>
      </c>
      <c r="I5" s="2">
        <v>10</v>
      </c>
      <c r="J5" s="2">
        <v>10</v>
      </c>
      <c r="K5" s="2">
        <v>10</v>
      </c>
      <c r="L5" s="2">
        <v>10</v>
      </c>
      <c r="M5" s="2">
        <v>10</v>
      </c>
    </row>
    <row r="6" spans="2:13" x14ac:dyDescent="0.4">
      <c r="B6" t="s">
        <v>23</v>
      </c>
      <c r="C6">
        <v>735.74400000000003</v>
      </c>
      <c r="D6">
        <v>3.1309999999999998</v>
      </c>
    </row>
    <row r="7" spans="2:13" x14ac:dyDescent="0.4">
      <c r="B7" t="s">
        <v>24</v>
      </c>
      <c r="C7">
        <v>385.536</v>
      </c>
      <c r="D7">
        <v>3.22</v>
      </c>
    </row>
    <row r="8" spans="2:13" x14ac:dyDescent="0.4">
      <c r="B8" t="s">
        <v>25</v>
      </c>
      <c r="C8">
        <v>265.21600000000001</v>
      </c>
      <c r="D8">
        <v>3.2549999999999999</v>
      </c>
    </row>
    <row r="11" spans="2:13" x14ac:dyDescent="0.4">
      <c r="C11" t="s">
        <v>27</v>
      </c>
    </row>
    <row r="12" spans="2:13" x14ac:dyDescent="0.4">
      <c r="B12" t="s">
        <v>20</v>
      </c>
      <c r="C12">
        <v>14880</v>
      </c>
      <c r="D12">
        <v>10</v>
      </c>
    </row>
    <row r="13" spans="2:13" x14ac:dyDescent="0.4">
      <c r="B13" t="s">
        <v>21</v>
      </c>
      <c r="C13">
        <v>8446</v>
      </c>
      <c r="D13">
        <v>10</v>
      </c>
    </row>
    <row r="14" spans="2:13" x14ac:dyDescent="0.4">
      <c r="B14" t="s">
        <v>22</v>
      </c>
      <c r="C14">
        <v>4529</v>
      </c>
      <c r="D14">
        <v>10</v>
      </c>
    </row>
    <row r="15" spans="2:13" x14ac:dyDescent="0.4">
      <c r="B15" t="s">
        <v>23</v>
      </c>
      <c r="C15">
        <v>2345</v>
      </c>
      <c r="D15">
        <v>10</v>
      </c>
    </row>
    <row r="16" spans="2:13" x14ac:dyDescent="0.4">
      <c r="B16" t="s">
        <v>24</v>
      </c>
      <c r="C16">
        <v>1195</v>
      </c>
      <c r="D16">
        <v>10</v>
      </c>
    </row>
    <row r="17" spans="2:4" x14ac:dyDescent="0.4">
      <c r="B17" t="s">
        <v>25</v>
      </c>
      <c r="C17">
        <v>814.82899999999995</v>
      </c>
      <c r="D17">
        <v>10</v>
      </c>
    </row>
    <row r="20" spans="2:4" x14ac:dyDescent="0.4">
      <c r="C20" t="s">
        <v>28</v>
      </c>
    </row>
    <row r="21" spans="2:4" x14ac:dyDescent="0.4">
      <c r="B21" t="s">
        <v>20</v>
      </c>
      <c r="C21">
        <v>14880</v>
      </c>
      <c r="D21">
        <v>10</v>
      </c>
    </row>
    <row r="22" spans="2:4" x14ac:dyDescent="0.4">
      <c r="B22" t="s">
        <v>21</v>
      </c>
      <c r="C22">
        <v>8446</v>
      </c>
      <c r="D22">
        <v>10</v>
      </c>
    </row>
    <row r="23" spans="2:4" x14ac:dyDescent="0.4">
      <c r="B23" t="s">
        <v>22</v>
      </c>
      <c r="C23">
        <v>4529</v>
      </c>
      <c r="D23">
        <v>10</v>
      </c>
    </row>
    <row r="24" spans="2:4" x14ac:dyDescent="0.4">
      <c r="B24" t="s">
        <v>23</v>
      </c>
      <c r="C24">
        <v>2345</v>
      </c>
      <c r="D24">
        <v>10</v>
      </c>
    </row>
    <row r="25" spans="2:4" x14ac:dyDescent="0.4">
      <c r="B25" t="s">
        <v>24</v>
      </c>
      <c r="C25">
        <v>1195</v>
      </c>
      <c r="D25">
        <v>10</v>
      </c>
    </row>
    <row r="26" spans="2:4" x14ac:dyDescent="0.4">
      <c r="B26" t="s">
        <v>25</v>
      </c>
      <c r="C26">
        <v>814.82899999999995</v>
      </c>
      <c r="D26">
        <v>10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B2661-8C9B-4E7C-AD51-D3899A48BE22}">
  <dimension ref="B3:H9"/>
  <sheetViews>
    <sheetView workbookViewId="0">
      <selection sqref="A1:XFD1048576"/>
    </sheetView>
  </sheetViews>
  <sheetFormatPr defaultRowHeight="17.399999999999999" x14ac:dyDescent="0.4"/>
  <cols>
    <col min="3" max="4" width="9.3984375" bestFit="1" customWidth="1"/>
    <col min="7" max="8" width="9.296875" bestFit="1" customWidth="1"/>
  </cols>
  <sheetData>
    <row r="3" spans="2:8" x14ac:dyDescent="0.4">
      <c r="C3" t="s">
        <v>36</v>
      </c>
      <c r="D3" t="s">
        <v>37</v>
      </c>
      <c r="G3" t="s">
        <v>36</v>
      </c>
      <c r="H3" t="s">
        <v>37</v>
      </c>
    </row>
    <row r="4" spans="2:8" x14ac:dyDescent="0.4">
      <c r="B4" t="s">
        <v>20</v>
      </c>
      <c r="C4">
        <v>12256516</v>
      </c>
      <c r="D4">
        <v>14880504</v>
      </c>
      <c r="F4" t="s">
        <v>20</v>
      </c>
      <c r="G4" s="1">
        <f>C4/15113384</f>
        <v>0.81097099101035219</v>
      </c>
      <c r="H4" s="1">
        <f>D4/14880481</f>
        <v>1.0000015456489613</v>
      </c>
    </row>
    <row r="5" spans="2:8" x14ac:dyDescent="0.4">
      <c r="B5" t="s">
        <v>21</v>
      </c>
      <c r="C5">
        <v>8510000</v>
      </c>
      <c r="D5">
        <v>8544056</v>
      </c>
      <c r="F5" t="s">
        <v>21</v>
      </c>
      <c r="G5" s="1">
        <f>C5/8510000</f>
        <v>1</v>
      </c>
      <c r="H5" s="1">
        <f>D5/8544090</f>
        <v>0.99999602064116833</v>
      </c>
    </row>
    <row r="6" spans="2:8" x14ac:dyDescent="0.4">
      <c r="B6" t="s">
        <v>22</v>
      </c>
      <c r="C6">
        <v>4583152</v>
      </c>
      <c r="D6">
        <v>4528809</v>
      </c>
      <c r="F6" t="s">
        <v>22</v>
      </c>
      <c r="G6" s="1">
        <f>C6/4583168</f>
        <v>0.99999650896497794</v>
      </c>
      <c r="H6" s="1">
        <f>D6/4528841</f>
        <v>0.99999293417454926</v>
      </c>
    </row>
    <row r="7" spans="2:8" x14ac:dyDescent="0.4">
      <c r="B7" t="s">
        <v>23</v>
      </c>
      <c r="C7">
        <v>2349548</v>
      </c>
      <c r="D7">
        <v>2349553</v>
      </c>
      <c r="F7" t="s">
        <v>23</v>
      </c>
      <c r="G7" s="1">
        <f>C7/2349553</f>
        <v>0.99999787193564049</v>
      </c>
      <c r="H7" s="1">
        <f>D7/2349546</f>
        <v>1.0000029792989795</v>
      </c>
    </row>
    <row r="8" spans="2:8" x14ac:dyDescent="0.4">
      <c r="B8" t="s">
        <v>24</v>
      </c>
      <c r="C8">
        <v>1216417</v>
      </c>
      <c r="D8">
        <v>1216425</v>
      </c>
      <c r="F8" t="s">
        <v>24</v>
      </c>
      <c r="G8" s="1">
        <f>C8/1216427</f>
        <v>0.99999177920253335</v>
      </c>
      <c r="H8" s="1">
        <f>D8/1216420</f>
        <v>1.0000041104223869</v>
      </c>
    </row>
    <row r="9" spans="2:8" x14ac:dyDescent="0.4">
      <c r="B9" t="s">
        <v>25</v>
      </c>
      <c r="C9">
        <v>814839</v>
      </c>
      <c r="D9">
        <v>818092</v>
      </c>
      <c r="F9" t="s">
        <v>25</v>
      </c>
      <c r="G9" s="1">
        <f>C9/814838</f>
        <v>1.0000012272378067</v>
      </c>
      <c r="H9" s="1">
        <f>D9/818092</f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385EA-C2DC-4E14-97DF-A69252E9ABC7}">
  <dimension ref="B4:O28"/>
  <sheetViews>
    <sheetView tabSelected="1" topLeftCell="A11" workbookViewId="0">
      <selection activeCell="T24" sqref="T24"/>
    </sheetView>
  </sheetViews>
  <sheetFormatPr defaultRowHeight="17.399999999999999" x14ac:dyDescent="0.4"/>
  <cols>
    <col min="7" max="8" width="9.3984375" bestFit="1" customWidth="1"/>
  </cols>
  <sheetData>
    <row r="4" spans="2:15" x14ac:dyDescent="0.4">
      <c r="C4" t="s">
        <v>26</v>
      </c>
      <c r="G4" t="s">
        <v>26</v>
      </c>
    </row>
    <row r="5" spans="2:15" x14ac:dyDescent="0.4">
      <c r="B5" t="s">
        <v>20</v>
      </c>
      <c r="D5">
        <v>10</v>
      </c>
      <c r="F5" t="s">
        <v>20</v>
      </c>
    </row>
    <row r="6" spans="2:15" x14ac:dyDescent="0.4">
      <c r="B6" t="s">
        <v>21</v>
      </c>
      <c r="D6">
        <v>10</v>
      </c>
      <c r="F6" t="s">
        <v>21</v>
      </c>
    </row>
    <row r="7" spans="2:15" x14ac:dyDescent="0.4">
      <c r="B7" t="s">
        <v>22</v>
      </c>
      <c r="D7">
        <v>10</v>
      </c>
      <c r="F7" t="s">
        <v>22</v>
      </c>
    </row>
    <row r="8" spans="2:15" x14ac:dyDescent="0.4">
      <c r="B8" t="s">
        <v>23</v>
      </c>
      <c r="D8">
        <v>10</v>
      </c>
      <c r="F8" t="s">
        <v>23</v>
      </c>
    </row>
    <row r="9" spans="2:15" x14ac:dyDescent="0.4">
      <c r="B9" t="s">
        <v>24</v>
      </c>
      <c r="D9">
        <v>10</v>
      </c>
      <c r="F9" t="s">
        <v>24</v>
      </c>
    </row>
    <row r="10" spans="2:15" x14ac:dyDescent="0.4">
      <c r="B10" t="s">
        <v>25</v>
      </c>
      <c r="D10">
        <v>10</v>
      </c>
      <c r="F10" t="s">
        <v>25</v>
      </c>
    </row>
    <row r="13" spans="2:15" x14ac:dyDescent="0.4">
      <c r="C13" t="s">
        <v>27</v>
      </c>
      <c r="G13" t="s">
        <v>27</v>
      </c>
      <c r="K13" t="s">
        <v>27</v>
      </c>
      <c r="O13" t="s">
        <v>27</v>
      </c>
    </row>
    <row r="14" spans="2:15" x14ac:dyDescent="0.4">
      <c r="B14" t="s">
        <v>20</v>
      </c>
      <c r="C14">
        <v>8.7140000000000004</v>
      </c>
      <c r="D14">
        <v>10</v>
      </c>
      <c r="F14" t="s">
        <v>20</v>
      </c>
      <c r="G14">
        <v>13028884</v>
      </c>
      <c r="H14">
        <v>14936543</v>
      </c>
      <c r="J14" t="s">
        <v>20</v>
      </c>
      <c r="K14" s="1">
        <f>C14/D14</f>
        <v>0.87140000000000006</v>
      </c>
      <c r="N14" t="s">
        <v>20</v>
      </c>
      <c r="O14" s="1">
        <f>G14/H14</f>
        <v>0.87228242840394865</v>
      </c>
    </row>
    <row r="15" spans="2:15" x14ac:dyDescent="0.4">
      <c r="B15" t="s">
        <v>21</v>
      </c>
      <c r="C15">
        <v>9.9979999999999993</v>
      </c>
      <c r="D15">
        <v>10</v>
      </c>
      <c r="F15" t="s">
        <v>21</v>
      </c>
      <c r="G15">
        <v>8443822</v>
      </c>
      <c r="H15">
        <v>8443774</v>
      </c>
      <c r="J15" t="s">
        <v>21</v>
      </c>
      <c r="K15" s="1">
        <f t="shared" ref="K15:K19" si="0">C15/D15</f>
        <v>0.99979999999999991</v>
      </c>
      <c r="N15" t="s">
        <v>21</v>
      </c>
      <c r="O15" s="1">
        <f t="shared" ref="O15:O19" si="1">G15/H15</f>
        <v>1.0000056846618586</v>
      </c>
    </row>
    <row r="16" spans="2:15" x14ac:dyDescent="0.4">
      <c r="B16" t="s">
        <v>22</v>
      </c>
      <c r="C16">
        <v>10</v>
      </c>
      <c r="D16">
        <v>10</v>
      </c>
      <c r="F16" t="s">
        <v>22</v>
      </c>
      <c r="G16">
        <v>4528849</v>
      </c>
      <c r="H16">
        <v>4528846</v>
      </c>
      <c r="J16" t="s">
        <v>22</v>
      </c>
      <c r="K16" s="1">
        <f t="shared" si="0"/>
        <v>1</v>
      </c>
      <c r="N16" t="s">
        <v>22</v>
      </c>
      <c r="O16" s="1">
        <f t="shared" si="1"/>
        <v>1.0000006624204048</v>
      </c>
    </row>
    <row r="17" spans="2:15" x14ac:dyDescent="0.4">
      <c r="B17" t="s">
        <v>23</v>
      </c>
      <c r="C17">
        <v>10</v>
      </c>
      <c r="D17">
        <v>10</v>
      </c>
      <c r="F17" t="s">
        <v>23</v>
      </c>
      <c r="G17">
        <v>2387106</v>
      </c>
      <c r="H17">
        <v>2387104</v>
      </c>
      <c r="J17" t="s">
        <v>23</v>
      </c>
      <c r="K17" s="1">
        <f t="shared" si="0"/>
        <v>1</v>
      </c>
      <c r="N17" t="s">
        <v>23</v>
      </c>
      <c r="O17" s="1">
        <f t="shared" si="1"/>
        <v>1.0000008378353016</v>
      </c>
    </row>
    <row r="18" spans="2:15" x14ac:dyDescent="0.4">
      <c r="B18" t="s">
        <v>24</v>
      </c>
      <c r="C18">
        <v>10</v>
      </c>
      <c r="D18">
        <v>10</v>
      </c>
      <c r="F18" t="s">
        <v>24</v>
      </c>
      <c r="G18">
        <v>1197277</v>
      </c>
      <c r="H18">
        <v>1197279</v>
      </c>
      <c r="J18" t="s">
        <v>24</v>
      </c>
      <c r="K18" s="1">
        <f t="shared" si="0"/>
        <v>1</v>
      </c>
      <c r="N18" t="s">
        <v>24</v>
      </c>
      <c r="O18" s="1">
        <f t="shared" si="1"/>
        <v>0.99999832954557788</v>
      </c>
    </row>
    <row r="19" spans="2:15" x14ac:dyDescent="0.4">
      <c r="B19" t="s">
        <v>25</v>
      </c>
      <c r="C19">
        <v>10</v>
      </c>
      <c r="D19">
        <v>10</v>
      </c>
      <c r="F19" t="s">
        <v>25</v>
      </c>
      <c r="G19">
        <v>818091</v>
      </c>
      <c r="H19">
        <v>818091</v>
      </c>
      <c r="J19" t="s">
        <v>25</v>
      </c>
      <c r="K19" s="1">
        <f t="shared" si="0"/>
        <v>1</v>
      </c>
      <c r="N19" t="s">
        <v>25</v>
      </c>
      <c r="O19" s="1">
        <f t="shared" si="1"/>
        <v>1</v>
      </c>
    </row>
    <row r="22" spans="2:15" x14ac:dyDescent="0.4">
      <c r="C22" t="s">
        <v>28</v>
      </c>
      <c r="G22" t="s">
        <v>28</v>
      </c>
      <c r="K22" t="s">
        <v>28</v>
      </c>
      <c r="O22" t="s">
        <v>28</v>
      </c>
    </row>
    <row r="23" spans="2:15" x14ac:dyDescent="0.4">
      <c r="B23" t="s">
        <v>20</v>
      </c>
      <c r="C23">
        <v>8.7110000000000003</v>
      </c>
      <c r="D23">
        <v>10</v>
      </c>
      <c r="F23" t="s">
        <v>20</v>
      </c>
      <c r="G23">
        <v>13392640</v>
      </c>
      <c r="H23">
        <v>15116035</v>
      </c>
      <c r="J23" t="s">
        <v>20</v>
      </c>
      <c r="K23" s="1">
        <f>C23/D23</f>
        <v>0.87109999999999999</v>
      </c>
      <c r="N23" t="s">
        <v>20</v>
      </c>
      <c r="O23" s="1">
        <f>G23/H23</f>
        <v>0.88598895146776258</v>
      </c>
    </row>
    <row r="24" spans="2:15" x14ac:dyDescent="0.4">
      <c r="B24" t="s">
        <v>21</v>
      </c>
      <c r="C24">
        <v>9.9979999999999993</v>
      </c>
      <c r="D24">
        <v>10</v>
      </c>
      <c r="F24" t="s">
        <v>21</v>
      </c>
      <c r="G24">
        <v>8443979</v>
      </c>
      <c r="H24">
        <v>8443975</v>
      </c>
      <c r="J24" t="s">
        <v>21</v>
      </c>
      <c r="K24" s="1">
        <f t="shared" ref="K24:K28" si="2">C24/D24</f>
        <v>0.99979999999999991</v>
      </c>
      <c r="N24" t="s">
        <v>21</v>
      </c>
      <c r="O24" s="1">
        <f t="shared" ref="O24:O28" si="3">G24/H24</f>
        <v>1.000000473710545</v>
      </c>
    </row>
    <row r="25" spans="2:15" x14ac:dyDescent="0.4">
      <c r="B25" t="s">
        <v>22</v>
      </c>
      <c r="C25">
        <v>10</v>
      </c>
      <c r="D25">
        <v>10</v>
      </c>
      <c r="F25" t="s">
        <v>22</v>
      </c>
      <c r="G25">
        <v>4528853</v>
      </c>
      <c r="H25">
        <v>4528839</v>
      </c>
      <c r="J25" t="s">
        <v>22</v>
      </c>
      <c r="K25" s="1">
        <f t="shared" si="2"/>
        <v>1</v>
      </c>
      <c r="N25" t="s">
        <v>22</v>
      </c>
      <c r="O25" s="1">
        <f t="shared" si="3"/>
        <v>1.0000030912999998</v>
      </c>
    </row>
    <row r="26" spans="2:15" x14ac:dyDescent="0.4">
      <c r="B26" t="s">
        <v>23</v>
      </c>
      <c r="C26">
        <v>10</v>
      </c>
      <c r="D26">
        <v>10</v>
      </c>
      <c r="F26" t="s">
        <v>23</v>
      </c>
      <c r="G26">
        <v>2349549</v>
      </c>
      <c r="H26">
        <v>2349538</v>
      </c>
      <c r="J26" t="s">
        <v>23</v>
      </c>
      <c r="K26" s="1">
        <f t="shared" si="2"/>
        <v>1</v>
      </c>
      <c r="N26" t="s">
        <v>23</v>
      </c>
      <c r="O26" s="1">
        <f t="shared" si="3"/>
        <v>1.0000046817714803</v>
      </c>
    </row>
    <row r="27" spans="2:15" x14ac:dyDescent="0.4">
      <c r="B27" t="s">
        <v>24</v>
      </c>
      <c r="C27">
        <v>10</v>
      </c>
      <c r="D27">
        <v>10</v>
      </c>
      <c r="F27" t="s">
        <v>24</v>
      </c>
      <c r="G27">
        <v>1197281</v>
      </c>
      <c r="H27">
        <v>1197278</v>
      </c>
      <c r="J27" t="s">
        <v>24</v>
      </c>
      <c r="K27" s="1">
        <f t="shared" si="2"/>
        <v>1</v>
      </c>
      <c r="N27" t="s">
        <v>24</v>
      </c>
      <c r="O27" s="1">
        <f t="shared" si="3"/>
        <v>1.0000025056837258</v>
      </c>
    </row>
    <row r="28" spans="2:15" x14ac:dyDescent="0.4">
      <c r="B28" t="s">
        <v>25</v>
      </c>
      <c r="C28">
        <v>10</v>
      </c>
      <c r="D28">
        <v>10</v>
      </c>
      <c r="F28" t="s">
        <v>25</v>
      </c>
      <c r="G28">
        <v>814839</v>
      </c>
      <c r="H28">
        <v>814837</v>
      </c>
      <c r="J28" t="s">
        <v>25</v>
      </c>
      <c r="K28" s="1">
        <f t="shared" si="2"/>
        <v>1</v>
      </c>
      <c r="N28" t="s">
        <v>25</v>
      </c>
      <c r="O28" s="1">
        <f t="shared" si="3"/>
        <v>1.0000024544786257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cache pollution</vt:lpstr>
      <vt:lpstr>07.04 nf-GPU-ETHER</vt:lpstr>
      <vt:lpstr>DPDK without GPU</vt:lpstr>
      <vt:lpstr>07.14 GPU-Ether 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김수환</dc:creator>
  <cp:lastModifiedBy>김수환</cp:lastModifiedBy>
  <dcterms:created xsi:type="dcterms:W3CDTF">2020-06-28T07:49:38Z</dcterms:created>
  <dcterms:modified xsi:type="dcterms:W3CDTF">2020-07-14T13:16:25Z</dcterms:modified>
</cp:coreProperties>
</file>