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123C271B-F6DD-4854-9BA2-45A4375D77AA}" xr6:coauthVersionLast="47" xr6:coauthVersionMax="47" xr10:uidLastSave="{00000000-0000-0000-0000-000000000000}"/>
  <bookViews>
    <workbookView xWindow="-108" yWindow="-108" windowWidth="23256" windowHeight="13896" tabRatio="1000" activeTab="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6" l="1"/>
  <c r="C21" i="6"/>
  <c r="C4" i="25" l="1"/>
  <c r="C21" i="25"/>
  <c r="C21" i="5"/>
  <c r="C7" i="5"/>
  <c r="C6" i="5"/>
  <c r="C2" i="5"/>
  <c r="C4"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<sst xmlns="http://schemas.openxmlformats.org/spreadsheetml/2006/main" count="1492" uniqueCount="227">
  <si>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</si>
  <si>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</si>
  <si>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</si>
  <si>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</si>
  <si>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</si>
  <si>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</si>
  <si>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</si>
  <si>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</si>
  <si>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</si>
  <si>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</si>
  <si>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</si>
  <si>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</si>
  <si>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</si>
  <si>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</si>
  <si>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</si>
  <si>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</si>
  <si>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</si>
  <si>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</si>
  <si>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</si>
  <si>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</si>
  <si>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</si>
  <si>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</si>
  <si>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</si>
  <si>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</si>
  <si>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</si>
  <si>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</si>
  <si>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</si>
  <si>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</si>
  <si>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</si>
  <si>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</si>
  <si>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</si>
  <si>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</si>
  <si>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</si>
  <si>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</si>
  <si>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</si>
  <si>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</si>
  <si>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</si>
  <si>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</si>
  <si>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</si>
  <si>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</si>
  <si>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</si>
  <si>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</si>
  <si>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</si>
  <si>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</si>
  <si>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</si>
  <si>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</si>
  <si>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</si>
  <si>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</si>
  <si>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</si>
  <si>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</si>
  <si>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</si>
  <si>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</si>
  <si>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</si>
  <si>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</si>
  <si>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</si>
  <si>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</si>
  <si>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</si>
  <si>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</si>
  <si>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</si>
  <si>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</si>
  <si>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</si>
  <si>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</si>
  <si>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</si>
  <si>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</si>
  <si>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</si>
  <si>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</si>
  <si>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</si>
  <si>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</si>
  <si>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</si>
  <si>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</si>
  <si>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</si>
  <si>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</si>
  <si>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</si>
  <si>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</si>
  <si>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</si>
  <si>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</si>
  <si>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</si>
  <si>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</si>
  <si>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</si>
  <si>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</si>
  <si>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</si>
  <si>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</si>
  <si>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</si>
  <si>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</si>
  <si>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</si>
  <si>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</si>
  <si>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</si>
  <si>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</si>
  <si>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</si>
  <si>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</si>
  <si>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</si>
  <si>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</si>
  <si>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</si>
  <si>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</si>
  <si>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</si>
  <si>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</si>
  <si>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</si>
  <si>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</si>
  <si>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</si>
  <si>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</si>
  <si>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</si>
  <si>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</si>
  <si>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</si>
  <si>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</si>
  <si>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</si>
  <si>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</si>
  <si>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</si>
  <si>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</si>
  <si>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</si>
  <si>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</si>
  <si>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</si>
  <si>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</si>
  <si>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</si>
  <si>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</si>
  <si>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</si>
  <si>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</si>
  <si>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</si>
  <si>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</si>
  <si>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</si>
  <si>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</si>
  <si>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</si>
  <si>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</si>
  <si>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</si>
  <si>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</si>
  <si>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</si>
  <si>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</si>
  <si>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</si>
  <si>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</si>
  <si>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</si>
  <si>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</si>
  <si>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</si>
  <si>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</si>
  <si>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</si>
  <si>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</si>
  <si>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</si>
  <si>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</si>
  <si>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</si>
  <si>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</si>
  <si>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</si>
  <si>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</si>
  <si>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</si>
  <si>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</si>
  <si>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</si>
  <si>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</si>
  <si>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</si>
  <si>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</si>
  <si>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</si>
  <si>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</si>
  <si>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</si>
  <si>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</si>
  <si>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</si>
  <si>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</si>
  <si>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</si>
  <si>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</si>
  <si>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</si>
  <si>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</si>
  <si>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</si>
  <si>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</si>
  <si>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</si>
  <si>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</si>
  <si>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</si>
  <si>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</si>
  <si>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</si>
  <si>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</si>
  <si>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</si>
  <si>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</si>
  <si>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</si>
  <si>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</si>
  <si>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</si>
  <si>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</si>
  <si>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</si>
  <si>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</si>
  <si>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</si>
  <si>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</si>
  <si>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</si>
  <si>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</si>
  <si>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</si>
  <si>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</si>
  <si>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</si>
  <si>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</si>
  <si>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</si>
  <si>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</si>
  <si>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</si>
  <si>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</si>
  <si>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</si>
  <si>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</si>
  <si>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</si>
  <si>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</si>
  <si>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</si>
  <si>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</si>
  <si>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</si>
  <si>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</si>
  <si>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</si>
  <si>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</si>
  <si>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</si>
  <si>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</si>
  <si>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</si>
  <si>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</si>
  <si>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</si>
  <si>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</si>
  <si>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</si>
  <si>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</si>
  <si>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</si>
  <si>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</si>
  <si>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</si>
  <si>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</si>
  <si>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</si>
  <si>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</si>
  <si>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</si>
  <si>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</si>
  <si>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</si>
  <si>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</si>
  <si>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</si>
  <si>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Effects of water temperature on growth and sex ratio of juvenile Nile tilapia Oreochromis niloticus (Linnaeus) reared in geothermal waters in southern Tunisia - ScienceDirect</t>
    </r>
    <r>
      <rPr>
        <u/>
        <sz val="10"/>
        <color rgb="FF0000FF"/>
        <rFont val="Aptos"/>
        <family val="2"/>
      </rPr>
      <t xml:space="preserve">
Reasonable; 29-30 marginally better supported. 30 C gave the highest final body weight and total feed intake vs 28 and 26 C (Abdel-Latif et al. 2024, BMC Vet Res 20:517); optimum commonly given as 27-30 C.</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</si>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</sst>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4">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2.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3.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topLeftCell="A8" zoomScale="130" zoomScaleNormal="130" workbookViewId="0">
      <selection activeCell="B26" sqref="B26"/>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113</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113</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164</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137</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138</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137</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113</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113</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204</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137</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136</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113</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113</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113</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163</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162</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161</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81</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86</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87</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88</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89</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90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207</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105</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208</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105</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102</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209</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C7" sqref="C7"/>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101</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106</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106</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164</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110</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108</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106</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109</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106</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107</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120</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102</v>
      </c>
      <c r="C19" s="11">
        <f>0.001</f>
        <v>1E-3</v>
      </c>
      <c r="D19" s="11" t="s">
        <v>22</v>
      </c>
      <c r="E19" s="17" t="s">
        <v>119</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100</v>
      </c>
      <c r="F20" s="11">
        <v>1</v>
      </c>
    </row>
    <row r="21" spans="1:26" ht="13.8" x14ac:dyDescent="0.3">
      <c r="A21" s="10" t="s">
        <v>39</v>
      </c>
      <c r="B21" s="10" t="s">
        <v>40</v>
      </c>
      <c r="C21" s="23">
        <f>C2/C11</f>
        <v>0.34776119402985073</v>
      </c>
      <c r="D21" s="10" t="s">
        <v>41</v>
      </c>
      <c r="E21" s="24" t="s">
        <v>188</v>
      </c>
      <c r="F21" s="11">
        <v>1</v>
      </c>
    </row>
    <row r="22" spans="1:26" ht="13.8" x14ac:dyDescent="0.3">
      <c r="A22" s="10" t="s">
        <v>20</v>
      </c>
      <c r="B22" s="10" t="s">
        <v>21</v>
      </c>
      <c r="C22" s="13">
        <v>0.06</v>
      </c>
      <c r="D22" s="10" t="s">
        <v>25</v>
      </c>
      <c r="E22" s="10" t="s">
        <v>121</v>
      </c>
      <c r="F22" s="11">
        <v>2</v>
      </c>
    </row>
    <row r="23" spans="1:26" ht="13.8" x14ac:dyDescent="0.3">
      <c r="A23" s="10" t="s">
        <v>37</v>
      </c>
      <c r="B23" s="10" t="s">
        <v>38</v>
      </c>
      <c r="C23" s="12">
        <v>12</v>
      </c>
      <c r="D23" s="10" t="s">
        <v>34</v>
      </c>
      <c r="E23" s="25" t="s">
        <v>210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210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210</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111</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112</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122</v>
      </c>
      <c r="B32" s="17" t="s">
        <v>120</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topLeftCell="B8" zoomScale="130" zoomScaleNormal="130" workbookViewId="0">
      <selection activeCell="B24" sqref="B24"/>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113</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113</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113</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113</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99</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113</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113</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99</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102</v>
      </c>
      <c r="C19" s="13">
        <v>1.3999999999999999E-4</v>
      </c>
      <c r="D19" s="11" t="s">
        <v>22</v>
      </c>
      <c r="E19" s="17" t="s">
        <v>136</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113</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113</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113</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113</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166</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165</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topLeftCell="A13" zoomScale="130" zoomScaleNormal="130" workbookViewId="0">
      <selection activeCell="C21" sqref="C21:E21"/>
    </sheetView>
  </sheetViews>
  <sheetFormatPr defaultColWidth="12.6640625" defaultRowHeight="15.75" customHeight="1" x14ac:dyDescent="0.3"/>
  <cols>
    <col min="1" max="1" width="15.88671875" style="10" customWidth="1"/>
    <col min="2" max="2" width="43.33203125" style="10" customWidth="1"/>
    <col min="3" max="3" width="12" style="10" bestFit="1" customWidth="1"/>
    <col min="4" max="4" width="10" style="10" bestFit="1" customWidth="1"/>
    <col min="5" max="5" width="104.66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101</v>
      </c>
      <c r="G1" s="11"/>
      <c r="H1" s="11"/>
      <c r="I1" s="11"/>
      <c r="J1" s="11"/>
      <c r="K1" s="11"/>
      <c r="L1" s="11"/>
      <c r="M1" s="11"/>
      <c r="N1" s="11"/>
      <c r="O1" s="11"/>
      <c r="P1" s="11"/>
      <c r="Q1" s="11"/>
      <c r="R1" s="11"/>
      <c r="S1" s="11"/>
      <c r="T1" s="11"/>
      <c r="U1" s="11"/>
      <c r="V1" s="11"/>
      <c r="W1" s="11"/>
      <c r="X1" s="11"/>
      <c r="Y1" s="11"/>
    </row>
    <row r="2" spans="1:25" ht="55.2" x14ac:dyDescent="0.3">
      <c r="A2" s="10" t="s">
        <v>42</v>
      </c>
      <c r="B2" s="10" t="s">
        <v>43</v>
      </c>
      <c r="C2" s="12">
        <f>(AVERAGE(20.31,20.44,20)*C12+AVERAGE(7.56,7.5,6.89)*C10+AVERAGE(100-20.31-7.56-4.61-67.16, 100-20.44-7.5-4.56-67.08,100-67.66-20-6.89-4.85)*C9)/100</f>
        <v>7506.7533333333322</v>
      </c>
      <c r="D2" s="10" t="s">
        <v>44</v>
      </c>
      <c r="E2" s="39" t="s">
        <v>220</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c r="E3" s="27"/>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1.25/(C24-C25)</f>
        <v>0.17857142857142858</v>
      </c>
      <c r="D4" s="10" t="s">
        <v>7</v>
      </c>
      <c r="E4" s="15" t="s">
        <v>164</v>
      </c>
      <c r="F4" s="11">
        <v>4</v>
      </c>
      <c r="G4" s="11"/>
      <c r="H4" s="11"/>
      <c r="I4" s="11"/>
      <c r="J4" s="11"/>
      <c r="K4" s="11"/>
      <c r="L4" s="11"/>
      <c r="M4" s="11"/>
      <c r="N4" s="11"/>
      <c r="O4" s="11"/>
      <c r="P4" s="11"/>
      <c r="Q4" s="11"/>
      <c r="R4" s="11"/>
      <c r="S4" s="11"/>
      <c r="T4" s="11"/>
      <c r="U4" s="11"/>
      <c r="V4" s="11"/>
      <c r="W4" s="11"/>
      <c r="X4" s="11"/>
      <c r="Y4" s="11"/>
    </row>
    <row r="5" spans="1:25" ht="27" x14ac:dyDescent="0.3">
      <c r="A5" s="10" t="s">
        <v>51</v>
      </c>
      <c r="B5" s="10" t="s">
        <v>52</v>
      </c>
      <c r="C5" s="11">
        <v>360</v>
      </c>
      <c r="D5" s="10" t="s">
        <v>53</v>
      </c>
      <c r="E5" s="43" t="s">
        <v>223</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0.03</v>
      </c>
      <c r="D6" s="15" t="s">
        <v>60</v>
      </c>
      <c r="E6" s="27" t="s">
        <v>192</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192</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221</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27" x14ac:dyDescent="0.3">
      <c r="A13" s="10" t="s">
        <v>49</v>
      </c>
      <c r="B13" s="10" t="s">
        <v>50</v>
      </c>
      <c r="C13" s="11">
        <v>200</v>
      </c>
      <c r="D13" s="11"/>
      <c r="E13" s="43" t="s">
        <v>223</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c r="D14" s="10" t="s">
        <v>7</v>
      </c>
      <c r="E14" s="39"/>
      <c r="F14" s="11">
        <v>1</v>
      </c>
      <c r="G14" s="11"/>
      <c r="H14" s="11"/>
      <c r="I14" s="11"/>
      <c r="J14" s="11"/>
      <c r="K14" s="11"/>
      <c r="L14" s="11"/>
      <c r="M14" s="11"/>
      <c r="N14" s="11"/>
      <c r="O14" s="11"/>
      <c r="P14" s="11"/>
      <c r="Q14" s="11"/>
      <c r="R14" s="11"/>
      <c r="S14" s="11"/>
      <c r="T14" s="11"/>
      <c r="U14" s="11"/>
      <c r="V14" s="11"/>
      <c r="W14" s="11"/>
      <c r="X14" s="11"/>
      <c r="Y14" s="11"/>
    </row>
    <row r="15" spans="1:25" ht="13.8" x14ac:dyDescent="0.3">
      <c r="A15" s="10" t="s">
        <v>23</v>
      </c>
      <c r="B15" s="10" t="s">
        <v>24</v>
      </c>
      <c r="C15" s="40"/>
      <c r="D15" s="10" t="s">
        <v>22</v>
      </c>
      <c r="E15" s="39"/>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0.3</v>
      </c>
      <c r="D17" s="15" t="s">
        <v>60</v>
      </c>
      <c r="E17" s="39" t="s">
        <v>222</v>
      </c>
      <c r="F17" s="11">
        <v>2</v>
      </c>
      <c r="G17" s="11"/>
      <c r="H17" s="11"/>
      <c r="I17" s="11"/>
      <c r="J17" s="11"/>
      <c r="K17" s="11"/>
      <c r="L17" s="11"/>
      <c r="M17" s="11"/>
      <c r="N17" s="11"/>
      <c r="O17" s="11"/>
      <c r="P17" s="11"/>
      <c r="Q17" s="11"/>
      <c r="R17" s="11"/>
      <c r="S17" s="11"/>
      <c r="T17" s="11"/>
      <c r="U17" s="11"/>
      <c r="V17" s="11"/>
      <c r="W17" s="11"/>
      <c r="X17" s="11"/>
      <c r="Y17" s="11"/>
    </row>
    <row r="18" spans="1:25" ht="27" x14ac:dyDescent="0.3">
      <c r="A18" s="11" t="s">
        <v>54</v>
      </c>
      <c r="B18" s="11" t="s">
        <v>77</v>
      </c>
      <c r="C18" s="11">
        <v>30</v>
      </c>
      <c r="D18" s="11" t="s">
        <v>53</v>
      </c>
      <c r="E18" s="43" t="s">
        <v>223</v>
      </c>
      <c r="F18" s="11"/>
      <c r="G18" s="11"/>
      <c r="H18" s="11"/>
      <c r="I18" s="11"/>
      <c r="J18" s="11"/>
      <c r="K18" s="11"/>
      <c r="L18" s="11"/>
      <c r="M18" s="11"/>
      <c r="N18" s="11"/>
      <c r="O18" s="11"/>
      <c r="P18" s="11"/>
      <c r="Q18" s="11"/>
      <c r="R18" s="11"/>
      <c r="S18" s="11"/>
      <c r="T18" s="11"/>
      <c r="U18" s="11"/>
      <c r="V18" s="11"/>
      <c r="W18" s="11"/>
      <c r="X18" s="11"/>
      <c r="Y18" s="11"/>
    </row>
    <row r="19" spans="1:25" ht="27" x14ac:dyDescent="0.3">
      <c r="A19" s="11" t="s">
        <v>63</v>
      </c>
      <c r="B19" s="11" t="s">
        <v>102</v>
      </c>
      <c r="C19" s="13">
        <f>((20000-17800)/20000)/130</f>
        <v>8.461538461538462E-4</v>
      </c>
      <c r="D19" s="11" t="s">
        <v>22</v>
      </c>
      <c r="E19" s="43" t="s">
        <v>223</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c r="D20" s="10" t="s">
        <v>7</v>
      </c>
      <c r="E20" s="27"/>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0.56020547263681586</v>
      </c>
      <c r="D21" s="10" t="s">
        <v>41</v>
      </c>
      <c r="E21" s="24" t="s">
        <v>188</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D22" s="10" t="s">
        <v>25</v>
      </c>
      <c r="E22" s="39"/>
      <c r="F22" s="11">
        <v>1</v>
      </c>
      <c r="G22" s="11"/>
      <c r="H22" s="11"/>
      <c r="I22" s="11"/>
      <c r="J22" s="11"/>
      <c r="K22" s="11"/>
      <c r="L22" s="11"/>
      <c r="M22" s="11"/>
      <c r="N22" s="11"/>
      <c r="O22" s="11"/>
      <c r="P22" s="11"/>
      <c r="Q22" s="11"/>
      <c r="R22" s="11"/>
      <c r="S22" s="11"/>
      <c r="T22" s="11"/>
      <c r="U22" s="11"/>
      <c r="V22" s="11"/>
      <c r="W22" s="11"/>
      <c r="X22" s="11"/>
      <c r="Y22" s="11"/>
    </row>
    <row r="23" spans="1:25" ht="69" x14ac:dyDescent="0.3">
      <c r="A23" s="10" t="s">
        <v>37</v>
      </c>
      <c r="B23" s="10" t="s">
        <v>38</v>
      </c>
      <c r="C23" s="11">
        <v>16</v>
      </c>
      <c r="D23" s="10" t="s">
        <v>34</v>
      </c>
      <c r="E23" s="39" t="s">
        <v>224</v>
      </c>
      <c r="F23" s="11"/>
      <c r="G23" s="11"/>
      <c r="H23" s="11"/>
      <c r="I23" s="11"/>
      <c r="J23" s="11"/>
      <c r="K23" s="11"/>
      <c r="L23" s="11"/>
      <c r="M23" s="11"/>
      <c r="N23" s="11"/>
      <c r="O23" s="11"/>
      <c r="P23" s="11"/>
      <c r="Q23" s="11"/>
      <c r="R23" s="11"/>
      <c r="S23" s="11"/>
      <c r="T23" s="11"/>
      <c r="U23" s="11"/>
      <c r="V23" s="11"/>
      <c r="W23" s="11"/>
      <c r="X23" s="11"/>
      <c r="Y23" s="11"/>
    </row>
    <row r="24" spans="1:25" ht="69" x14ac:dyDescent="0.3">
      <c r="A24" s="10" t="s">
        <v>32</v>
      </c>
      <c r="B24" s="10" t="s">
        <v>33</v>
      </c>
      <c r="C24" s="11">
        <v>35</v>
      </c>
      <c r="D24" s="10" t="s">
        <v>34</v>
      </c>
      <c r="E24" s="39" t="s">
        <v>224</v>
      </c>
      <c r="F24" s="11"/>
      <c r="G24" s="11"/>
      <c r="H24" s="11"/>
      <c r="I24" s="11"/>
      <c r="J24" s="11"/>
      <c r="K24" s="11"/>
      <c r="L24" s="11"/>
      <c r="M24" s="11"/>
      <c r="N24" s="11"/>
      <c r="O24" s="11"/>
      <c r="P24" s="11"/>
      <c r="Q24" s="11"/>
      <c r="R24" s="11"/>
      <c r="S24" s="11"/>
      <c r="T24" s="11"/>
      <c r="U24" s="11"/>
      <c r="V24" s="11"/>
      <c r="W24" s="11"/>
      <c r="X24" s="11"/>
      <c r="Y24" s="11"/>
    </row>
    <row r="25" spans="1:25" ht="110.4" x14ac:dyDescent="0.3">
      <c r="A25" s="10" t="s">
        <v>35</v>
      </c>
      <c r="B25" s="10" t="s">
        <v>36</v>
      </c>
      <c r="C25" s="11">
        <v>28</v>
      </c>
      <c r="D25" s="10" t="s">
        <v>34</v>
      </c>
      <c r="E25" s="39" t="s">
        <v>225</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abSelected="1" topLeftCell="A3" zoomScale="130" zoomScaleNormal="130" workbookViewId="0">
      <selection activeCell="A12" sqref="A12"/>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101</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123</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0.30399999999999999</v>
      </c>
      <c r="D3" s="10" t="s">
        <v>7</v>
      </c>
      <c r="E3" s="39" t="s">
        <v>124</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40">
        <v>0.21240000000000001</v>
      </c>
      <c r="D4" s="10" t="s">
        <v>7</v>
      </c>
      <c r="E4" s="39" t="s">
        <v>124</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750</v>
      </c>
      <c r="D5" s="10" t="s">
        <v>53</v>
      </c>
      <c r="E5" s="25"/>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v>8.9999999999999993E-3</v>
      </c>
      <c r="D6" s="15" t="s">
        <v>60</v>
      </c>
      <c r="E6" s="25" t="s">
        <v>80</v>
      </c>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v>480</v>
      </c>
      <c r="D13" s="11" t="s">
        <v>226</v>
      </c>
      <c r="E13" s="17"/>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125</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126</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0.625</v>
      </c>
      <c r="D16" s="10" t="s">
        <v>7</v>
      </c>
      <c r="E16" s="39" t="s">
        <v>104</v>
      </c>
      <c r="F16" s="11">
        <v>1</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0.08</v>
      </c>
      <c r="D17" s="15" t="s">
        <v>60</v>
      </c>
      <c r="E17" s="39" t="s">
        <v>127</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11"/>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103</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188</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v>2.5000000000000001E-2</v>
      </c>
      <c r="D22" s="10" t="s">
        <v>25</v>
      </c>
      <c r="E22" s="41" t="s">
        <v>128</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168</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211</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167</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81</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82</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83</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84</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E15" sqref="E15"/>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101</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197</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198</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199</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85</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192</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192</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85</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199</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196</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202</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203</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85</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85</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201</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186</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200</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193</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194</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195</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130" zoomScaleNormal="130" workbookViewId="0">
      <selection activeCell="E4" sqref="C4:E4"/>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101</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206</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187</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164</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91</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2.3717082E-2</v>
      </c>
      <c r="D6" s="15" t="s">
        <v>60</v>
      </c>
      <c r="E6" s="17" t="s">
        <v>189</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190</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189</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189</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187</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218</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191</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189</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92</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189</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188</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219</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171</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169</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170</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5"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142</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142</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143</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142</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173</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172</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212</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B7" zoomScale="130" zoomScaleNormal="130" workbookViewId="0">
      <selection activeCell="B10" sqref="B1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130</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130</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130</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129</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16.5</v>
      </c>
      <c r="D23" s="10" t="s">
        <v>34</v>
      </c>
      <c r="E23" s="10" t="s">
        <v>175</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37.5</v>
      </c>
      <c r="D24" s="10" t="s">
        <v>34</v>
      </c>
      <c r="E24" s="10" t="s">
        <v>174</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29.5</v>
      </c>
      <c r="D25" s="10" t="s">
        <v>34</v>
      </c>
      <c r="E25" s="25" t="s">
        <v>213</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8"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v>0.13800000000000001</v>
      </c>
      <c r="D4" s="10" t="s">
        <v>7</v>
      </c>
      <c r="E4" s="10" t="s">
        <v>164</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176</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214</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215</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114</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114</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134</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116</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131</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133</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115</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117</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132</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132</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93</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114</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114</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118</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115</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216</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217</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opLeftCell="B5" zoomScale="130" zoomScaleNormal="130" workbookViewId="0">
      <selection activeCell="B5" sqref="B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101</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100</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100</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100</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95</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100</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96</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100</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100</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100</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100</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100</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100</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94</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102</v>
      </c>
      <c r="C19" s="13">
        <v>3.0000000000000001E-5</v>
      </c>
      <c r="D19" s="11" t="s">
        <v>22</v>
      </c>
      <c r="E19" s="17" t="s">
        <v>135</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100</v>
      </c>
      <c r="F20" s="11">
        <v>4</v>
      </c>
    </row>
    <row r="21" spans="1:26" ht="13.2" customHeight="1" x14ac:dyDescent="0.3">
      <c r="A21" s="10" t="s">
        <v>39</v>
      </c>
      <c r="B21" s="10" t="s">
        <v>40</v>
      </c>
      <c r="C21" s="12">
        <v>0.6</v>
      </c>
      <c r="D21" s="10" t="s">
        <v>41</v>
      </c>
      <c r="E21" s="10" t="s">
        <v>100</v>
      </c>
      <c r="F21" s="11">
        <v>3</v>
      </c>
    </row>
    <row r="22" spans="1:26" ht="13.2" customHeight="1" x14ac:dyDescent="0.3">
      <c r="A22" s="10" t="s">
        <v>20</v>
      </c>
      <c r="B22" s="10" t="s">
        <v>21</v>
      </c>
      <c r="C22" s="10">
        <v>0.06</v>
      </c>
      <c r="D22" s="10" t="s">
        <v>25</v>
      </c>
      <c r="E22" s="10" t="s">
        <v>100</v>
      </c>
      <c r="F22" s="11">
        <v>3</v>
      </c>
    </row>
    <row r="23" spans="1:26" ht="13.2" customHeight="1" x14ac:dyDescent="0.3">
      <c r="A23" s="10" t="s">
        <v>37</v>
      </c>
      <c r="B23" s="10" t="s">
        <v>38</v>
      </c>
      <c r="C23" s="12">
        <v>12</v>
      </c>
      <c r="D23" s="10" t="s">
        <v>34</v>
      </c>
      <c r="E23" s="17" t="s">
        <v>97</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177</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178</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7" zoomScale="130" zoomScaleNormal="130" workbookViewId="0">
      <selection activeCell="B7" sqref="B7"/>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205</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205</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164</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150</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153</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152</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142</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142</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143</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142</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150</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205</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205</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155</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159</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151</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157</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158</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157</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154</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149</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4" zoomScale="130" zoomScaleNormal="130" workbookViewId="0">
      <selection activeCell="B4" sqref="B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98</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2">
        <v>0.16600000000000001</v>
      </c>
      <c r="D4" s="10" t="s">
        <v>7</v>
      </c>
      <c r="E4" s="10" t="s">
        <v>182</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98</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98</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181</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180</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179</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C9" sqref="C9"/>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101</v>
      </c>
      <c r="G1" s="11"/>
      <c r="H1" s="11"/>
      <c r="I1" s="11"/>
      <c r="J1" s="11"/>
    </row>
    <row r="2" spans="1:10" ht="96.6" x14ac:dyDescent="0.3">
      <c r="A2" s="10" t="s">
        <v>42</v>
      </c>
      <c r="B2" s="10" t="s">
        <v>43</v>
      </c>
      <c r="C2" s="11">
        <f>ROUND(AVERAGE(5197,5366),0)</f>
        <v>5282</v>
      </c>
      <c r="D2" s="10" t="s">
        <v>44</v>
      </c>
      <c r="E2" s="27" t="s">
        <v>139</v>
      </c>
      <c r="F2" s="11">
        <v>3</v>
      </c>
      <c r="G2" s="11"/>
      <c r="H2" s="11"/>
      <c r="I2" s="11"/>
      <c r="J2" s="11"/>
    </row>
    <row r="3" spans="1:10" ht="13.8" x14ac:dyDescent="0.3">
      <c r="A3" s="10" t="s">
        <v>5</v>
      </c>
      <c r="B3" s="10" t="s">
        <v>6</v>
      </c>
      <c r="C3" s="12">
        <v>0.3</v>
      </c>
      <c r="D3" s="10" t="s">
        <v>7</v>
      </c>
      <c r="E3" s="27" t="s">
        <v>147</v>
      </c>
      <c r="F3" s="11">
        <v>1</v>
      </c>
      <c r="G3" s="11"/>
      <c r="H3" s="11"/>
      <c r="I3" s="11"/>
      <c r="J3" s="11"/>
    </row>
    <row r="4" spans="1:10" ht="13.8" x14ac:dyDescent="0.3">
      <c r="A4" s="10" t="s">
        <v>30</v>
      </c>
      <c r="B4" s="10" t="s">
        <v>31</v>
      </c>
      <c r="C4" s="12">
        <v>0.15625</v>
      </c>
      <c r="D4" s="10" t="s">
        <v>7</v>
      </c>
      <c r="E4" s="15" t="s">
        <v>164</v>
      </c>
      <c r="F4" s="11">
        <v>4</v>
      </c>
      <c r="G4" s="11"/>
      <c r="H4" s="11"/>
      <c r="I4" s="11"/>
      <c r="J4" s="11"/>
    </row>
    <row r="5" spans="1:10" ht="13.8" x14ac:dyDescent="0.3">
      <c r="A5" s="10" t="s">
        <v>51</v>
      </c>
      <c r="B5" s="10" t="s">
        <v>52</v>
      </c>
      <c r="C5" s="11">
        <v>25</v>
      </c>
      <c r="D5" s="10" t="s">
        <v>53</v>
      </c>
      <c r="E5" s="32" t="s">
        <v>140</v>
      </c>
      <c r="F5" s="11"/>
      <c r="G5" s="11"/>
      <c r="H5" s="11"/>
      <c r="I5" s="11"/>
      <c r="J5" s="11"/>
    </row>
    <row r="6" spans="1:10" ht="13.8" x14ac:dyDescent="0.3">
      <c r="A6" s="11" t="s">
        <v>61</v>
      </c>
      <c r="B6" s="11" t="s">
        <v>62</v>
      </c>
      <c r="C6" s="13">
        <f>_xlfn.STDEV.S(4.4,4.2,4,3.8,3.6,3.4,3.2,3,2.9,2.8,2.7,2.6,2.5,2.4,2.3,2.3,2.2,2.2,2.1,2.1,2,2,1.9,1.9,1.8,1.8,1.8)/100</f>
        <v>7.8600653165623799E-3</v>
      </c>
      <c r="D6" s="15" t="s">
        <v>60</v>
      </c>
      <c r="E6" s="32" t="s">
        <v>140</v>
      </c>
      <c r="F6" s="11"/>
      <c r="G6" s="11"/>
      <c r="H6" s="11"/>
      <c r="I6" s="11"/>
      <c r="J6" s="11"/>
    </row>
    <row r="7" spans="1:10" ht="55.2" x14ac:dyDescent="0.3">
      <c r="A7" s="11" t="s">
        <v>56</v>
      </c>
      <c r="B7" s="11" t="s">
        <v>57</v>
      </c>
      <c r="C7" s="13">
        <f>0.37*0.5</f>
        <v>0.185</v>
      </c>
      <c r="D7" s="11" t="s">
        <v>53</v>
      </c>
      <c r="E7" s="27" t="s">
        <v>160</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142</v>
      </c>
      <c r="F9" s="11"/>
      <c r="G9" s="11"/>
      <c r="H9" s="11"/>
      <c r="I9" s="11"/>
      <c r="J9" s="11"/>
    </row>
    <row r="10" spans="1:10" ht="13.8" x14ac:dyDescent="0.3">
      <c r="A10" s="10" t="s">
        <v>11</v>
      </c>
      <c r="B10" s="10" t="s">
        <v>12</v>
      </c>
      <c r="C10" s="12">
        <v>38000</v>
      </c>
      <c r="D10" s="10" t="s">
        <v>13</v>
      </c>
      <c r="E10" s="32" t="s">
        <v>142</v>
      </c>
      <c r="F10" s="11"/>
      <c r="G10" s="11"/>
      <c r="H10" s="11"/>
      <c r="I10" s="11"/>
      <c r="J10" s="11"/>
    </row>
    <row r="11" spans="1:10" ht="13.8" x14ac:dyDescent="0.3">
      <c r="A11" s="10" t="s">
        <v>17</v>
      </c>
      <c r="B11" s="10" t="s">
        <v>18</v>
      </c>
      <c r="C11" s="12">
        <v>13600</v>
      </c>
      <c r="D11" s="11" t="s">
        <v>19</v>
      </c>
      <c r="E11" s="32" t="s">
        <v>143</v>
      </c>
      <c r="F11" s="11"/>
      <c r="G11" s="11"/>
      <c r="H11" s="11"/>
      <c r="I11" s="11"/>
      <c r="J11" s="11"/>
    </row>
    <row r="12" spans="1:10" ht="13.8" x14ac:dyDescent="0.3">
      <c r="A12" s="10" t="s">
        <v>8</v>
      </c>
      <c r="B12" s="10" t="s">
        <v>9</v>
      </c>
      <c r="C12" s="12">
        <v>24000</v>
      </c>
      <c r="D12" s="10" t="s">
        <v>10</v>
      </c>
      <c r="E12" s="32" t="s">
        <v>142</v>
      </c>
      <c r="F12" s="11"/>
      <c r="G12" s="11"/>
      <c r="H12" s="11"/>
      <c r="I12" s="11"/>
      <c r="J12" s="11"/>
    </row>
    <row r="13" spans="1:10" ht="13.8" x14ac:dyDescent="0.3">
      <c r="A13" s="10" t="s">
        <v>49</v>
      </c>
      <c r="B13" s="10" t="s">
        <v>50</v>
      </c>
      <c r="C13" s="11">
        <v>110</v>
      </c>
      <c r="D13" s="11"/>
      <c r="E13" s="32" t="s">
        <v>140</v>
      </c>
      <c r="F13" s="11"/>
      <c r="G13" s="11"/>
      <c r="H13" s="11"/>
      <c r="I13" s="11"/>
      <c r="J13" s="11"/>
    </row>
    <row r="14" spans="1:10" ht="13.8" x14ac:dyDescent="0.3">
      <c r="A14" s="10" t="s">
        <v>45</v>
      </c>
      <c r="B14" s="10" t="s">
        <v>46</v>
      </c>
      <c r="C14" s="11">
        <v>0.13900000000000001</v>
      </c>
      <c r="D14" s="10" t="s">
        <v>7</v>
      </c>
      <c r="E14" s="27" t="s">
        <v>148</v>
      </c>
      <c r="F14" s="11">
        <v>1</v>
      </c>
      <c r="G14" s="11"/>
      <c r="H14" s="11"/>
      <c r="I14" s="11"/>
      <c r="J14" s="11"/>
    </row>
    <row r="15" spans="1:10" ht="13.8" x14ac:dyDescent="0.3">
      <c r="A15" s="10" t="s">
        <v>23</v>
      </c>
      <c r="B15" s="10" t="s">
        <v>24</v>
      </c>
      <c r="C15" s="12">
        <v>5.9999999999999995E-4</v>
      </c>
      <c r="D15" s="10" t="s">
        <v>22</v>
      </c>
      <c r="E15" s="27" t="s">
        <v>148</v>
      </c>
      <c r="F15" s="11">
        <v>1</v>
      </c>
      <c r="G15" s="11"/>
      <c r="H15" s="11"/>
      <c r="I15" s="11"/>
      <c r="J15" s="11"/>
    </row>
    <row r="16" spans="1:10" ht="82.8" x14ac:dyDescent="0.3">
      <c r="A16" s="10" t="s">
        <v>26</v>
      </c>
      <c r="B16" s="10" t="s">
        <v>27</v>
      </c>
      <c r="C16" s="12">
        <v>0.56999999999999995</v>
      </c>
      <c r="D16" s="10" t="s">
        <v>7</v>
      </c>
      <c r="E16" s="27" t="s">
        <v>141</v>
      </c>
      <c r="F16" s="11">
        <v>2</v>
      </c>
      <c r="G16" s="11"/>
      <c r="H16" s="11"/>
      <c r="I16" s="11"/>
      <c r="J16" s="11"/>
    </row>
    <row r="17" spans="1:10" ht="13.8" x14ac:dyDescent="0.3">
      <c r="A17" s="11" t="s">
        <v>58</v>
      </c>
      <c r="B17" s="11" t="s">
        <v>59</v>
      </c>
      <c r="C17" s="13">
        <v>4.3999999999999997E-2</v>
      </c>
      <c r="D17" s="15" t="s">
        <v>60</v>
      </c>
      <c r="E17" s="32" t="s">
        <v>140</v>
      </c>
      <c r="F17" s="11">
        <v>3</v>
      </c>
      <c r="G17" s="11"/>
      <c r="H17" s="11"/>
      <c r="I17" s="11"/>
      <c r="J17" s="11"/>
    </row>
    <row r="18" spans="1:10" ht="13.8" x14ac:dyDescent="0.3">
      <c r="A18" s="11" t="s">
        <v>54</v>
      </c>
      <c r="B18" s="11" t="s">
        <v>55</v>
      </c>
      <c r="C18" s="13">
        <v>1</v>
      </c>
      <c r="D18" s="11" t="s">
        <v>53</v>
      </c>
      <c r="E18" s="32" t="s">
        <v>140</v>
      </c>
      <c r="F18" s="11"/>
      <c r="G18" s="11"/>
      <c r="H18" s="11"/>
      <c r="I18" s="11"/>
      <c r="J18" s="11"/>
    </row>
    <row r="19" spans="1:10" ht="13.8" x14ac:dyDescent="0.3">
      <c r="A19" s="11" t="s">
        <v>63</v>
      </c>
      <c r="B19" s="11" t="s">
        <v>64</v>
      </c>
      <c r="C19" s="13">
        <f>AVERAGE(0.3/120,0.285/115,0.27/110,0.265/105,0.24/100)</f>
        <v>2.4713231695840392E-3</v>
      </c>
      <c r="D19" s="11" t="s">
        <v>22</v>
      </c>
      <c r="E19" s="32" t="s">
        <v>140</v>
      </c>
      <c r="F19" s="11"/>
      <c r="G19" s="11"/>
      <c r="H19" s="11"/>
      <c r="I19" s="11"/>
      <c r="J19" s="11"/>
    </row>
    <row r="20" spans="1:10" ht="13.8" x14ac:dyDescent="0.3">
      <c r="A20" s="10" t="s">
        <v>28</v>
      </c>
      <c r="B20" s="10" t="s">
        <v>29</v>
      </c>
      <c r="C20" s="12">
        <v>1</v>
      </c>
      <c r="D20" s="10" t="s">
        <v>7</v>
      </c>
      <c r="E20" s="27" t="s">
        <v>144</v>
      </c>
      <c r="F20" s="11">
        <v>1</v>
      </c>
      <c r="G20" s="11"/>
      <c r="H20" s="11"/>
      <c r="I20" s="11"/>
      <c r="J20" s="11"/>
    </row>
    <row r="21" spans="1:10" ht="13.8" x14ac:dyDescent="0.3">
      <c r="A21" s="10" t="s">
        <v>39</v>
      </c>
      <c r="B21" s="10" t="s">
        <v>40</v>
      </c>
      <c r="C21" s="11">
        <f>C2/C11</f>
        <v>0.38838235294117646</v>
      </c>
      <c r="D21" s="10" t="s">
        <v>41</v>
      </c>
      <c r="E21" s="27" t="s">
        <v>145</v>
      </c>
      <c r="F21" s="11">
        <v>3</v>
      </c>
      <c r="G21" s="11"/>
      <c r="H21" s="11"/>
      <c r="I21" s="11"/>
      <c r="J21" s="11"/>
    </row>
    <row r="22" spans="1:10" ht="27.6" x14ac:dyDescent="0.3">
      <c r="A22" s="10" t="s">
        <v>20</v>
      </c>
      <c r="B22" s="10" t="s">
        <v>21</v>
      </c>
      <c r="C22" s="12">
        <v>6.8000000000000005E-2</v>
      </c>
      <c r="D22" s="10" t="s">
        <v>25</v>
      </c>
      <c r="E22" s="32" t="s">
        <v>146</v>
      </c>
      <c r="F22" s="11">
        <v>2</v>
      </c>
      <c r="G22" s="11"/>
      <c r="H22" s="11"/>
      <c r="I22" s="11"/>
      <c r="J22" s="11"/>
    </row>
    <row r="23" spans="1:10" ht="41.4" x14ac:dyDescent="0.3">
      <c r="A23" s="10" t="s">
        <v>37</v>
      </c>
      <c r="B23" s="10" t="s">
        <v>38</v>
      </c>
      <c r="C23" s="11">
        <v>15</v>
      </c>
      <c r="D23" s="10" t="s">
        <v>34</v>
      </c>
      <c r="E23" s="15" t="s">
        <v>185</v>
      </c>
      <c r="F23" s="11"/>
      <c r="G23" s="11"/>
      <c r="H23" s="11"/>
      <c r="I23" s="11"/>
      <c r="J23" s="11"/>
    </row>
    <row r="24" spans="1:10" ht="41.4" x14ac:dyDescent="0.3">
      <c r="A24" s="10" t="s">
        <v>32</v>
      </c>
      <c r="B24" s="10" t="s">
        <v>33</v>
      </c>
      <c r="C24" s="11">
        <v>36</v>
      </c>
      <c r="D24" s="10" t="s">
        <v>34</v>
      </c>
      <c r="E24" s="15" t="s">
        <v>184</v>
      </c>
      <c r="F24" s="11"/>
      <c r="G24" s="11"/>
      <c r="H24" s="11"/>
      <c r="I24" s="11"/>
      <c r="J24" s="11"/>
    </row>
    <row r="25" spans="1:10" ht="82.8" x14ac:dyDescent="0.3">
      <c r="A25" s="10" t="s">
        <v>35</v>
      </c>
      <c r="B25" s="10" t="s">
        <v>36</v>
      </c>
      <c r="C25" s="11">
        <v>28</v>
      </c>
      <c r="D25" s="10" t="s">
        <v>34</v>
      </c>
      <c r="E25" s="32" t="s">
        <v>183</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2026-09-16T06:17:55Z</dcterms:modified>
</cp:coreProperties>
</file>