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0DE231FC-452E-4F48-B5C7-AAB24F686B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K6" i="1"/>
  <c r="E40" i="1"/>
  <c r="J31" i="1"/>
  <c r="K31" i="1" s="1"/>
  <c r="H31" i="1"/>
  <c r="I31" i="1" s="1"/>
  <c r="J30" i="1"/>
  <c r="K30" i="1" s="1"/>
  <c r="H30" i="1"/>
  <c r="I30" i="1" s="1"/>
  <c r="J27" i="1"/>
  <c r="K27" i="1" s="1"/>
  <c r="H27" i="1"/>
  <c r="I27" i="1" s="1"/>
  <c r="J26" i="1"/>
  <c r="K26" i="1" s="1"/>
  <c r="H26" i="1"/>
  <c r="I26" i="1" s="1"/>
  <c r="J25" i="1"/>
  <c r="K25" i="1" s="1"/>
  <c r="H25" i="1"/>
  <c r="I25" i="1" s="1"/>
  <c r="J24" i="1"/>
  <c r="K24" i="1" s="1"/>
  <c r="H24" i="1"/>
  <c r="I24" i="1" s="1"/>
  <c r="J19" i="1"/>
  <c r="K19" i="1" s="1"/>
  <c r="H19" i="1"/>
  <c r="I19" i="1" s="1"/>
  <c r="J18" i="1"/>
  <c r="K18" i="1" s="1"/>
  <c r="H18" i="1"/>
  <c r="I18" i="1" s="1"/>
  <c r="J17" i="1"/>
  <c r="K17" i="1" s="1"/>
  <c r="H17" i="1"/>
  <c r="I17" i="1" s="1"/>
  <c r="J16" i="1"/>
  <c r="K16" i="1" s="1"/>
  <c r="H16" i="1"/>
  <c r="I16" i="1" s="1"/>
  <c r="J15" i="1"/>
  <c r="K15" i="1" s="1"/>
  <c r="H15" i="1"/>
  <c r="I15" i="1" s="1"/>
  <c r="J14" i="1"/>
  <c r="K14" i="1" s="1"/>
  <c r="H14" i="1"/>
  <c r="I14" i="1" s="1"/>
  <c r="J13" i="1"/>
  <c r="K13" i="1" s="1"/>
  <c r="H13" i="1"/>
  <c r="I13" i="1" s="1"/>
  <c r="J12" i="1"/>
  <c r="K12" i="1" s="1"/>
  <c r="H12" i="1"/>
  <c r="I12" i="1" s="1"/>
  <c r="J7" i="1"/>
  <c r="K7" i="1" s="1"/>
  <c r="H7" i="1"/>
  <c r="I7" i="1" s="1"/>
  <c r="H6" i="1"/>
  <c r="I6" i="1" s="1"/>
</calcChain>
</file>

<file path=xl/sharedStrings.xml><?xml version="1.0" encoding="utf-8"?>
<sst xmlns="http://schemas.openxmlformats.org/spreadsheetml/2006/main" count="92" uniqueCount="43">
  <si>
    <t>species</t>
  </si>
  <si>
    <t>Type</t>
  </si>
  <si>
    <t>fishmeal_yield</t>
  </si>
  <si>
    <t>fish_oil_yield</t>
  </si>
  <si>
    <t>prop_fish_trim</t>
  </si>
  <si>
    <t>ingredient</t>
  </si>
  <si>
    <t>gross_energy</t>
  </si>
  <si>
    <t>ge_part</t>
  </si>
  <si>
    <t>ge_value</t>
  </si>
  <si>
    <t>mass_part</t>
  </si>
  <si>
    <t>mass_value</t>
  </si>
  <si>
    <t>econ_part</t>
  </si>
  <si>
    <t>econ_value</t>
  </si>
  <si>
    <t>reference_trim_yield</t>
  </si>
  <si>
    <t>reference_price</t>
  </si>
  <si>
    <t>reference_</t>
  </si>
  <si>
    <t>Gross energy MJ kg-1 DM</t>
  </si>
  <si>
    <t xml:space="preserve"> </t>
  </si>
  <si>
    <t>FM_trim</t>
  </si>
  <si>
    <t>FO_trim</t>
  </si>
  <si>
    <t>Price - nominal (USD)</t>
  </si>
  <si>
    <t xml:space="preserve">Atlantic herring (Clupea harengus) </t>
  </si>
  <si>
    <t>Herring-type (Clupea)</t>
  </si>
  <si>
    <t>Fishmeal</t>
  </si>
  <si>
    <t>Fish oil</t>
  </si>
  <si>
    <t>Atlantic sardine (Sardina pilchardus)</t>
  </si>
  <si>
    <t>Sardine-type (Sardina, Sardinella, Sardinops)</t>
  </si>
  <si>
    <t>https://www.fao.org/3/T0219E/T0219E04.htm</t>
  </si>
  <si>
    <t>Skipjack tuna (Katsuwonus pelamis)</t>
  </si>
  <si>
    <t>https://www.fao.org/3/T0219E/T0219E05.htm#ch3.47</t>
  </si>
  <si>
    <t xml:space="preserve">Atlantic mackerel (Scomber scombrus) </t>
  </si>
  <si>
    <t xml:space="preserve">Blue whiting (Micromesistius poutassou) </t>
  </si>
  <si>
    <t>Whitefish-type</t>
  </si>
  <si>
    <t>Yellowfin tuna (Thunnus albacares)</t>
  </si>
  <si>
    <t xml:space="preserve">Capelin (Mallotus villosus) </t>
  </si>
  <si>
    <t>Pacific mackerel (Scomber japonicus)</t>
  </si>
  <si>
    <t>Albacore (Thunnus alalunga)</t>
  </si>
  <si>
    <t xml:space="preserve">European sprat (Sprattus sprattus) </t>
  </si>
  <si>
    <t xml:space="preserve">Gulf menhaden (Brevoorti patronus) </t>
  </si>
  <si>
    <t>Took average of herring type species</t>
  </si>
  <si>
    <t>Pacific anchoveta (Cetengraulis mysticetus)</t>
  </si>
  <si>
    <t xml:space="preserve">Peruvian anchovy (Engraulis ringens) </t>
  </si>
  <si>
    <t>Peruvian anchovy (Engraulis ringens)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</si>
</sst>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2" xfId="0" applyFont="1" applyBorder="1"/>
    <xf numFmtId="2" fontId="1" fillId="0" borderId="2" xfId="0" applyNumberFormat="1" applyFont="1" applyBorder="1" applyAlignment="1">
      <alignment wrapText="1"/>
    </xf>
    <xf numFmtId="2" fontId="1" fillId="0" borderId="2" xfId="0" applyNumberFormat="1" applyFont="1" applyBorder="1"/>
    <xf numFmtId="0" fontId="0" fillId="0" borderId="3" xfId="0" applyBorder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o.org/3/T0219E/T0219E05.htm" TargetMode="External"/><Relationship Id="rId2" Type="http://schemas.openxmlformats.org/officeDocument/2006/relationships/hyperlink" Target="https://www.fao.org/3/T0219E/T0219E04.htm" TargetMode="External"/><Relationship Id="rId1" Type="http://schemas.openxmlformats.org/officeDocument/2006/relationships/hyperlink" Target="https://www.fao.org/3/T0219E/T0219E04.htm" TargetMode="External"/><Relationship Id="rId4" Type="http://schemas.openxmlformats.org/officeDocument/2006/relationships/hyperlink" Target="https://www.fao.org/3/T0219E/T0219E0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workbookViewId="0">
      <selection activeCell="C3" sqref="C3"/>
    </sheetView>
  </sheetViews>
  <sheetFormatPr defaultRowHeight="15"/>
  <cols>
    <col min="1" max="1" width="40.85546875" bestFit="1" customWidth="1"/>
    <col min="2" max="2" width="13.5703125" customWidth="1"/>
    <col min="3" max="3" width="13.85546875" bestFit="1" customWidth="1"/>
    <col min="4" max="4" width="12.7109375" bestFit="1" customWidth="1"/>
    <col min="5" max="5" width="14.28515625" bestFit="1" customWidth="1"/>
    <col min="6" max="6" width="10.140625" bestFit="1" customWidth="1"/>
    <col min="7" max="7" width="12.7109375" bestFit="1" customWidth="1"/>
    <col min="10" max="10" width="10.28515625" bestFit="1" customWidth="1"/>
    <col min="11" max="11" width="11.28515625" bestFit="1" customWidth="1"/>
    <col min="13" max="13" width="11.140625" bestFit="1" customWidth="1"/>
    <col min="14" max="14" width="23.5703125" bestFit="1" customWidth="1"/>
  </cols>
  <sheetData>
    <row r="1" spans="1:1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10" t="s">
        <v>11</v>
      </c>
      <c r="M1" s="10" t="s">
        <v>12</v>
      </c>
      <c r="N1" t="s">
        <v>13</v>
      </c>
      <c r="O1" t="s">
        <v>14</v>
      </c>
      <c r="P1" t="s">
        <v>15</v>
      </c>
    </row>
    <row r="2" spans="1:16">
      <c r="A2" s="4" t="s">
        <v>16</v>
      </c>
      <c r="B2" s="4"/>
      <c r="C2" s="5" t="s">
        <v>17</v>
      </c>
      <c r="D2" s="5" t="s">
        <v>17</v>
      </c>
      <c r="E2" s="5"/>
      <c r="F2" s="4" t="s">
        <v>18</v>
      </c>
      <c r="G2" s="4"/>
      <c r="H2" s="4"/>
      <c r="I2" s="4">
        <v>21.9</v>
      </c>
      <c r="J2" s="6"/>
      <c r="K2" s="5"/>
    </row>
    <row r="3" spans="1:16">
      <c r="A3" s="4" t="s">
        <v>16</v>
      </c>
      <c r="B3" s="4"/>
      <c r="C3" s="5" t="s">
        <v>17</v>
      </c>
      <c r="D3" s="5" t="s">
        <v>17</v>
      </c>
      <c r="E3" s="5"/>
      <c r="F3" s="4" t="s">
        <v>19</v>
      </c>
      <c r="G3" s="4"/>
      <c r="H3" s="4"/>
      <c r="I3" s="4">
        <v>39</v>
      </c>
      <c r="J3" s="6"/>
      <c r="K3" s="5"/>
    </row>
    <row r="4" spans="1:16">
      <c r="A4" s="4" t="s">
        <v>20</v>
      </c>
      <c r="B4" s="4"/>
      <c r="C4" s="5"/>
      <c r="D4" s="5"/>
      <c r="E4" s="5"/>
      <c r="F4" s="4" t="s">
        <v>18</v>
      </c>
      <c r="G4" s="4"/>
      <c r="H4" s="4"/>
      <c r="I4" s="4"/>
      <c r="J4" s="6"/>
      <c r="K4" s="5"/>
    </row>
    <row r="5" spans="1:16">
      <c r="A5" s="4" t="s">
        <v>20</v>
      </c>
      <c r="B5" s="4"/>
      <c r="C5" s="5"/>
      <c r="D5" s="5"/>
      <c r="E5" s="5"/>
      <c r="F5" s="4" t="s">
        <v>19</v>
      </c>
      <c r="G5" s="4"/>
      <c r="H5" s="4"/>
      <c r="I5" s="4"/>
      <c r="J5" s="6"/>
      <c r="K5" s="5"/>
    </row>
    <row r="6" spans="1:16">
      <c r="A6" s="4" t="s">
        <v>21</v>
      </c>
      <c r="B6" s="4" t="s">
        <v>22</v>
      </c>
      <c r="C6" s="5">
        <v>0.2</v>
      </c>
      <c r="D6" s="5">
        <v>0.12</v>
      </c>
      <c r="E6" s="5">
        <v>0.39</v>
      </c>
      <c r="F6" s="4" t="s">
        <v>23</v>
      </c>
      <c r="G6" s="4"/>
      <c r="H6" s="4">
        <f>(C6*$I$2)/SUM((C6*$I$2),($I$3*D6))</f>
        <v>0.48344370860927161</v>
      </c>
      <c r="I6" s="4">
        <f>H6/C6</f>
        <v>2.4172185430463577</v>
      </c>
      <c r="J6" s="6">
        <f>C6/SUM(C6,D6)</f>
        <v>0.625</v>
      </c>
      <c r="K6" s="5">
        <f>J6/C6</f>
        <v>3.125</v>
      </c>
    </row>
    <row r="7" spans="1:16">
      <c r="A7" s="4" t="s">
        <v>21</v>
      </c>
      <c r="B7" s="4" t="s">
        <v>22</v>
      </c>
      <c r="C7" s="5">
        <v>0.2</v>
      </c>
      <c r="D7" s="5">
        <v>0.12</v>
      </c>
      <c r="E7" s="5">
        <v>0.39</v>
      </c>
      <c r="F7" s="4" t="s">
        <v>24</v>
      </c>
      <c r="G7" s="4"/>
      <c r="H7" s="4">
        <f>(D7*$I$3)/SUM((D7*$I$3),(C7*$I$2))</f>
        <v>0.51655629139072856</v>
      </c>
      <c r="I7" s="4">
        <f>H7/D7</f>
        <v>4.3046357615894051</v>
      </c>
      <c r="J7" s="6">
        <f>D7/SUM(C7,D7)</f>
        <v>0.375</v>
      </c>
      <c r="K7" s="5">
        <f>J7/D7</f>
        <v>3.125</v>
      </c>
    </row>
    <row r="8" spans="1:16">
      <c r="A8" s="12" t="s">
        <v>25</v>
      </c>
      <c r="B8" s="12" t="s">
        <v>26</v>
      </c>
      <c r="C8" s="5"/>
      <c r="D8" s="5"/>
      <c r="E8" s="5">
        <v>0.38</v>
      </c>
      <c r="F8" s="4" t="s">
        <v>23</v>
      </c>
      <c r="G8" s="4"/>
      <c r="H8" s="4"/>
      <c r="I8" s="4"/>
      <c r="J8" s="6"/>
      <c r="K8" s="5"/>
      <c r="N8" s="13" t="s">
        <v>27</v>
      </c>
    </row>
    <row r="9" spans="1:16">
      <c r="A9" s="12" t="s">
        <v>25</v>
      </c>
      <c r="B9" s="12" t="s">
        <v>26</v>
      </c>
      <c r="C9" s="5"/>
      <c r="D9" s="5"/>
      <c r="E9" s="5">
        <v>0.38</v>
      </c>
      <c r="F9" s="4" t="s">
        <v>24</v>
      </c>
      <c r="G9" s="4"/>
      <c r="H9" s="4"/>
      <c r="I9" s="4"/>
      <c r="J9" s="6"/>
      <c r="K9" s="5"/>
      <c r="N9" s="13" t="s">
        <v>27</v>
      </c>
    </row>
    <row r="10" spans="1:16">
      <c r="A10" s="4" t="s">
        <v>28</v>
      </c>
      <c r="B10" s="4"/>
      <c r="C10" s="5"/>
      <c r="D10" s="5"/>
      <c r="E10" s="5">
        <v>0.38</v>
      </c>
      <c r="F10" s="4" t="s">
        <v>23</v>
      </c>
      <c r="G10" s="4"/>
      <c r="H10" s="4"/>
      <c r="I10" s="4"/>
      <c r="J10" s="6"/>
      <c r="K10" s="5"/>
      <c r="N10" s="13" t="s">
        <v>29</v>
      </c>
    </row>
    <row r="11" spans="1:16">
      <c r="A11" s="4" t="s">
        <v>28</v>
      </c>
      <c r="B11" s="4"/>
      <c r="C11" s="5"/>
      <c r="D11" s="5"/>
      <c r="E11" s="5">
        <v>0.38</v>
      </c>
      <c r="F11" s="4" t="s">
        <v>24</v>
      </c>
      <c r="G11" s="4"/>
      <c r="H11" s="4"/>
      <c r="I11" s="4"/>
      <c r="J11" s="6"/>
      <c r="K11" s="5"/>
      <c r="N11" s="13" t="s">
        <v>29</v>
      </c>
    </row>
    <row r="12" spans="1:16">
      <c r="A12" s="4" t="s">
        <v>30</v>
      </c>
      <c r="B12" s="4"/>
      <c r="C12" s="5">
        <v>0.19</v>
      </c>
      <c r="D12" s="5">
        <v>0.19</v>
      </c>
      <c r="E12" s="5">
        <v>0.39</v>
      </c>
      <c r="F12" s="4" t="s">
        <v>23</v>
      </c>
      <c r="G12" s="4"/>
      <c r="H12" s="4">
        <f>(C12*$I$2)/SUM((C12*$I$2),($I$3*D12))</f>
        <v>0.35960591133004921</v>
      </c>
      <c r="I12" s="4">
        <f>H12/C12</f>
        <v>1.8926626912107853</v>
      </c>
      <c r="J12" s="6">
        <f>C12/SUM(C12,D12)</f>
        <v>0.5</v>
      </c>
      <c r="K12" s="5">
        <f>J12/C12</f>
        <v>2.6315789473684212</v>
      </c>
    </row>
    <row r="13" spans="1:16">
      <c r="A13" s="4" t="s">
        <v>30</v>
      </c>
      <c r="B13" s="4"/>
      <c r="C13" s="5">
        <v>0.19</v>
      </c>
      <c r="D13" s="5">
        <v>0.19</v>
      </c>
      <c r="E13" s="5">
        <v>0.39</v>
      </c>
      <c r="F13" s="4" t="s">
        <v>24</v>
      </c>
      <c r="G13" s="4"/>
      <c r="H13" s="4">
        <f>(D13*$I$3)/SUM((D13*$I$3),(C13*$I$2))</f>
        <v>0.64039408866995073</v>
      </c>
      <c r="I13" s="4">
        <f>H13/D13</f>
        <v>3.3704952035260565</v>
      </c>
      <c r="J13" s="6">
        <f>D13/SUM(C13,D13)</f>
        <v>0.5</v>
      </c>
      <c r="K13" s="5">
        <f>J13/D13</f>
        <v>2.6315789473684212</v>
      </c>
    </row>
    <row r="14" spans="1:16">
      <c r="A14" s="4" t="s">
        <v>31</v>
      </c>
      <c r="B14" s="4" t="s">
        <v>32</v>
      </c>
      <c r="C14" s="5">
        <v>0.2</v>
      </c>
      <c r="D14" s="5">
        <v>0.02</v>
      </c>
      <c r="E14" s="5">
        <v>0.51</v>
      </c>
      <c r="F14" s="4" t="s">
        <v>23</v>
      </c>
      <c r="G14" s="4"/>
      <c r="H14" s="4">
        <f>(C14*$I$2)/SUM((C14*$I$2),($I$3*D14))</f>
        <v>0.84883720930232553</v>
      </c>
      <c r="I14" s="4">
        <f>H14/C14</f>
        <v>4.2441860465116275</v>
      </c>
      <c r="J14" s="6">
        <f>C14/SUM(C14,D14)</f>
        <v>0.90909090909090917</v>
      </c>
      <c r="K14" s="5">
        <f>J14/C14</f>
        <v>4.5454545454545459</v>
      </c>
    </row>
    <row r="15" spans="1:16">
      <c r="A15" s="4" t="s">
        <v>31</v>
      </c>
      <c r="B15" s="4" t="s">
        <v>32</v>
      </c>
      <c r="C15" s="5">
        <v>0.2</v>
      </c>
      <c r="D15" s="5">
        <v>0.02</v>
      </c>
      <c r="E15" s="5">
        <v>0.51</v>
      </c>
      <c r="F15" s="4" t="s">
        <v>24</v>
      </c>
      <c r="G15" s="4"/>
      <c r="H15" s="4">
        <f>(D15*$I$3)/SUM((D15*$I$3),(C15*$I$2))</f>
        <v>0.15116279069767441</v>
      </c>
      <c r="I15" s="4">
        <f>H15/D15</f>
        <v>7.5581395348837201</v>
      </c>
      <c r="J15" s="6">
        <f>D15/SUM(C15,D15)</f>
        <v>9.0909090909090912E-2</v>
      </c>
      <c r="K15" s="5">
        <f>J15/D15</f>
        <v>4.5454545454545459</v>
      </c>
    </row>
    <row r="16" spans="1:16">
      <c r="A16" t="s">
        <v>33</v>
      </c>
      <c r="C16" s="5">
        <v>0.22</v>
      </c>
      <c r="D16" s="5">
        <v>0.03</v>
      </c>
      <c r="E16" s="5">
        <v>0.42</v>
      </c>
      <c r="F16" s="4" t="s">
        <v>23</v>
      </c>
      <c r="G16" s="4"/>
      <c r="H16" s="4">
        <f>(C16*$I$2)/SUM((C16*$I$2),($I$3*D16))</f>
        <v>0.80460921843687372</v>
      </c>
      <c r="I16" s="4">
        <f>H16/C16</f>
        <v>3.6573146292585168</v>
      </c>
      <c r="J16" s="6">
        <f>C16/SUM(C16,D16)</f>
        <v>0.88</v>
      </c>
      <c r="K16" s="5">
        <f>J16/C16</f>
        <v>4</v>
      </c>
    </row>
    <row r="17" spans="1:14">
      <c r="A17" t="s">
        <v>33</v>
      </c>
      <c r="C17" s="5">
        <v>0.22</v>
      </c>
      <c r="D17" s="5">
        <v>0.03</v>
      </c>
      <c r="E17" s="5">
        <v>0.42</v>
      </c>
      <c r="F17" s="4" t="s">
        <v>24</v>
      </c>
      <c r="G17" s="4"/>
      <c r="H17" s="4">
        <f>(D17*$I$3)/SUM((D17*$I$3),(C17*$I$2))</f>
        <v>0.19539078156312625</v>
      </c>
      <c r="I17" s="4">
        <f>H17/D17</f>
        <v>6.5130260521042089</v>
      </c>
      <c r="J17" s="6">
        <f>D17/SUM(C17,D17)</f>
        <v>0.12</v>
      </c>
      <c r="K17" s="5">
        <f>J17/D17</f>
        <v>4</v>
      </c>
    </row>
    <row r="18" spans="1:14">
      <c r="A18" s="4" t="s">
        <v>34</v>
      </c>
      <c r="B18" s="4"/>
      <c r="C18" s="5">
        <v>0.17</v>
      </c>
      <c r="D18" s="5">
        <v>0.08</v>
      </c>
      <c r="E18" s="5">
        <v>0.4</v>
      </c>
      <c r="F18" s="4" t="s">
        <v>23</v>
      </c>
      <c r="G18" s="4"/>
      <c r="H18" s="4">
        <f>(C18*$I$2)/SUM((C18*$I$2),($I$3*D18))</f>
        <v>0.54405962297238053</v>
      </c>
      <c r="I18" s="4">
        <f>H18/C18</f>
        <v>3.2003507233669439</v>
      </c>
      <c r="J18" s="6">
        <f>C18/SUM(C18,D18)</f>
        <v>0.68</v>
      </c>
      <c r="K18" s="5">
        <f>J18/C18</f>
        <v>4</v>
      </c>
    </row>
    <row r="19" spans="1:14">
      <c r="A19" s="4" t="s">
        <v>34</v>
      </c>
      <c r="B19" s="4"/>
      <c r="C19" s="5">
        <v>0.17</v>
      </c>
      <c r="D19" s="5">
        <v>0.08</v>
      </c>
      <c r="E19" s="5">
        <v>0.4</v>
      </c>
      <c r="F19" s="4" t="s">
        <v>24</v>
      </c>
      <c r="G19" s="4"/>
      <c r="H19" s="4">
        <f>(D19*$I$3)/SUM((D19*$I$3),(C19*$I$2))</f>
        <v>0.45594037702761947</v>
      </c>
      <c r="I19" s="4">
        <f>H19/D19</f>
        <v>5.6992547128452431</v>
      </c>
      <c r="J19" s="6">
        <f>D19/SUM(C19,D19)</f>
        <v>0.32</v>
      </c>
      <c r="K19" s="5">
        <f>J19/D19</f>
        <v>4</v>
      </c>
    </row>
    <row r="20" spans="1:14">
      <c r="A20" s="4" t="s">
        <v>35</v>
      </c>
      <c r="B20" s="4"/>
      <c r="C20" s="5"/>
      <c r="D20" s="5"/>
      <c r="E20" s="5">
        <v>0.43</v>
      </c>
      <c r="F20" s="4" t="s">
        <v>23</v>
      </c>
      <c r="G20" s="4"/>
      <c r="H20" s="4"/>
      <c r="I20" s="4"/>
      <c r="J20" s="6"/>
      <c r="K20" s="5"/>
    </row>
    <row r="21" spans="1:14">
      <c r="A21" s="4" t="s">
        <v>35</v>
      </c>
      <c r="B21" s="4"/>
      <c r="C21" s="5"/>
      <c r="D21" s="5"/>
      <c r="E21" s="5">
        <v>0.43</v>
      </c>
      <c r="F21" s="4" t="s">
        <v>24</v>
      </c>
      <c r="G21" s="4"/>
      <c r="H21" s="4"/>
      <c r="I21" s="4"/>
      <c r="J21" s="6"/>
      <c r="K21" s="5"/>
    </row>
    <row r="22" spans="1:14">
      <c r="A22" s="4" t="s">
        <v>36</v>
      </c>
      <c r="B22" s="4"/>
      <c r="C22" s="5"/>
      <c r="D22" s="5"/>
      <c r="E22" s="5">
        <v>0.42</v>
      </c>
      <c r="F22" s="4" t="s">
        <v>23</v>
      </c>
      <c r="G22" s="4"/>
      <c r="H22" s="4"/>
      <c r="I22" s="4"/>
      <c r="J22" s="6"/>
      <c r="K22" s="5"/>
    </row>
    <row r="23" spans="1:14">
      <c r="A23" s="4" t="s">
        <v>36</v>
      </c>
      <c r="B23" s="4"/>
      <c r="C23" s="5"/>
      <c r="D23" s="5"/>
      <c r="E23" s="5">
        <v>0.42</v>
      </c>
      <c r="F23" s="4" t="s">
        <v>24</v>
      </c>
      <c r="G23" s="4"/>
      <c r="H23" s="4"/>
      <c r="I23" s="4"/>
      <c r="J23" s="6"/>
      <c r="K23" s="5"/>
    </row>
    <row r="24" spans="1:14">
      <c r="A24" s="4" t="s">
        <v>37</v>
      </c>
      <c r="B24" s="4"/>
      <c r="C24" s="5">
        <v>0.19</v>
      </c>
      <c r="D24" s="5">
        <v>0.08</v>
      </c>
      <c r="E24" s="5">
        <v>0.44</v>
      </c>
      <c r="F24" s="4" t="s">
        <v>23</v>
      </c>
      <c r="G24" s="4"/>
      <c r="H24" s="4">
        <f>(C24*$I$2)/SUM((C24*$I$2),($I$3*D24))</f>
        <v>0.57148743304491134</v>
      </c>
      <c r="I24" s="4">
        <f>H24/C24</f>
        <v>3.0078285949732178</v>
      </c>
      <c r="J24" s="6">
        <f>C24/SUM(C24,D24)</f>
        <v>0.70370370370370372</v>
      </c>
      <c r="K24" s="5">
        <f>J24/C24</f>
        <v>3.7037037037037037</v>
      </c>
    </row>
    <row r="25" spans="1:14">
      <c r="A25" s="4" t="s">
        <v>37</v>
      </c>
      <c r="B25" s="4"/>
      <c r="C25" s="5">
        <v>0.19</v>
      </c>
      <c r="D25" s="5">
        <v>0.08</v>
      </c>
      <c r="E25" s="5">
        <v>0.44</v>
      </c>
      <c r="F25" s="4" t="s">
        <v>24</v>
      </c>
      <c r="G25" s="4"/>
      <c r="H25" s="4">
        <f>(D25*$I$3)/SUM((D25*$I$3),(C25*$I$2))</f>
        <v>0.4285125669550886</v>
      </c>
      <c r="I25" s="4">
        <f>H25/D25</f>
        <v>5.3564070869386073</v>
      </c>
      <c r="J25" s="6">
        <f>D25/SUM(C25,D25)</f>
        <v>0.29629629629629628</v>
      </c>
      <c r="K25" s="5">
        <f>J25/D25</f>
        <v>3.7037037037037033</v>
      </c>
    </row>
    <row r="26" spans="1:14">
      <c r="A26" s="4" t="s">
        <v>38</v>
      </c>
      <c r="B26" s="4"/>
      <c r="C26" s="5">
        <v>0.24</v>
      </c>
      <c r="D26" s="5">
        <v>0.13</v>
      </c>
      <c r="E26" s="5">
        <v>0.39</v>
      </c>
      <c r="F26" s="4" t="s">
        <v>23</v>
      </c>
      <c r="G26" s="4"/>
      <c r="H26" s="4">
        <f>(C26*$I$2)/SUM((C26*$I$2),($I$3*D26))</f>
        <v>0.5090063916327715</v>
      </c>
      <c r="I26" s="4">
        <f>H26/C26</f>
        <v>2.1208599651365478</v>
      </c>
      <c r="J26" s="6">
        <f>C26/SUM(C26,D26)</f>
        <v>0.64864864864864868</v>
      </c>
      <c r="K26" s="5">
        <f>J26/C26</f>
        <v>2.7027027027027031</v>
      </c>
      <c r="N26" t="s">
        <v>39</v>
      </c>
    </row>
    <row r="27" spans="1:14">
      <c r="A27" s="4" t="s">
        <v>38</v>
      </c>
      <c r="B27" s="4"/>
      <c r="C27" s="5">
        <v>0.24</v>
      </c>
      <c r="D27" s="5">
        <v>0.13</v>
      </c>
      <c r="E27" s="5">
        <v>0.39</v>
      </c>
      <c r="F27" s="4" t="s">
        <v>24</v>
      </c>
      <c r="G27" s="4"/>
      <c r="H27" s="4">
        <f>(D27*$I$3)/SUM((D27*$I$3),(C27*$I$2))</f>
        <v>0.49099360836722838</v>
      </c>
      <c r="I27" s="4">
        <f>H27/D27</f>
        <v>3.7768739105171414</v>
      </c>
      <c r="J27" s="6">
        <f>D27/SUM(C27,D27)</f>
        <v>0.35135135135135137</v>
      </c>
      <c r="K27" s="5">
        <f>J27/D27</f>
        <v>2.7027027027027026</v>
      </c>
      <c r="N27" t="s">
        <v>39</v>
      </c>
    </row>
    <row r="28" spans="1:14">
      <c r="A28" s="4" t="s">
        <v>40</v>
      </c>
      <c r="B28" s="4"/>
      <c r="C28" s="5"/>
      <c r="D28" s="5"/>
      <c r="E28" s="5">
        <v>0.38</v>
      </c>
      <c r="F28" s="4" t="s">
        <v>23</v>
      </c>
      <c r="G28" s="4"/>
      <c r="H28" s="4"/>
      <c r="I28" s="4"/>
      <c r="J28" s="6"/>
      <c r="K28" s="5"/>
    </row>
    <row r="29" spans="1:14">
      <c r="A29" s="4" t="s">
        <v>40</v>
      </c>
      <c r="B29" s="4"/>
      <c r="C29" s="5"/>
      <c r="D29" s="5"/>
      <c r="E29" s="5">
        <v>0.38</v>
      </c>
      <c r="F29" s="4" t="s">
        <v>24</v>
      </c>
      <c r="G29" s="4"/>
      <c r="H29" s="4"/>
      <c r="I29" s="4"/>
      <c r="J29" s="6"/>
      <c r="K29" s="5"/>
    </row>
    <row r="30" spans="1:14">
      <c r="A30" s="4" t="s">
        <v>41</v>
      </c>
      <c r="B30" s="4"/>
      <c r="C30" s="5">
        <v>0.23</v>
      </c>
      <c r="D30" s="5">
        <v>0.05</v>
      </c>
      <c r="E30" s="5">
        <v>0.38</v>
      </c>
      <c r="F30" s="4" t="s">
        <v>23</v>
      </c>
      <c r="G30" s="4"/>
      <c r="H30" s="4">
        <f>(C30*$I$2)/SUM((C30*$I$2),($I$3*D30))</f>
        <v>0.72091026191498497</v>
      </c>
      <c r="I30" s="4">
        <f>H30/C30</f>
        <v>3.1343924431086303</v>
      </c>
      <c r="J30" s="6">
        <f>C30/SUM(C30,D30)</f>
        <v>0.8214285714285714</v>
      </c>
      <c r="K30" s="5">
        <f>J30/C30</f>
        <v>3.5714285714285712</v>
      </c>
    </row>
    <row r="31" spans="1:14">
      <c r="A31" s="4" t="s">
        <v>42</v>
      </c>
      <c r="B31" s="4"/>
      <c r="C31" s="5">
        <v>0.23</v>
      </c>
      <c r="D31" s="5">
        <v>0.05</v>
      </c>
      <c r="E31" s="5">
        <v>0.38</v>
      </c>
      <c r="F31" s="4" t="s">
        <v>24</v>
      </c>
      <c r="G31" s="4"/>
      <c r="H31" s="4">
        <f>(D31*$I$3)/SUM((D31*$I$3),(C31*$I$2))</f>
        <v>0.27908973808501503</v>
      </c>
      <c r="I31" s="4">
        <f>H31/D31</f>
        <v>5.5817947617003005</v>
      </c>
      <c r="J31" s="6">
        <f>D31/SUM(C31,D31)</f>
        <v>0.17857142857142858</v>
      </c>
      <c r="K31" s="5">
        <f>J31/D31</f>
        <v>3.5714285714285712</v>
      </c>
    </row>
    <row r="32" spans="1:14">
      <c r="A32" s="4"/>
      <c r="B32" s="4"/>
      <c r="C32" s="5"/>
      <c r="D32" s="5"/>
      <c r="E32" s="5"/>
      <c r="F32" s="4"/>
      <c r="G32" s="4"/>
      <c r="H32" s="4"/>
      <c r="I32" s="4"/>
      <c r="J32" s="6"/>
      <c r="K32" s="5"/>
    </row>
    <row r="33" spans="1:11">
      <c r="A33" s="7"/>
      <c r="B33" s="7"/>
      <c r="C33" s="8"/>
      <c r="D33" s="9"/>
      <c r="E33" s="9"/>
      <c r="F33" s="7"/>
      <c r="G33" s="4"/>
      <c r="H33" s="4"/>
      <c r="I33" s="4"/>
      <c r="J33" s="6"/>
      <c r="K33" s="5"/>
    </row>
    <row r="34" spans="1:11" ht="15.75">
      <c r="A34" s="11"/>
      <c r="B34" s="11"/>
      <c r="C34" s="11"/>
    </row>
    <row r="35" spans="1:11" ht="15.75">
      <c r="A35" s="11"/>
      <c r="B35" s="11"/>
      <c r="C35" s="11"/>
    </row>
    <row r="36" spans="1:11" ht="15.75">
      <c r="A36" s="11"/>
      <c r="B36" s="11"/>
      <c r="C36" s="11"/>
    </row>
    <row r="40" spans="1:11">
      <c r="E40">
        <f>(10*0.43)/(((10*0.43)+(3*0.57)))</f>
        <v>0.71547420965058239</v>
      </c>
    </row>
  </sheetData>
  <hyperlinks>
    <hyperlink ref="N8" r:id="rId1" xr:uid="{ACFFF2DA-C707-47F9-9932-7E14D02AA18B}"/>
    <hyperlink ref="N9" r:id="rId2" xr:uid="{5EB28BDB-1AA2-4480-9754-EBA016FAF2E6}"/>
    <hyperlink ref="N10" r:id="rId3" location="ch3.47" xr:uid="{7C1E24DD-4CF1-4BD6-8A69-6D532C77FA57}"/>
    <hyperlink ref="N11" r:id="rId4" location="ch3.47" xr:uid="{BE89D0FB-4963-4481-BA7D-708A8AA34ED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4726C69A66EA4099E389C94D12C179" ma:contentTypeVersion="4" ma:contentTypeDescription="Create a new document." ma:contentTypeScope="" ma:versionID="6ad97274cbe9e562ff496b594102c4a0">
  <xsd:schema xmlns:xsd="http://www.w3.org/2001/XMLSchema" xmlns:xs="http://www.w3.org/2001/XMLSchema" xmlns:p="http://schemas.microsoft.com/office/2006/metadata/properties" xmlns:ns2="dae89b64-c529-494f-868e-ad5d2094d0fa" xmlns:ns3="ed16b9de-937e-42cc-89df-e5a7efc4dd3c" targetNamespace="http://schemas.microsoft.com/office/2006/metadata/properties" ma:root="true" ma:fieldsID="882a53b903b75572d08ede252261cdd6" ns2:_="" ns3:_="">
    <xsd:import namespace="dae89b64-c529-494f-868e-ad5d2094d0fa"/>
    <xsd:import namespace="ed16b9de-937e-42cc-89df-e5a7efc4dd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e89b64-c529-494f-868e-ad5d2094d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6b9de-937e-42cc-89df-e5a7efc4dd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E39843-E64D-4761-BBA9-775D6DD6F0B3}"/>
</file>

<file path=customXml/itemProps2.xml><?xml version="1.0" encoding="utf-8"?>
<ds:datastoreItem xmlns:ds="http://schemas.openxmlformats.org/officeDocument/2006/customXml" ds:itemID="{7BD6B0DE-2AB4-462A-9D5F-314B7CF973FC}"/>
</file>

<file path=customXml/itemProps3.xml><?xml version="1.0" encoding="utf-8"?>
<ds:datastoreItem xmlns:ds="http://schemas.openxmlformats.org/officeDocument/2006/customXml" ds:itemID="{5019CD82-974D-460A-AEDD-3AAAECA487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2023-05-16T05:25:46Z</dcterms:created>
  <dcterms:modified xsi:type="dcterms:W3CDTF">2023-05-25T19:30:55Z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0x010100D64726C69A66EA4099E389C94D12C179</vt:lpwstr>
  </property>
</Properties>
</file>