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24226"/>
  <xr:revisionPtr revIDLastSave="0" documentId="8_{07ABBFB7-F802-4B99-A571-1E4898A9C347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R30" i="1"/>
  <c r="S2" i="1"/>
  <c r="R2" i="1"/>
  <c r="Q2" i="1"/>
  <c r="N2" i="1"/>
  <c r="O2" i="1"/>
  <c r="P2" i="1"/>
  <c r="N28" i="1"/>
  <c r="Q28" i="1" s="1"/>
  <c r="S30" i="1"/>
  <c r="O30" i="1"/>
  <c r="N30" i="1"/>
  <c r="P29" i="1"/>
  <c r="S29" i="1" s="1"/>
  <c r="O29" i="1"/>
  <c r="R29" i="1" s="1"/>
  <c r="N29" i="1"/>
  <c r="Q29" i="1" s="1"/>
  <c r="P28" i="1"/>
  <c r="S28" i="1" s="1"/>
  <c r="O28" i="1"/>
  <c r="R28" i="1" s="1"/>
  <c r="S27" i="1"/>
  <c r="O27" i="1"/>
  <c r="R27" i="1" s="1"/>
  <c r="N27" i="1"/>
  <c r="Q27" i="1" s="1"/>
  <c r="S26" i="1"/>
  <c r="O26" i="1"/>
  <c r="R26" i="1" s="1"/>
  <c r="N26" i="1"/>
  <c r="Q26" i="1" s="1"/>
  <c r="P25" i="1"/>
  <c r="S25" i="1" s="1"/>
  <c r="O25" i="1"/>
  <c r="R25" i="1" s="1"/>
  <c r="N25" i="1"/>
  <c r="Q25" i="1" s="1"/>
  <c r="P24" i="1"/>
  <c r="S24" i="1" s="1"/>
  <c r="O24" i="1"/>
  <c r="R24" i="1" s="1"/>
  <c r="N24" i="1"/>
  <c r="Q24" i="1" s="1"/>
  <c r="P23" i="1"/>
  <c r="S23" i="1" s="1"/>
  <c r="O23" i="1"/>
  <c r="R23" i="1" s="1"/>
  <c r="N23" i="1"/>
  <c r="Q23" i="1" s="1"/>
  <c r="P22" i="1"/>
  <c r="S22" i="1" s="1"/>
  <c r="O22" i="1"/>
  <c r="R22" i="1" s="1"/>
  <c r="N22" i="1"/>
  <c r="Q22" i="1" s="1"/>
  <c r="P21" i="1"/>
  <c r="S21" i="1" s="1"/>
  <c r="O21" i="1"/>
  <c r="R21" i="1" s="1"/>
  <c r="N21" i="1"/>
  <c r="Q21" i="1" s="1"/>
  <c r="P20" i="1"/>
  <c r="S20" i="1" s="1"/>
  <c r="O20" i="1"/>
  <c r="R20" i="1" s="1"/>
  <c r="N20" i="1"/>
  <c r="Q20" i="1" s="1"/>
  <c r="P19" i="1"/>
  <c r="S19" i="1" s="1"/>
  <c r="O19" i="1"/>
  <c r="R19" i="1" s="1"/>
  <c r="N19" i="1"/>
  <c r="Q19" i="1" s="1"/>
  <c r="P18" i="1"/>
  <c r="S18" i="1" s="1"/>
  <c r="O18" i="1"/>
  <c r="R18" i="1" s="1"/>
  <c r="N18" i="1"/>
  <c r="Q18" i="1" s="1"/>
  <c r="P17" i="1"/>
  <c r="S17" i="1" s="1"/>
  <c r="O17" i="1"/>
  <c r="R17" i="1" s="1"/>
  <c r="N17" i="1"/>
  <c r="Q17" i="1" s="1"/>
  <c r="P16" i="1"/>
  <c r="S16" i="1" s="1"/>
  <c r="O16" i="1"/>
  <c r="R16" i="1" s="1"/>
  <c r="N16" i="1"/>
  <c r="Q16" i="1" s="1"/>
  <c r="P15" i="1"/>
  <c r="S15" i="1" s="1"/>
  <c r="O15" i="1"/>
  <c r="R15" i="1" s="1"/>
  <c r="N15" i="1"/>
  <c r="Q15" i="1" s="1"/>
  <c r="P14" i="1"/>
  <c r="S14" i="1" s="1"/>
  <c r="O14" i="1"/>
  <c r="R14" i="1" s="1"/>
  <c r="N14" i="1"/>
  <c r="Q14" i="1" s="1"/>
  <c r="P13" i="1"/>
  <c r="S13" i="1" s="1"/>
  <c r="O13" i="1"/>
  <c r="R13" i="1" s="1"/>
  <c r="N13" i="1"/>
  <c r="Q13" i="1" s="1"/>
  <c r="P12" i="1"/>
  <c r="S12" i="1" s="1"/>
  <c r="O12" i="1"/>
  <c r="R12" i="1" s="1"/>
  <c r="N12" i="1"/>
  <c r="Q12" i="1" s="1"/>
  <c r="S11" i="1"/>
  <c r="O11" i="1"/>
  <c r="R11" i="1" s="1"/>
  <c r="N11" i="1"/>
  <c r="Q11" i="1" s="1"/>
  <c r="P10" i="1"/>
  <c r="S10" i="1" s="1"/>
  <c r="O10" i="1"/>
  <c r="R10" i="1" s="1"/>
  <c r="N10" i="1"/>
  <c r="Q10" i="1" s="1"/>
  <c r="P9" i="1"/>
  <c r="S9" i="1" s="1"/>
  <c r="O9" i="1"/>
  <c r="R9" i="1" s="1"/>
  <c r="N9" i="1"/>
  <c r="Q9" i="1" s="1"/>
  <c r="P8" i="1"/>
  <c r="S8" i="1" s="1"/>
  <c r="O8" i="1"/>
  <c r="R8" i="1" s="1"/>
  <c r="N8" i="1"/>
  <c r="Q8" i="1" s="1"/>
  <c r="P7" i="1"/>
  <c r="S7" i="1" s="1"/>
  <c r="O7" i="1"/>
  <c r="R7" i="1" s="1"/>
  <c r="N7" i="1"/>
  <c r="Q7" i="1" s="1"/>
  <c r="P6" i="1"/>
  <c r="S6" i="1" s="1"/>
  <c r="O6" i="1"/>
  <c r="R6" i="1" s="1"/>
  <c r="N6" i="1"/>
  <c r="Q6" i="1" s="1"/>
  <c r="P5" i="1"/>
  <c r="S5" i="1" s="1"/>
  <c r="O5" i="1"/>
  <c r="R5" i="1" s="1"/>
  <c r="N5" i="1"/>
  <c r="Q5" i="1" s="1"/>
  <c r="P4" i="1"/>
  <c r="S4" i="1" s="1"/>
  <c r="O4" i="1"/>
  <c r="R4" i="1" s="1"/>
  <c r="N4" i="1"/>
  <c r="Q4" i="1" s="1"/>
  <c r="P3" i="1"/>
  <c r="S3" i="1" s="1"/>
  <c r="O3" i="1"/>
  <c r="R3" i="1" s="1"/>
  <c r="N3" i="1"/>
  <c r="Q3" i="1" s="1"/>
</calcChain>
</file>

<file path=xl/sharedStrings.xml><?xml version="1.0" encoding="utf-8"?>
<sst xmlns="http://schemas.openxmlformats.org/spreadsheetml/2006/main" count="341" uniqueCount="95">
  <si>
    <t>ingredient</t>
  </si>
  <si>
    <t>coproduct</t>
  </si>
  <si>
    <t>gross_energy_product</t>
  </si>
  <si>
    <t>gross_energy_coproduct</t>
  </si>
  <si>
    <t>price_product</t>
  </si>
  <si>
    <t>price_coproduct</t>
  </si>
  <si>
    <t>price_unit</t>
  </si>
  <si>
    <t>item</t>
  </si>
  <si>
    <t>FAO_code</t>
  </si>
  <si>
    <t>map_spam_code</t>
  </si>
  <si>
    <t>gaez_code</t>
  </si>
  <si>
    <t>yield_product</t>
  </si>
  <si>
    <t>yield_coproduct</t>
  </si>
  <si>
    <t>partition_mass</t>
  </si>
  <si>
    <t>partition_energy</t>
  </si>
  <si>
    <t>partition_econ</t>
  </si>
  <si>
    <t>mass_allocation_factor</t>
  </si>
  <si>
    <t>ge_allocation_factor</t>
  </si>
  <si>
    <t>econ_allocation_factor</t>
  </si>
  <si>
    <t>yield_product_reference</t>
  </si>
  <si>
    <t>yield_coproduct_reference</t>
  </si>
  <si>
    <t>energy_product_reference</t>
  </si>
  <si>
    <t>energy_coproduct_reference</t>
  </si>
  <si>
    <t>price_product_reference</t>
  </si>
  <si>
    <t>price_coproduct_reference</t>
  </si>
  <si>
    <t>soy protein concentrate</t>
  </si>
  <si>
    <t>soy oil</t>
  </si>
  <si>
    <t>USD/ton</t>
  </si>
  <si>
    <t>Soya beans</t>
  </si>
  <si>
    <t>soyb</t>
  </si>
  <si>
    <t>Soybean</t>
  </si>
  <si>
    <t>https://blonksustainability.nl/tools-and-databases/agri-footprint</t>
  </si>
  <si>
    <t>https://blonksustainability.nl/news-and-publications/publications</t>
  </si>
  <si>
    <t>soybean hull</t>
  </si>
  <si>
    <t>soybean mollasses</t>
  </si>
  <si>
    <t>soybean meal</t>
  </si>
  <si>
    <t>wheat gluten</t>
  </si>
  <si>
    <t>wheat starch</t>
  </si>
  <si>
    <t>EUR/kg</t>
  </si>
  <si>
    <t>Wheat</t>
  </si>
  <si>
    <t>whea</t>
  </si>
  <si>
    <t>wheat starch slurry</t>
  </si>
  <si>
    <t>wheat bran</t>
  </si>
  <si>
    <t>wheat gluten feed</t>
  </si>
  <si>
    <t>wheat</t>
  </si>
  <si>
    <t>corn gluten meal</t>
  </si>
  <si>
    <t>corn starch</t>
  </si>
  <si>
    <t>Maize (corn)</t>
  </si>
  <si>
    <t>maiz</t>
  </si>
  <si>
    <t>Maize</t>
  </si>
  <si>
    <t>https://www.feedipedia.org/node/715</t>
  </si>
  <si>
    <t xml:space="preserve">https://www.ncbi.nlm.nih.gov/pmc/articles/PMC7858148/ </t>
  </si>
  <si>
    <t>maize germ</t>
  </si>
  <si>
    <t>https://www.feedipedia.org/node/716</t>
  </si>
  <si>
    <t>corn gluten feed</t>
  </si>
  <si>
    <t>https://www.feedipedia.org/node/714</t>
  </si>
  <si>
    <t>pea protein concentrate</t>
  </si>
  <si>
    <t>pea starch</t>
  </si>
  <si>
    <t>Peas, dry</t>
  </si>
  <si>
    <t>opul</t>
  </si>
  <si>
    <t>Pulses</t>
  </si>
  <si>
    <t xml:space="preserve">https://link.springer.com/article/10.1007/BF01091191 </t>
  </si>
  <si>
    <t>https://www.ncbi.nlm.nih.gov/pmc/articles/PMC8396644</t>
  </si>
  <si>
    <t>https://www.feedtables.com/content/pea-protein-concentrate</t>
  </si>
  <si>
    <t>pea pulp</t>
  </si>
  <si>
    <t>https://iopscience.iop.org/article/10.1088/1755-1315/459/4/042072/pdf</t>
  </si>
  <si>
    <t>https://www.cabdirect.org/cabdirect/FullTextPDF/2019/20193154981.pdf</t>
  </si>
  <si>
    <t>pea solubles</t>
  </si>
  <si>
    <t>Assigned arbritrary low value</t>
  </si>
  <si>
    <t>sunflower meal</t>
  </si>
  <si>
    <t>sunflower oil</t>
  </si>
  <si>
    <t>Sunflower seed</t>
  </si>
  <si>
    <t>sunf</t>
  </si>
  <si>
    <t>Sunflower</t>
  </si>
  <si>
    <t>linseed oil</t>
  </si>
  <si>
    <t>linseed meal</t>
  </si>
  <si>
    <t>Linseed</t>
  </si>
  <si>
    <t>ooil</t>
  </si>
  <si>
    <t>CropsNES</t>
  </si>
  <si>
    <t>guar meal</t>
  </si>
  <si>
    <t>guar gum powder</t>
  </si>
  <si>
    <t>Other pulses n.e.c.</t>
  </si>
  <si>
    <t>faba beans</t>
  </si>
  <si>
    <t>Broad beans and horse beans, dry</t>
  </si>
  <si>
    <t>canola oil</t>
  </si>
  <si>
    <t>canola meal</t>
  </si>
  <si>
    <t>Rape or colza seed</t>
  </si>
  <si>
    <t>rape</t>
  </si>
  <si>
    <t>Rapeseed</t>
  </si>
  <si>
    <t>coconut oil</t>
  </si>
  <si>
    <t>cake of coconut</t>
  </si>
  <si>
    <t>USD/kg</t>
  </si>
  <si>
    <t>Coconuts, in shell</t>
  </si>
  <si>
    <t>cnut</t>
  </si>
  <si>
    <t>pea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</si>
</sst>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opscience.iop.org/article/10.1088/1755-1315/459/4/042072/pdf" TargetMode="External"/><Relationship Id="rId21" Type="http://schemas.openxmlformats.org/officeDocument/2006/relationships/hyperlink" Target="https://blonksustainability.nl/tools-and-databases/agri-footprint" TargetMode="External"/><Relationship Id="rId42" Type="http://schemas.openxmlformats.org/officeDocument/2006/relationships/hyperlink" Target="https://blonksustainability.nl/news-and-publications/publications" TargetMode="External"/><Relationship Id="rId63" Type="http://schemas.openxmlformats.org/officeDocument/2006/relationships/hyperlink" Target="https://blonksustainability.nl/news-and-publications/publications" TargetMode="External"/><Relationship Id="rId84" Type="http://schemas.openxmlformats.org/officeDocument/2006/relationships/hyperlink" Target="https://blonksustainability.nl/news-and-publications/publications" TargetMode="External"/><Relationship Id="rId138" Type="http://schemas.openxmlformats.org/officeDocument/2006/relationships/hyperlink" Target="https://blonksustainability.nl/news-and-publications/publications" TargetMode="External"/><Relationship Id="rId107" Type="http://schemas.openxmlformats.org/officeDocument/2006/relationships/hyperlink" Target="https://blonksustainability.nl/tools-and-databases/agri-footprint" TargetMode="External"/><Relationship Id="rId11" Type="http://schemas.openxmlformats.org/officeDocument/2006/relationships/hyperlink" Target="https://blonksustainability.nl/tools-and-databases/agri-footprint" TargetMode="External"/><Relationship Id="rId32" Type="http://schemas.openxmlformats.org/officeDocument/2006/relationships/hyperlink" Target="https://blonksustainability.nl/news-and-publications/publications" TargetMode="External"/><Relationship Id="rId37" Type="http://schemas.openxmlformats.org/officeDocument/2006/relationships/hyperlink" Target="https://blonksustainability.nl/news-and-publications/publications" TargetMode="External"/><Relationship Id="rId53" Type="http://schemas.openxmlformats.org/officeDocument/2006/relationships/hyperlink" Target="https://www.feedipedia.org/node/716" TargetMode="External"/><Relationship Id="rId58" Type="http://schemas.openxmlformats.org/officeDocument/2006/relationships/hyperlink" Target="https://blonksustainability.nl/news-and-publications/publications" TargetMode="External"/><Relationship Id="rId74" Type="http://schemas.openxmlformats.org/officeDocument/2006/relationships/hyperlink" Target="https://blonksustainability.nl/news-and-publications/publications" TargetMode="External"/><Relationship Id="rId79" Type="http://schemas.openxmlformats.org/officeDocument/2006/relationships/hyperlink" Target="https://blonksustainability.nl/news-and-publications/publications" TargetMode="External"/><Relationship Id="rId102" Type="http://schemas.openxmlformats.org/officeDocument/2006/relationships/hyperlink" Target="https://blonksustainability.nl/tools-and-databases/agri-footprint" TargetMode="External"/><Relationship Id="rId123" Type="http://schemas.openxmlformats.org/officeDocument/2006/relationships/hyperlink" Target="https://blonksustainability.nl/news-and-publications/publications" TargetMode="External"/><Relationship Id="rId128" Type="http://schemas.openxmlformats.org/officeDocument/2006/relationships/hyperlink" Target="https://blonksustainability.nl/news-and-publications/publications" TargetMode="External"/><Relationship Id="rId144" Type="http://schemas.openxmlformats.org/officeDocument/2006/relationships/hyperlink" Target="https://blonksustainability.nl/news-and-publications/publications" TargetMode="External"/><Relationship Id="rId5" Type="http://schemas.openxmlformats.org/officeDocument/2006/relationships/hyperlink" Target="https://blonksustainability.nl/tools-and-databases/agri-footprint" TargetMode="External"/><Relationship Id="rId90" Type="http://schemas.openxmlformats.org/officeDocument/2006/relationships/hyperlink" Target="https://blonksustainability.nl/news-and-publications/publications" TargetMode="External"/><Relationship Id="rId95" Type="http://schemas.openxmlformats.org/officeDocument/2006/relationships/hyperlink" Target="https://www.cabdirect.org/cabdirect/FullTextPDF/2019/20193154981.pdf" TargetMode="External"/><Relationship Id="rId22" Type="http://schemas.openxmlformats.org/officeDocument/2006/relationships/hyperlink" Target="https://blonksustainability.nl/tools-and-databases/agri-footprint" TargetMode="External"/><Relationship Id="rId27" Type="http://schemas.openxmlformats.org/officeDocument/2006/relationships/hyperlink" Target="https://blonksustainability.nl/tools-and-databases/agri-footprint" TargetMode="External"/><Relationship Id="rId43" Type="http://schemas.openxmlformats.org/officeDocument/2006/relationships/hyperlink" Target="https://blonksustainability.nl/news-and-publications/publications" TargetMode="External"/><Relationship Id="rId48" Type="http://schemas.openxmlformats.org/officeDocument/2006/relationships/hyperlink" Target="https://www.feedipedia.org/node/715" TargetMode="External"/><Relationship Id="rId64" Type="http://schemas.openxmlformats.org/officeDocument/2006/relationships/hyperlink" Target="https://blonksustainability.nl/news-and-publications/publications" TargetMode="External"/><Relationship Id="rId69" Type="http://schemas.openxmlformats.org/officeDocument/2006/relationships/hyperlink" Target="https://blonksustainability.nl/news-and-publications/publications" TargetMode="External"/><Relationship Id="rId113" Type="http://schemas.openxmlformats.org/officeDocument/2006/relationships/hyperlink" Target="https://link.springer.com/article/10.1007/BF01091191" TargetMode="External"/><Relationship Id="rId118" Type="http://schemas.openxmlformats.org/officeDocument/2006/relationships/hyperlink" Target="https://iopscience.iop.org/article/10.1088/1755-1315/459/4/042072/pdf" TargetMode="External"/><Relationship Id="rId134" Type="http://schemas.openxmlformats.org/officeDocument/2006/relationships/hyperlink" Target="https://blonksustainability.nl/tools-and-databases/agri-footprint" TargetMode="External"/><Relationship Id="rId139" Type="http://schemas.openxmlformats.org/officeDocument/2006/relationships/hyperlink" Target="https://blonksustainability.nl/news-and-publications/publications" TargetMode="External"/><Relationship Id="rId80" Type="http://schemas.openxmlformats.org/officeDocument/2006/relationships/hyperlink" Target="https://blonksustainability.nl/news-and-publications/publications" TargetMode="External"/><Relationship Id="rId85" Type="http://schemas.openxmlformats.org/officeDocument/2006/relationships/hyperlink" Target="https://blonksustainability.nl/news-and-publications/publications" TargetMode="External"/><Relationship Id="rId12" Type="http://schemas.openxmlformats.org/officeDocument/2006/relationships/hyperlink" Target="https://blonksustainability.nl/tools-and-databases/agri-footprint" TargetMode="External"/><Relationship Id="rId17" Type="http://schemas.openxmlformats.org/officeDocument/2006/relationships/hyperlink" Target="https://blonksustainability.nl/tools-and-databases/agri-footprint" TargetMode="External"/><Relationship Id="rId33" Type="http://schemas.openxmlformats.org/officeDocument/2006/relationships/hyperlink" Target="https://blonksustainability.nl/news-and-publications/publications" TargetMode="External"/><Relationship Id="rId38" Type="http://schemas.openxmlformats.org/officeDocument/2006/relationships/hyperlink" Target="https://blonksustainability.nl/news-and-publications/publications" TargetMode="External"/><Relationship Id="rId59" Type="http://schemas.openxmlformats.org/officeDocument/2006/relationships/hyperlink" Target="https://blonksustainability.nl/news-and-publications/publications" TargetMode="External"/><Relationship Id="rId103" Type="http://schemas.openxmlformats.org/officeDocument/2006/relationships/hyperlink" Target="https://blonksustainability.nl/tools-and-databases/agri-footprint" TargetMode="External"/><Relationship Id="rId108" Type="http://schemas.openxmlformats.org/officeDocument/2006/relationships/hyperlink" Target="https://blonksustainability.nl/tools-and-databases/agri-footprint" TargetMode="External"/><Relationship Id="rId124" Type="http://schemas.openxmlformats.org/officeDocument/2006/relationships/hyperlink" Target="https://blonksustainability.nl/news-and-publications/publications" TargetMode="External"/><Relationship Id="rId129" Type="http://schemas.openxmlformats.org/officeDocument/2006/relationships/hyperlink" Target="https://blonksustainability.nl/tools-and-databases/agri-footprint" TargetMode="External"/><Relationship Id="rId54" Type="http://schemas.openxmlformats.org/officeDocument/2006/relationships/hyperlink" Target="https://www.feedipedia.org/node/714" TargetMode="External"/><Relationship Id="rId70" Type="http://schemas.openxmlformats.org/officeDocument/2006/relationships/hyperlink" Target="https://blonksustainability.nl/news-and-publications/publications" TargetMode="External"/><Relationship Id="rId75" Type="http://schemas.openxmlformats.org/officeDocument/2006/relationships/hyperlink" Target="https://blonksustainability.nl/news-and-publications/publications" TargetMode="External"/><Relationship Id="rId91" Type="http://schemas.openxmlformats.org/officeDocument/2006/relationships/hyperlink" Target="https://www.feedtables.com/content/pea-protein-concentrate" TargetMode="External"/><Relationship Id="rId96" Type="http://schemas.openxmlformats.org/officeDocument/2006/relationships/hyperlink" Target="https://www.cabdirect.org/cabdirect/FullTextPDF/2019/20193154981.pdf" TargetMode="External"/><Relationship Id="rId140" Type="http://schemas.openxmlformats.org/officeDocument/2006/relationships/hyperlink" Target="https://blonksustainability.nl/news-and-publications/publications" TargetMode="External"/><Relationship Id="rId1" Type="http://schemas.openxmlformats.org/officeDocument/2006/relationships/hyperlink" Target="https://blonksustainability.nl/tools-and-databases/agri-footprint" TargetMode="External"/><Relationship Id="rId6" Type="http://schemas.openxmlformats.org/officeDocument/2006/relationships/hyperlink" Target="https://blonksustainability.nl/tools-and-databases/agri-footprint" TargetMode="External"/><Relationship Id="rId23" Type="http://schemas.openxmlformats.org/officeDocument/2006/relationships/hyperlink" Target="https://blonksustainability.nl/tools-and-databases/agri-footprint" TargetMode="External"/><Relationship Id="rId28" Type="http://schemas.openxmlformats.org/officeDocument/2006/relationships/hyperlink" Target="https://blonksustainability.nl/tools-and-databases/agri-footprint" TargetMode="External"/><Relationship Id="rId49" Type="http://schemas.openxmlformats.org/officeDocument/2006/relationships/hyperlink" Target="https://www.ncbi.nlm.nih.gov/pmc/articles/PMC7858148/" TargetMode="External"/><Relationship Id="rId114" Type="http://schemas.openxmlformats.org/officeDocument/2006/relationships/hyperlink" Target="https://link.springer.com/article/10.1007/BF01091191" TargetMode="External"/><Relationship Id="rId119" Type="http://schemas.openxmlformats.org/officeDocument/2006/relationships/hyperlink" Target="https://www.ncbi.nlm.nih.gov/pmc/articles/PMC8396644" TargetMode="External"/><Relationship Id="rId44" Type="http://schemas.openxmlformats.org/officeDocument/2006/relationships/hyperlink" Target="https://blonksustainability.nl/news-and-publications/publications" TargetMode="External"/><Relationship Id="rId60" Type="http://schemas.openxmlformats.org/officeDocument/2006/relationships/hyperlink" Target="https://blonksustainability.nl/news-and-publications/publications" TargetMode="External"/><Relationship Id="rId65" Type="http://schemas.openxmlformats.org/officeDocument/2006/relationships/hyperlink" Target="https://blonksustainability.nl/news-and-publications/publications" TargetMode="External"/><Relationship Id="rId81" Type="http://schemas.openxmlformats.org/officeDocument/2006/relationships/hyperlink" Target="https://blonksustainability.nl/news-and-publications/publications" TargetMode="External"/><Relationship Id="rId86" Type="http://schemas.openxmlformats.org/officeDocument/2006/relationships/hyperlink" Target="https://blonksustainability.nl/news-and-publications/publications" TargetMode="External"/><Relationship Id="rId130" Type="http://schemas.openxmlformats.org/officeDocument/2006/relationships/hyperlink" Target="https://blonksustainability.nl/tools-and-databases/agri-footprint" TargetMode="External"/><Relationship Id="rId135" Type="http://schemas.openxmlformats.org/officeDocument/2006/relationships/hyperlink" Target="https://blonksustainability.nl/tools-and-databases/agri-footprint" TargetMode="External"/><Relationship Id="rId13" Type="http://schemas.openxmlformats.org/officeDocument/2006/relationships/hyperlink" Target="https://blonksustainability.nl/news-and-publications/publications" TargetMode="External"/><Relationship Id="rId18" Type="http://schemas.openxmlformats.org/officeDocument/2006/relationships/hyperlink" Target="https://blonksustainability.nl/tools-and-databases/agri-footprint" TargetMode="External"/><Relationship Id="rId39" Type="http://schemas.openxmlformats.org/officeDocument/2006/relationships/hyperlink" Target="https://blonksustainability.nl/news-and-publications/publications" TargetMode="External"/><Relationship Id="rId109" Type="http://schemas.openxmlformats.org/officeDocument/2006/relationships/hyperlink" Target="https://blonksustainability.nl/tools-and-databases/agri-footprint" TargetMode="External"/><Relationship Id="rId34" Type="http://schemas.openxmlformats.org/officeDocument/2006/relationships/hyperlink" Target="https://blonksustainability.nl/news-and-publications/publications" TargetMode="External"/><Relationship Id="rId50" Type="http://schemas.openxmlformats.org/officeDocument/2006/relationships/hyperlink" Target="https://www.ncbi.nlm.nih.gov/pmc/articles/PMC7858148/" TargetMode="External"/><Relationship Id="rId55" Type="http://schemas.openxmlformats.org/officeDocument/2006/relationships/hyperlink" Target="https://www.feedipedia.org/node/715" TargetMode="External"/><Relationship Id="rId76" Type="http://schemas.openxmlformats.org/officeDocument/2006/relationships/hyperlink" Target="https://blonksustainability.nl/news-and-publications/publications" TargetMode="External"/><Relationship Id="rId97" Type="http://schemas.openxmlformats.org/officeDocument/2006/relationships/hyperlink" Target="https://blonksustainability.nl/tools-and-databases/agri-footprint" TargetMode="External"/><Relationship Id="rId104" Type="http://schemas.openxmlformats.org/officeDocument/2006/relationships/hyperlink" Target="https://blonksustainability.nl/tools-and-databases/agri-footprint" TargetMode="External"/><Relationship Id="rId120" Type="http://schemas.openxmlformats.org/officeDocument/2006/relationships/hyperlink" Target="https://www.ncbi.nlm.nih.gov/pmc/articles/PMC8396644" TargetMode="External"/><Relationship Id="rId125" Type="http://schemas.openxmlformats.org/officeDocument/2006/relationships/hyperlink" Target="https://blonksustainability.nl/news-and-publications/publications" TargetMode="External"/><Relationship Id="rId141" Type="http://schemas.openxmlformats.org/officeDocument/2006/relationships/hyperlink" Target="https://blonksustainability.nl/news-and-publications/publications" TargetMode="External"/><Relationship Id="rId7" Type="http://schemas.openxmlformats.org/officeDocument/2006/relationships/hyperlink" Target="https://blonksustainability.nl/tools-and-databases/agri-footprint" TargetMode="External"/><Relationship Id="rId71" Type="http://schemas.openxmlformats.org/officeDocument/2006/relationships/hyperlink" Target="https://blonksustainability.nl/news-and-publications/publications" TargetMode="External"/><Relationship Id="rId92" Type="http://schemas.openxmlformats.org/officeDocument/2006/relationships/hyperlink" Target="https://www.feedtables.com/content/pea-protein-concentrate" TargetMode="External"/><Relationship Id="rId2" Type="http://schemas.openxmlformats.org/officeDocument/2006/relationships/hyperlink" Target="https://blonksustainability.nl/tools-and-databases/agri-footprint" TargetMode="External"/><Relationship Id="rId29" Type="http://schemas.openxmlformats.org/officeDocument/2006/relationships/hyperlink" Target="https://blonksustainability.nl/tools-and-databases/agri-footprint" TargetMode="External"/><Relationship Id="rId24" Type="http://schemas.openxmlformats.org/officeDocument/2006/relationships/hyperlink" Target="https://blonksustainability.nl/tools-and-databases/agri-footprint" TargetMode="External"/><Relationship Id="rId40" Type="http://schemas.openxmlformats.org/officeDocument/2006/relationships/hyperlink" Target="https://blonksustainability.nl/news-and-publications/publications" TargetMode="External"/><Relationship Id="rId45" Type="http://schemas.openxmlformats.org/officeDocument/2006/relationships/hyperlink" Target="https://blonksustainability.nl/news-and-publications/publications" TargetMode="External"/><Relationship Id="rId66" Type="http://schemas.openxmlformats.org/officeDocument/2006/relationships/hyperlink" Target="https://blonksustainability.nl/news-and-publications/publications" TargetMode="External"/><Relationship Id="rId87" Type="http://schemas.openxmlformats.org/officeDocument/2006/relationships/hyperlink" Target="https://blonksustainability.nl/news-and-publications/publications" TargetMode="External"/><Relationship Id="rId110" Type="http://schemas.openxmlformats.org/officeDocument/2006/relationships/hyperlink" Target="https://blonksustainability.nl/tools-and-databases/agri-footprint" TargetMode="External"/><Relationship Id="rId115" Type="http://schemas.openxmlformats.org/officeDocument/2006/relationships/hyperlink" Target="https://link.springer.com/article/10.1007/BF01091191" TargetMode="External"/><Relationship Id="rId131" Type="http://schemas.openxmlformats.org/officeDocument/2006/relationships/hyperlink" Target="https://blonksustainability.nl/tools-and-databases/agri-footprint" TargetMode="External"/><Relationship Id="rId136" Type="http://schemas.openxmlformats.org/officeDocument/2006/relationships/hyperlink" Target="https://blonksustainability.nl/tools-and-databases/agri-footprint" TargetMode="External"/><Relationship Id="rId61" Type="http://schemas.openxmlformats.org/officeDocument/2006/relationships/hyperlink" Target="https://blonksustainability.nl/news-and-publications/publications" TargetMode="External"/><Relationship Id="rId82" Type="http://schemas.openxmlformats.org/officeDocument/2006/relationships/hyperlink" Target="https://blonksustainability.nl/news-and-publications/publications" TargetMode="External"/><Relationship Id="rId19" Type="http://schemas.openxmlformats.org/officeDocument/2006/relationships/hyperlink" Target="https://blonksustainability.nl/news-and-publications/publications" TargetMode="External"/><Relationship Id="rId14" Type="http://schemas.openxmlformats.org/officeDocument/2006/relationships/hyperlink" Target="https://blonksustainability.nl/news-and-publications/publications" TargetMode="External"/><Relationship Id="rId30" Type="http://schemas.openxmlformats.org/officeDocument/2006/relationships/hyperlink" Target="https://blonksustainability.nl/news-and-publications/publications" TargetMode="External"/><Relationship Id="rId35" Type="http://schemas.openxmlformats.org/officeDocument/2006/relationships/hyperlink" Target="https://blonksustainability.nl/news-and-publications/publications" TargetMode="External"/><Relationship Id="rId56" Type="http://schemas.openxmlformats.org/officeDocument/2006/relationships/hyperlink" Target="https://www.feedipedia.org/node/716" TargetMode="External"/><Relationship Id="rId77" Type="http://schemas.openxmlformats.org/officeDocument/2006/relationships/hyperlink" Target="https://blonksustainability.nl/news-and-publications/publications" TargetMode="External"/><Relationship Id="rId100" Type="http://schemas.openxmlformats.org/officeDocument/2006/relationships/hyperlink" Target="https://blonksustainability.nl/tools-and-databases/agri-footprint" TargetMode="External"/><Relationship Id="rId105" Type="http://schemas.openxmlformats.org/officeDocument/2006/relationships/hyperlink" Target="https://blonksustainability.nl/tools-and-databases/agri-footprint" TargetMode="External"/><Relationship Id="rId126" Type="http://schemas.openxmlformats.org/officeDocument/2006/relationships/hyperlink" Target="https://blonksustainability.nl/news-and-publications/publications" TargetMode="External"/><Relationship Id="rId8" Type="http://schemas.openxmlformats.org/officeDocument/2006/relationships/hyperlink" Target="https://blonksustainability.nl/tools-and-databases/agri-footprint" TargetMode="External"/><Relationship Id="rId51" Type="http://schemas.openxmlformats.org/officeDocument/2006/relationships/hyperlink" Target="https://www.ncbi.nlm.nih.gov/pmc/articles/PMC7858148/" TargetMode="External"/><Relationship Id="rId72" Type="http://schemas.openxmlformats.org/officeDocument/2006/relationships/hyperlink" Target="https://blonksustainability.nl/news-and-publications/publications" TargetMode="External"/><Relationship Id="rId93" Type="http://schemas.openxmlformats.org/officeDocument/2006/relationships/hyperlink" Target="https://www.feedtables.com/content/pea-protein-concentrate" TargetMode="External"/><Relationship Id="rId98" Type="http://schemas.openxmlformats.org/officeDocument/2006/relationships/hyperlink" Target="https://blonksustainability.nl/tools-and-databases/agri-footprint" TargetMode="External"/><Relationship Id="rId121" Type="http://schemas.openxmlformats.org/officeDocument/2006/relationships/hyperlink" Target="https://www.ncbi.nlm.nih.gov/pmc/articles/PMC8396644" TargetMode="External"/><Relationship Id="rId142" Type="http://schemas.openxmlformats.org/officeDocument/2006/relationships/hyperlink" Target="https://blonksustainability.nl/news-and-publications/publications" TargetMode="External"/><Relationship Id="rId3" Type="http://schemas.openxmlformats.org/officeDocument/2006/relationships/hyperlink" Target="https://blonksustainability.nl/tools-and-databases/agri-footprint" TargetMode="External"/><Relationship Id="rId25" Type="http://schemas.openxmlformats.org/officeDocument/2006/relationships/hyperlink" Target="https://blonksustainability.nl/tools-and-databases/agri-footprint" TargetMode="External"/><Relationship Id="rId46" Type="http://schemas.openxmlformats.org/officeDocument/2006/relationships/hyperlink" Target="https://www.feedipedia.org/node/715" TargetMode="External"/><Relationship Id="rId67" Type="http://schemas.openxmlformats.org/officeDocument/2006/relationships/hyperlink" Target="https://blonksustainability.nl/news-and-publications/publications" TargetMode="External"/><Relationship Id="rId116" Type="http://schemas.openxmlformats.org/officeDocument/2006/relationships/hyperlink" Target="https://link.springer.com/article/10.1007/BF01091191" TargetMode="External"/><Relationship Id="rId137" Type="http://schemas.openxmlformats.org/officeDocument/2006/relationships/hyperlink" Target="https://blonksustainability.nl/news-and-publications/publications" TargetMode="External"/><Relationship Id="rId20" Type="http://schemas.openxmlformats.org/officeDocument/2006/relationships/hyperlink" Target="https://blonksustainability.nl/news-and-publications/publications" TargetMode="External"/><Relationship Id="rId41" Type="http://schemas.openxmlformats.org/officeDocument/2006/relationships/hyperlink" Target="https://blonksustainability.nl/news-and-publications/publications" TargetMode="External"/><Relationship Id="rId62" Type="http://schemas.openxmlformats.org/officeDocument/2006/relationships/hyperlink" Target="https://blonksustainability.nl/news-and-publications/publications" TargetMode="External"/><Relationship Id="rId83" Type="http://schemas.openxmlformats.org/officeDocument/2006/relationships/hyperlink" Target="https://blonksustainability.nl/news-and-publications/publications" TargetMode="External"/><Relationship Id="rId88" Type="http://schemas.openxmlformats.org/officeDocument/2006/relationships/hyperlink" Target="https://blonksustainability.nl/news-and-publications/publications" TargetMode="External"/><Relationship Id="rId111" Type="http://schemas.openxmlformats.org/officeDocument/2006/relationships/hyperlink" Target="https://blonksustainability.nl/tools-and-databases/agri-footprint" TargetMode="External"/><Relationship Id="rId132" Type="http://schemas.openxmlformats.org/officeDocument/2006/relationships/hyperlink" Target="https://blonksustainability.nl/tools-and-databases/agri-footprint" TargetMode="External"/><Relationship Id="rId15" Type="http://schemas.openxmlformats.org/officeDocument/2006/relationships/hyperlink" Target="https://blonksustainability.nl/news-and-publications/publications" TargetMode="External"/><Relationship Id="rId36" Type="http://schemas.openxmlformats.org/officeDocument/2006/relationships/hyperlink" Target="https://blonksustainability.nl/news-and-publications/publications" TargetMode="External"/><Relationship Id="rId57" Type="http://schemas.openxmlformats.org/officeDocument/2006/relationships/hyperlink" Target="https://www.feedipedia.org/node/714" TargetMode="External"/><Relationship Id="rId106" Type="http://schemas.openxmlformats.org/officeDocument/2006/relationships/hyperlink" Target="https://blonksustainability.nl/tools-and-databases/agri-footprint" TargetMode="External"/><Relationship Id="rId127" Type="http://schemas.openxmlformats.org/officeDocument/2006/relationships/hyperlink" Target="https://blonksustainability.nl/news-and-publications/publications" TargetMode="External"/><Relationship Id="rId10" Type="http://schemas.openxmlformats.org/officeDocument/2006/relationships/hyperlink" Target="https://blonksustainability.nl/tools-and-databases/agri-footprint" TargetMode="External"/><Relationship Id="rId31" Type="http://schemas.openxmlformats.org/officeDocument/2006/relationships/hyperlink" Target="https://blonksustainability.nl/news-and-publications/publications" TargetMode="External"/><Relationship Id="rId52" Type="http://schemas.openxmlformats.org/officeDocument/2006/relationships/hyperlink" Target="https://www.ncbi.nlm.nih.gov/pmc/articles/PMC7858148/" TargetMode="External"/><Relationship Id="rId73" Type="http://schemas.openxmlformats.org/officeDocument/2006/relationships/hyperlink" Target="https://blonksustainability.nl/news-and-publications/publications" TargetMode="External"/><Relationship Id="rId78" Type="http://schemas.openxmlformats.org/officeDocument/2006/relationships/hyperlink" Target="https://blonksustainability.nl/tools-and-databases/agri-footprint" TargetMode="External"/><Relationship Id="rId94" Type="http://schemas.openxmlformats.org/officeDocument/2006/relationships/hyperlink" Target="https://www.feedtables.com/content/pea-protein-concentrate" TargetMode="External"/><Relationship Id="rId99" Type="http://schemas.openxmlformats.org/officeDocument/2006/relationships/hyperlink" Target="https://blonksustainability.nl/tools-and-databases/agri-footprint" TargetMode="External"/><Relationship Id="rId101" Type="http://schemas.openxmlformats.org/officeDocument/2006/relationships/hyperlink" Target="https://blonksustainability.nl/tools-and-databases/agri-footprint" TargetMode="External"/><Relationship Id="rId122" Type="http://schemas.openxmlformats.org/officeDocument/2006/relationships/hyperlink" Target="https://www.ncbi.nlm.nih.gov/pmc/articles/PMC8396644" TargetMode="External"/><Relationship Id="rId143" Type="http://schemas.openxmlformats.org/officeDocument/2006/relationships/hyperlink" Target="https://blonksustainability.nl/news-and-publications/publications" TargetMode="External"/><Relationship Id="rId4" Type="http://schemas.openxmlformats.org/officeDocument/2006/relationships/hyperlink" Target="https://blonksustainability.nl/tools-and-databases/agri-footprint" TargetMode="External"/><Relationship Id="rId9" Type="http://schemas.openxmlformats.org/officeDocument/2006/relationships/hyperlink" Target="https://blonksustainability.nl/tools-and-databases/agri-footprint" TargetMode="External"/><Relationship Id="rId26" Type="http://schemas.openxmlformats.org/officeDocument/2006/relationships/hyperlink" Target="https://blonksustainability.nl/tools-and-databases/agri-footprint" TargetMode="External"/><Relationship Id="rId47" Type="http://schemas.openxmlformats.org/officeDocument/2006/relationships/hyperlink" Target="https://www.feedipedia.org/node/715" TargetMode="External"/><Relationship Id="rId68" Type="http://schemas.openxmlformats.org/officeDocument/2006/relationships/hyperlink" Target="https://blonksustainability.nl/news-and-publications/publications" TargetMode="External"/><Relationship Id="rId89" Type="http://schemas.openxmlformats.org/officeDocument/2006/relationships/hyperlink" Target="https://blonksustainability.nl/news-and-publications/publications" TargetMode="External"/><Relationship Id="rId112" Type="http://schemas.openxmlformats.org/officeDocument/2006/relationships/hyperlink" Target="https://blonksustainability.nl/tools-and-databases/agri-footprint" TargetMode="External"/><Relationship Id="rId133" Type="http://schemas.openxmlformats.org/officeDocument/2006/relationships/hyperlink" Target="https://blonksustainability.nl/tools-and-databases/agri-footprint" TargetMode="External"/><Relationship Id="rId16" Type="http://schemas.openxmlformats.org/officeDocument/2006/relationships/hyperlink" Target="https://blonksustainability.nl/news-and-publications/public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topLeftCell="D1" workbookViewId="0">
      <selection activeCell="V13" sqref="V13"/>
    </sheetView>
  </sheetViews>
  <sheetFormatPr defaultRowHeight="15"/>
  <cols>
    <col min="1" max="1" width="22.7109375" bestFit="1" customWidth="1"/>
    <col min="2" max="2" width="19.5703125" customWidth="1"/>
    <col min="3" max="3" width="21.28515625" bestFit="1" customWidth="1"/>
    <col min="4" max="4" width="23.42578125" bestFit="1" customWidth="1"/>
    <col min="5" max="5" width="16.140625" customWidth="1"/>
    <col min="6" max="7" width="17" customWidth="1"/>
    <col min="10" max="10" width="16.42578125" bestFit="1" customWidth="1"/>
    <col min="11" max="11" width="12.42578125" customWidth="1"/>
    <col min="12" max="12" width="15.85546875" customWidth="1"/>
    <col min="13" max="13" width="19.5703125" customWidth="1"/>
    <col min="14" max="14" width="18.28515625" bestFit="1" customWidth="1"/>
    <col min="15" max="15" width="20.28515625" bestFit="1" customWidth="1"/>
    <col min="16" max="16" width="19.7109375" bestFit="1" customWidth="1"/>
    <col min="17" max="17" width="22.28515625" bestFit="1" customWidth="1"/>
    <col min="18" max="18" width="21" customWidth="1"/>
    <col min="19" max="19" width="25.5703125" customWidth="1"/>
    <col min="20" max="20" width="26.140625" customWidth="1"/>
    <col min="21" max="21" width="25.5703125" customWidth="1"/>
    <col min="22" max="22" width="24.7109375" customWidth="1"/>
    <col min="23" max="23" width="28.42578125" customWidth="1"/>
    <col min="24" max="24" width="25" customWidth="1"/>
    <col min="25" max="25" width="29.5703125" customWidth="1"/>
  </cols>
  <sheetData>
    <row r="1" spans="1:25" s="1" customForma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t="s">
        <v>26</v>
      </c>
      <c r="C2">
        <v>19.7</v>
      </c>
      <c r="D2">
        <v>37</v>
      </c>
      <c r="E2">
        <v>2000</v>
      </c>
      <c r="F2">
        <v>776</v>
      </c>
      <c r="G2" t="s">
        <v>27</v>
      </c>
      <c r="H2" t="s">
        <v>28</v>
      </c>
      <c r="I2">
        <v>236</v>
      </c>
      <c r="J2" t="s">
        <v>29</v>
      </c>
      <c r="K2" t="s">
        <v>30</v>
      </c>
      <c r="L2">
        <v>0.54</v>
      </c>
      <c r="M2">
        <v>0.18</v>
      </c>
      <c r="N2">
        <f>$L$2/($L$2+$M$2+$M$3)</f>
        <v>0.68010075566750638</v>
      </c>
      <c r="O2">
        <f>($L$2*$C$2)/(($L$2*$C$2)+($M$2*$D$2)+($M$3*$D$3))</f>
        <v>0.58638708823918506</v>
      </c>
      <c r="P2">
        <f>($L$2*$E$2)/(($L$2*$E$2)+($M$2*$F$2)+($M$3*$F$3)+($F$4*$M$4))</f>
        <v>0.59703802800550598</v>
      </c>
      <c r="Q2">
        <f>N2/L2</f>
        <v>1.2594458438287155</v>
      </c>
      <c r="R2">
        <f>O2/L2</f>
        <v>1.0859020152577501</v>
      </c>
      <c r="S2">
        <f>P2/L2</f>
        <v>1.105625977787974</v>
      </c>
      <c r="T2" s="3" t="s">
        <v>31</v>
      </c>
      <c r="U2" s="3" t="s">
        <v>31</v>
      </c>
      <c r="V2" s="3" t="s">
        <v>31</v>
      </c>
      <c r="W2" s="3" t="s">
        <v>32</v>
      </c>
      <c r="X2" s="3" t="s">
        <v>31</v>
      </c>
      <c r="Y2" s="3" t="s">
        <v>31</v>
      </c>
    </row>
    <row r="3" spans="1:25">
      <c r="A3" t="s">
        <v>25</v>
      </c>
      <c r="B3" t="s">
        <v>33</v>
      </c>
      <c r="C3">
        <v>19.7</v>
      </c>
      <c r="D3">
        <v>11.4</v>
      </c>
      <c r="E3">
        <v>2000</v>
      </c>
      <c r="F3">
        <v>125</v>
      </c>
      <c r="G3" t="s">
        <v>27</v>
      </c>
      <c r="H3" t="s">
        <v>28</v>
      </c>
      <c r="I3">
        <v>236</v>
      </c>
      <c r="J3" t="s">
        <v>29</v>
      </c>
      <c r="K3" t="s">
        <v>30</v>
      </c>
      <c r="L3">
        <v>0.54</v>
      </c>
      <c r="M3">
        <v>7.3999999999999996E-2</v>
      </c>
      <c r="N3">
        <f>$L$2/($L$2+$M$2+$M$3)</f>
        <v>0.68010075566750638</v>
      </c>
      <c r="O3">
        <f>($L$2*$C$2)/(($L$2*$C$2)+($M$2*$D$2)+($M$3*$D$3))</f>
        <v>0.58638708823918506</v>
      </c>
      <c r="P3">
        <f t="shared" ref="P3:P4" si="0">($L$2*$E$2)/(($L$2*$E$2)+($M$2*$F$2)+($M$3*$F$3)+($F$4*$M$4))</f>
        <v>0.59703802800550598</v>
      </c>
      <c r="Q3">
        <f>N3/L3</f>
        <v>1.2594458438287155</v>
      </c>
      <c r="R3">
        <f t="shared" ref="R3:R30" si="1">O3/L3</f>
        <v>1.0859020152577501</v>
      </c>
      <c r="S3">
        <f>P3/L3</f>
        <v>1.105625977787974</v>
      </c>
      <c r="T3" s="3" t="s">
        <v>31</v>
      </c>
      <c r="U3" s="3" t="s">
        <v>31</v>
      </c>
      <c r="V3" s="3" t="s">
        <v>31</v>
      </c>
      <c r="W3" s="3" t="s">
        <v>32</v>
      </c>
      <c r="X3" s="3" t="s">
        <v>31</v>
      </c>
      <c r="Y3" s="3" t="s">
        <v>31</v>
      </c>
    </row>
    <row r="4" spans="1:25">
      <c r="A4" t="s">
        <v>25</v>
      </c>
      <c r="B4" t="s">
        <v>34</v>
      </c>
      <c r="C4">
        <v>19.7</v>
      </c>
      <c r="D4">
        <v>11.2</v>
      </c>
      <c r="E4">
        <v>2000</v>
      </c>
      <c r="F4">
        <v>2000</v>
      </c>
      <c r="G4" t="s">
        <v>27</v>
      </c>
      <c r="H4" t="s">
        <v>28</v>
      </c>
      <c r="I4">
        <v>236</v>
      </c>
      <c r="J4" t="s">
        <v>29</v>
      </c>
      <c r="K4" t="s">
        <v>30</v>
      </c>
      <c r="L4">
        <v>0.54</v>
      </c>
      <c r="M4">
        <v>0.28999999999999998</v>
      </c>
      <c r="N4">
        <f>$L$2/($L$2+$M$2+$M$3)</f>
        <v>0.68010075566750638</v>
      </c>
      <c r="O4">
        <f>($L$2*$C$2)/(($L$2*$C$2)+($M$2*$D$2)+($M$3*$D$3))</f>
        <v>0.58638708823918506</v>
      </c>
      <c r="P4">
        <f t="shared" si="0"/>
        <v>0.59703802800550598</v>
      </c>
      <c r="Q4">
        <f>N4/L4</f>
        <v>1.2594458438287155</v>
      </c>
      <c r="R4">
        <f t="shared" si="1"/>
        <v>1.0859020152577501</v>
      </c>
      <c r="S4">
        <f>P4/L4</f>
        <v>1.105625977787974</v>
      </c>
      <c r="T4" s="3" t="s">
        <v>31</v>
      </c>
      <c r="U4" s="3" t="s">
        <v>31</v>
      </c>
      <c r="V4" s="3" t="s">
        <v>31</v>
      </c>
      <c r="W4" s="3" t="s">
        <v>31</v>
      </c>
      <c r="X4" s="3" t="s">
        <v>31</v>
      </c>
      <c r="Y4" s="3" t="s">
        <v>31</v>
      </c>
    </row>
    <row r="5" spans="1:25">
      <c r="A5" t="s">
        <v>35</v>
      </c>
      <c r="B5" t="s">
        <v>26</v>
      </c>
      <c r="C5">
        <v>14</v>
      </c>
      <c r="D5">
        <v>37</v>
      </c>
      <c r="E5">
        <v>400</v>
      </c>
      <c r="F5">
        <v>776</v>
      </c>
      <c r="G5" t="s">
        <v>27</v>
      </c>
      <c r="H5" t="s">
        <v>28</v>
      </c>
      <c r="I5">
        <v>236</v>
      </c>
      <c r="J5" t="s">
        <v>29</v>
      </c>
      <c r="K5" t="s">
        <v>30</v>
      </c>
      <c r="L5">
        <v>0.78500000000000003</v>
      </c>
      <c r="M5">
        <v>0.192</v>
      </c>
      <c r="N5">
        <f>$L$5/($L$5+$M$5)</f>
        <v>0.80348004094165815</v>
      </c>
      <c r="O5">
        <f>($L$5*$C$5)/(($L$5*$C$5)+($M$5*$D$5))</f>
        <v>0.60738366309273795</v>
      </c>
      <c r="P5">
        <f>($L$5*$E$5)/(($L$5*$E$5)+($M$5*$F$5))</f>
        <v>0.67819746345509213</v>
      </c>
      <c r="Q5">
        <f>N5/L5</f>
        <v>1.0235414534288638</v>
      </c>
      <c r="R5">
        <f t="shared" si="1"/>
        <v>0.77373715043660884</v>
      </c>
      <c r="S5">
        <f>P5/L5</f>
        <v>0.86394581331858866</v>
      </c>
      <c r="T5" s="3" t="s">
        <v>31</v>
      </c>
      <c r="U5" s="3" t="s">
        <v>31</v>
      </c>
      <c r="V5" s="3" t="s">
        <v>32</v>
      </c>
      <c r="W5" s="3" t="s">
        <v>32</v>
      </c>
      <c r="X5" s="3" t="s">
        <v>31</v>
      </c>
      <c r="Y5" s="3" t="s">
        <v>31</v>
      </c>
    </row>
    <row r="6" spans="1:25">
      <c r="A6" t="s">
        <v>26</v>
      </c>
      <c r="B6" t="s">
        <v>35</v>
      </c>
      <c r="C6">
        <v>39.6</v>
      </c>
      <c r="D6">
        <v>19.7</v>
      </c>
      <c r="E6">
        <v>776</v>
      </c>
      <c r="F6">
        <v>400</v>
      </c>
      <c r="G6" t="s">
        <v>27</v>
      </c>
      <c r="H6" t="s">
        <v>28</v>
      </c>
      <c r="I6">
        <v>236</v>
      </c>
      <c r="J6" t="s">
        <v>29</v>
      </c>
      <c r="K6" t="s">
        <v>30</v>
      </c>
      <c r="L6">
        <v>0.17699999999999999</v>
      </c>
      <c r="M6">
        <v>0.78400000000000003</v>
      </c>
      <c r="N6">
        <f>L6/(L6+M6)</f>
        <v>0.18418314255983348</v>
      </c>
      <c r="O6">
        <f>($L6*$C6)/(($L6*$C6)+($M6*$D6))</f>
        <v>0.31215819007749174</v>
      </c>
      <c r="P6">
        <f>($L6*$E6)/(($L6*$E6)+($M6*$F6))</f>
        <v>0.30458230587734392</v>
      </c>
      <c r="Q6">
        <f>N6/L6</f>
        <v>1.0405827263267429</v>
      </c>
      <c r="R6">
        <f>O6/L6</f>
        <v>1.7636055936581454</v>
      </c>
      <c r="S6">
        <f>P6/L6</f>
        <v>1.7208039880075929</v>
      </c>
      <c r="T6" s="3" t="s">
        <v>31</v>
      </c>
      <c r="U6" s="3" t="s">
        <v>31</v>
      </c>
      <c r="V6" s="3" t="s">
        <v>32</v>
      </c>
      <c r="W6" s="3" t="s">
        <v>32</v>
      </c>
      <c r="X6" s="3" t="s">
        <v>31</v>
      </c>
      <c r="Y6" s="3" t="s">
        <v>31</v>
      </c>
    </row>
    <row r="7" spans="1:25">
      <c r="A7" t="s">
        <v>36</v>
      </c>
      <c r="B7" t="s">
        <v>37</v>
      </c>
      <c r="C7">
        <v>15.5</v>
      </c>
      <c r="D7">
        <v>16.899999999999999</v>
      </c>
      <c r="E7">
        <v>0.77500000000000002</v>
      </c>
      <c r="F7">
        <v>0.25</v>
      </c>
      <c r="G7" t="s">
        <v>38</v>
      </c>
      <c r="H7" t="s">
        <v>39</v>
      </c>
      <c r="I7">
        <v>15</v>
      </c>
      <c r="J7" t="s">
        <v>40</v>
      </c>
      <c r="K7" t="s">
        <v>39</v>
      </c>
      <c r="L7">
        <v>0.1</v>
      </c>
      <c r="M7">
        <v>0.54</v>
      </c>
      <c r="N7">
        <f>$L$7/($L$7+$M$7+$M$8+$M$9+$M$10)</f>
        <v>0.10000000000000002</v>
      </c>
      <c r="O7">
        <f>($L$7*$C$7)/(($L$7*$C$7)+($M$7*$D$7)+($M$8*$D$8)+($M$9*$D$9)+($M$10*$D$10))</f>
        <v>0.11142101328426017</v>
      </c>
      <c r="P7">
        <f>($L$7*$E$7)/(($L$7*$E$7)+($M$7*$F$7)+($M$8*$F$8)+($M$9*$F$9)+($M$10*$F$10))</f>
        <v>0.25545520469378341</v>
      </c>
      <c r="Q7">
        <f>N7/L7</f>
        <v>1.0000000000000002</v>
      </c>
      <c r="R7">
        <f>O7/L7</f>
        <v>1.1142101328426017</v>
      </c>
      <c r="S7">
        <f>P7/L7</f>
        <v>2.5545520469378338</v>
      </c>
      <c r="T7" s="3" t="s">
        <v>32</v>
      </c>
      <c r="U7" s="3" t="s">
        <v>32</v>
      </c>
      <c r="V7" s="3" t="s">
        <v>32</v>
      </c>
      <c r="W7" s="3" t="s">
        <v>32</v>
      </c>
      <c r="X7" s="3" t="s">
        <v>32</v>
      </c>
      <c r="Y7" s="3" t="s">
        <v>32</v>
      </c>
    </row>
    <row r="8" spans="1:25">
      <c r="A8" t="s">
        <v>36</v>
      </c>
      <c r="B8" t="s">
        <v>41</v>
      </c>
      <c r="C8">
        <v>15.5</v>
      </c>
      <c r="D8">
        <v>2</v>
      </c>
      <c r="E8">
        <v>0.77500000000000002</v>
      </c>
      <c r="F8">
        <v>0.02</v>
      </c>
      <c r="G8" t="s">
        <v>38</v>
      </c>
      <c r="H8" t="s">
        <v>39</v>
      </c>
      <c r="I8">
        <v>15</v>
      </c>
      <c r="J8" t="s">
        <v>40</v>
      </c>
      <c r="K8" t="s">
        <v>39</v>
      </c>
      <c r="L8">
        <v>0.1</v>
      </c>
      <c r="M8">
        <v>0.1</v>
      </c>
      <c r="N8">
        <f t="shared" ref="N8:N10" si="2">$L$7/($L$7+$M$7+$M$8+$M$9+$M$10)</f>
        <v>0.10000000000000002</v>
      </c>
      <c r="O8">
        <f>($L$7*$C$7)/(($L$7*$C$7)+($M$7*$D$7)+($M$8*$D$8)+($M$9*$D$9)+($M$10*$D$10))</f>
        <v>0.11142101328426017</v>
      </c>
      <c r="P8">
        <f>($L$7*$E$7)/(($L$7*$E$7)+($M$7*$F$7)+($M$8*$F$8)+($M$9*$F$9)+($M$10*$F$10))</f>
        <v>0.25545520469378341</v>
      </c>
      <c r="Q8">
        <f t="shared" ref="Q8:Q10" si="3">N8/L8</f>
        <v>1.0000000000000002</v>
      </c>
      <c r="R8">
        <f t="shared" ref="R8:R10" si="4">O8/L8</f>
        <v>1.1142101328426017</v>
      </c>
      <c r="S8">
        <f t="shared" ref="S8:S30" si="5">P8/L8</f>
        <v>2.5545520469378338</v>
      </c>
      <c r="T8" s="3" t="s">
        <v>32</v>
      </c>
      <c r="U8" s="3" t="s">
        <v>32</v>
      </c>
      <c r="V8" s="3" t="s">
        <v>32</v>
      </c>
      <c r="W8" s="3" t="s">
        <v>32</v>
      </c>
      <c r="X8" s="3" t="s">
        <v>32</v>
      </c>
      <c r="Y8" s="3" t="s">
        <v>32</v>
      </c>
    </row>
    <row r="9" spans="1:25">
      <c r="A9" t="s">
        <v>36</v>
      </c>
      <c r="B9" t="s">
        <v>42</v>
      </c>
      <c r="C9">
        <v>15.5</v>
      </c>
      <c r="D9">
        <v>9.0399999999999991</v>
      </c>
      <c r="E9">
        <v>0.77500000000000002</v>
      </c>
      <c r="F9">
        <v>0.11600000000000001</v>
      </c>
      <c r="G9" t="s">
        <v>38</v>
      </c>
      <c r="H9" t="s">
        <v>39</v>
      </c>
      <c r="I9">
        <v>15</v>
      </c>
      <c r="J9" t="s">
        <v>40</v>
      </c>
      <c r="K9" t="s">
        <v>39</v>
      </c>
      <c r="L9">
        <v>0.1</v>
      </c>
      <c r="M9">
        <v>0.18</v>
      </c>
      <c r="N9">
        <f t="shared" si="2"/>
        <v>0.10000000000000002</v>
      </c>
      <c r="O9">
        <f>($L$7*$C$7)/(($L$7*$C$7)+($M$7*$D$7)+($M$8*$D$8)+($M$9*$D$9)+($M$10*$D$10))</f>
        <v>0.11142101328426017</v>
      </c>
      <c r="P9">
        <f>($L$7*$E$7)/(($L$7*$E$7)+($M$7*$F$7)+($M$8*$F$8)+($M$9*$F$9)+($M$10*$F$10))</f>
        <v>0.25545520469378341</v>
      </c>
      <c r="Q9">
        <f t="shared" si="3"/>
        <v>1.0000000000000002</v>
      </c>
      <c r="R9">
        <f t="shared" si="4"/>
        <v>1.1142101328426017</v>
      </c>
      <c r="S9">
        <f t="shared" si="5"/>
        <v>2.5545520469378338</v>
      </c>
      <c r="T9" s="3" t="s">
        <v>32</v>
      </c>
      <c r="U9" s="3" t="s">
        <v>32</v>
      </c>
      <c r="V9" s="3" t="s">
        <v>32</v>
      </c>
      <c r="W9" s="3" t="s">
        <v>32</v>
      </c>
      <c r="X9" s="3" t="s">
        <v>32</v>
      </c>
      <c r="Y9" s="3" t="s">
        <v>32</v>
      </c>
    </row>
    <row r="10" spans="1:25">
      <c r="A10" t="s">
        <v>36</v>
      </c>
      <c r="B10" t="s">
        <v>43</v>
      </c>
      <c r="C10">
        <v>15.5</v>
      </c>
      <c r="D10">
        <v>17.600000000000001</v>
      </c>
      <c r="E10">
        <v>0.77500000000000002</v>
      </c>
      <c r="F10">
        <v>0.85</v>
      </c>
      <c r="G10" t="s">
        <v>38</v>
      </c>
      <c r="H10" t="s">
        <v>39</v>
      </c>
      <c r="I10">
        <v>15</v>
      </c>
      <c r="J10" t="s">
        <v>40</v>
      </c>
      <c r="K10" t="s">
        <v>39</v>
      </c>
      <c r="L10">
        <v>0.1</v>
      </c>
      <c r="M10">
        <v>0.08</v>
      </c>
      <c r="N10">
        <f t="shared" si="2"/>
        <v>0.10000000000000002</v>
      </c>
      <c r="O10">
        <f>($L$7*$C$7)/(($L$7*$C$7)+($M$7*$D$7)+($M$8*$D$8)+($M$9*$D$9)+($M$10*$D$10))</f>
        <v>0.11142101328426017</v>
      </c>
      <c r="P10">
        <f>($L$7*$E$7)/(($L$7*$E$7)+($M$7*$F$7)+($M$8*$F$8)+($M$9*$F$9)+($M$10*$F$10))</f>
        <v>0.25545520469378341</v>
      </c>
      <c r="Q10">
        <f t="shared" si="3"/>
        <v>1.0000000000000002</v>
      </c>
      <c r="R10">
        <f t="shared" si="4"/>
        <v>1.1142101328426017</v>
      </c>
      <c r="S10">
        <f t="shared" si="5"/>
        <v>2.5545520469378338</v>
      </c>
      <c r="T10" s="3" t="s">
        <v>32</v>
      </c>
      <c r="U10" s="3" t="s">
        <v>32</v>
      </c>
      <c r="V10" s="3" t="s">
        <v>32</v>
      </c>
      <c r="W10" s="3" t="s">
        <v>32</v>
      </c>
      <c r="X10" s="3" t="s">
        <v>32</v>
      </c>
      <c r="Y10" s="3" t="s">
        <v>32</v>
      </c>
    </row>
    <row r="11" spans="1:25">
      <c r="A11" t="s">
        <v>44</v>
      </c>
      <c r="B11" t="s">
        <v>44</v>
      </c>
      <c r="C11">
        <v>18.2</v>
      </c>
      <c r="D11">
        <v>18.2</v>
      </c>
      <c r="H11" t="s">
        <v>39</v>
      </c>
      <c r="I11">
        <v>15</v>
      </c>
      <c r="J11" t="s">
        <v>40</v>
      </c>
      <c r="K11" t="s">
        <v>39</v>
      </c>
      <c r="L11">
        <v>1</v>
      </c>
      <c r="M11">
        <v>0</v>
      </c>
      <c r="N11">
        <f>L11/(L11+M11)</f>
        <v>1</v>
      </c>
      <c r="O11">
        <f>($L11*$C11)/(($L11*$C11)+($M11*$D11))</f>
        <v>1</v>
      </c>
      <c r="P11">
        <v>1</v>
      </c>
      <c r="Q11">
        <f>N11/L11</f>
        <v>1</v>
      </c>
      <c r="R11">
        <f t="shared" si="1"/>
        <v>1</v>
      </c>
      <c r="S11">
        <f t="shared" si="5"/>
        <v>1</v>
      </c>
    </row>
    <row r="12" spans="1:25">
      <c r="A12" t="s">
        <v>45</v>
      </c>
      <c r="B12" t="s">
        <v>46</v>
      </c>
      <c r="C12">
        <v>23.1</v>
      </c>
      <c r="D12">
        <v>17.399999999999999</v>
      </c>
      <c r="E12">
        <v>0.16200000000000001</v>
      </c>
      <c r="F12">
        <v>0.34499999999999997</v>
      </c>
      <c r="G12" t="s">
        <v>38</v>
      </c>
      <c r="H12" t="s">
        <v>47</v>
      </c>
      <c r="I12">
        <v>56</v>
      </c>
      <c r="J12" t="s">
        <v>48</v>
      </c>
      <c r="K12" t="s">
        <v>49</v>
      </c>
      <c r="L12">
        <v>0.115</v>
      </c>
      <c r="M12">
        <v>0.76700000000000002</v>
      </c>
      <c r="N12">
        <f>L12/(L12+$M$12+$M$13+$M$14)</f>
        <v>9.8122866894197969E-2</v>
      </c>
      <c r="O12">
        <f>($L$12*$C$12)/SUM(($L$12*$C$12),($M$12*$D$12),($M$13*$D$13),($M$14*$D$14))</f>
        <v>0.12353917770760768</v>
      </c>
      <c r="P12">
        <f>($L$12*$E$12)/SUM(($L$12*$E$12),($M$12*$F$12),($M$13*$F$13),($M$14*$F$14))</f>
        <v>5.1925247711024712E-2</v>
      </c>
      <c r="Q12">
        <f>N12/L12</f>
        <v>0.85324232081911278</v>
      </c>
      <c r="R12">
        <f t="shared" si="1"/>
        <v>1.0742537191965884</v>
      </c>
      <c r="S12">
        <f t="shared" si="5"/>
        <v>0.45152389313934532</v>
      </c>
      <c r="T12" s="3" t="s">
        <v>32</v>
      </c>
      <c r="U12" s="3" t="s">
        <v>32</v>
      </c>
      <c r="V12" s="3" t="s">
        <v>50</v>
      </c>
      <c r="W12" s="3" t="s">
        <v>51</v>
      </c>
      <c r="X12" s="3" t="s">
        <v>32</v>
      </c>
      <c r="Y12" s="3" t="s">
        <v>32</v>
      </c>
    </row>
    <row r="13" spans="1:25">
      <c r="A13" t="s">
        <v>45</v>
      </c>
      <c r="B13" t="s">
        <v>52</v>
      </c>
      <c r="C13">
        <v>23.1</v>
      </c>
      <c r="D13">
        <v>19.5</v>
      </c>
      <c r="E13">
        <v>0.16200000000000001</v>
      </c>
      <c r="F13">
        <v>0.56999999999999995</v>
      </c>
      <c r="G13" t="s">
        <v>38</v>
      </c>
      <c r="H13" t="s">
        <v>47</v>
      </c>
      <c r="I13">
        <v>56</v>
      </c>
      <c r="J13" t="s">
        <v>48</v>
      </c>
      <c r="K13" t="s">
        <v>49</v>
      </c>
      <c r="L13">
        <v>0.115</v>
      </c>
      <c r="M13">
        <v>7.0000000000000007E-2</v>
      </c>
      <c r="N13">
        <f t="shared" ref="N13:N14" si="6">L13/(L13+$M$12+$M$13+$M$14)</f>
        <v>9.8122866894197969E-2</v>
      </c>
      <c r="O13">
        <f t="shared" ref="O13:O14" si="7">($L$12*$C$12)/SUM(($L$12*$C$12),($M$12*$D$12),($M$13*$D$13),($M$14*$D$14))</f>
        <v>0.12353917770760768</v>
      </c>
      <c r="P13">
        <f t="shared" ref="P13:P14" si="8">($L$12*$E$12)/SUM(($L$12*$E$12),($M$12*$F$12),($M$13*$F$13),($M$14*$F$14))</f>
        <v>5.1925247711024712E-2</v>
      </c>
      <c r="Q13">
        <f>N13/L13</f>
        <v>0.85324232081911278</v>
      </c>
      <c r="R13">
        <f t="shared" si="1"/>
        <v>1.0742537191965884</v>
      </c>
      <c r="S13">
        <f t="shared" si="5"/>
        <v>0.45152389313934532</v>
      </c>
      <c r="T13" s="3" t="s">
        <v>32</v>
      </c>
      <c r="U13" s="3" t="s">
        <v>32</v>
      </c>
      <c r="V13" s="3" t="s">
        <v>50</v>
      </c>
      <c r="W13" s="3" t="s">
        <v>53</v>
      </c>
      <c r="X13" s="3" t="s">
        <v>32</v>
      </c>
      <c r="Y13" s="3" t="s">
        <v>32</v>
      </c>
    </row>
    <row r="14" spans="1:25">
      <c r="A14" t="s">
        <v>45</v>
      </c>
      <c r="B14" t="s">
        <v>54</v>
      </c>
      <c r="C14">
        <v>23.1</v>
      </c>
      <c r="D14">
        <v>18.8</v>
      </c>
      <c r="E14">
        <v>0.16200000000000001</v>
      </c>
      <c r="F14">
        <v>0.16200000000000001</v>
      </c>
      <c r="G14" t="s">
        <v>38</v>
      </c>
      <c r="H14" t="s">
        <v>47</v>
      </c>
      <c r="I14">
        <v>56</v>
      </c>
      <c r="J14" t="s">
        <v>48</v>
      </c>
      <c r="K14" t="s">
        <v>49</v>
      </c>
      <c r="L14">
        <v>0.115</v>
      </c>
      <c r="M14">
        <v>0.22</v>
      </c>
      <c r="N14">
        <f t="shared" si="6"/>
        <v>9.8122866894197969E-2</v>
      </c>
      <c r="O14">
        <f t="shared" si="7"/>
        <v>0.12353917770760768</v>
      </c>
      <c r="P14">
        <f t="shared" si="8"/>
        <v>5.1925247711024712E-2</v>
      </c>
      <c r="Q14">
        <f>N14/L14</f>
        <v>0.85324232081911278</v>
      </c>
      <c r="R14">
        <f t="shared" si="1"/>
        <v>1.0742537191965884</v>
      </c>
      <c r="S14">
        <f t="shared" si="5"/>
        <v>0.45152389313934532</v>
      </c>
      <c r="T14" s="3" t="s">
        <v>32</v>
      </c>
      <c r="U14" s="3" t="s">
        <v>32</v>
      </c>
      <c r="V14" s="3" t="s">
        <v>50</v>
      </c>
      <c r="W14" s="3" t="s">
        <v>55</v>
      </c>
      <c r="X14" s="3" t="s">
        <v>32</v>
      </c>
      <c r="Y14" s="3" t="s">
        <v>32</v>
      </c>
    </row>
    <row r="15" spans="1:25">
      <c r="A15" t="s">
        <v>46</v>
      </c>
      <c r="B15" t="s">
        <v>45</v>
      </c>
      <c r="C15">
        <v>17.399999999999999</v>
      </c>
      <c r="D15">
        <v>23.1</v>
      </c>
      <c r="E15">
        <v>0.34499999999999997</v>
      </c>
      <c r="F15">
        <v>0.16200000000000001</v>
      </c>
      <c r="G15" t="s">
        <v>38</v>
      </c>
      <c r="H15" t="s">
        <v>47</v>
      </c>
      <c r="I15">
        <v>56</v>
      </c>
      <c r="J15" t="s">
        <v>48</v>
      </c>
      <c r="K15" t="s">
        <v>49</v>
      </c>
      <c r="L15">
        <v>0.76700000000000002</v>
      </c>
      <c r="M15">
        <v>0.115</v>
      </c>
      <c r="N15">
        <f>L15/(L15+$M$15+$M$16+$M$17)</f>
        <v>0.63283828382838292</v>
      </c>
      <c r="O15">
        <f>($L$15*$C$12)/SUM(($L$15*$C$12),($M$15*$D$12),($M$16*$D$13),($M$17*$D$14))</f>
        <v>0.68145786297534205</v>
      </c>
      <c r="P15">
        <f>($L$15*$E$15)/SUM(($L$15*$E$15),($M$15*$F$15),($M$16*$F$16),($M$17*$F$17))</f>
        <v>0.69346279334879524</v>
      </c>
      <c r="Q15">
        <f>N15/L15</f>
        <v>0.82508250825082519</v>
      </c>
      <c r="R15">
        <f t="shared" si="1"/>
        <v>0.88847179005911614</v>
      </c>
      <c r="S15">
        <f t="shared" si="5"/>
        <v>0.90412358976374863</v>
      </c>
      <c r="T15" s="3" t="s">
        <v>32</v>
      </c>
      <c r="U15" s="3" t="s">
        <v>32</v>
      </c>
      <c r="V15" s="3" t="s">
        <v>51</v>
      </c>
      <c r="W15" s="3" t="s">
        <v>50</v>
      </c>
      <c r="X15" s="3" t="s">
        <v>32</v>
      </c>
      <c r="Y15" s="3" t="s">
        <v>32</v>
      </c>
    </row>
    <row r="16" spans="1:25">
      <c r="A16" t="s">
        <v>46</v>
      </c>
      <c r="B16" t="s">
        <v>52</v>
      </c>
      <c r="C16">
        <v>17.399999999999999</v>
      </c>
      <c r="D16">
        <v>19.5</v>
      </c>
      <c r="E16">
        <v>0.34499999999999997</v>
      </c>
      <c r="F16">
        <v>0.56999999999999995</v>
      </c>
      <c r="G16" t="s">
        <v>38</v>
      </c>
      <c r="H16" t="s">
        <v>47</v>
      </c>
      <c r="I16">
        <v>56</v>
      </c>
      <c r="J16" t="s">
        <v>48</v>
      </c>
      <c r="K16" t="s">
        <v>49</v>
      </c>
      <c r="L16">
        <v>0.76700000000000002</v>
      </c>
      <c r="M16">
        <v>0.11</v>
      </c>
      <c r="N16">
        <f t="shared" ref="N16:N17" si="9">L16/(L16+$M$15+$M$16+$M$17)</f>
        <v>0.63283828382838292</v>
      </c>
      <c r="O16">
        <f t="shared" ref="O16:O17" si="10">($L$15*$C$12)/SUM(($L$15*$C$12),($M$15*$D$12),($M$16*$D$13),($M$17*$D$14))</f>
        <v>0.68145786297534205</v>
      </c>
      <c r="P16">
        <f t="shared" ref="P16:P17" si="11">($L$15*$E$15)/SUM(($L$15*$E$15),($M$15*$F$15),($M$16*$F$16),($M$17*$F$17))</f>
        <v>0.69346279334879524</v>
      </c>
      <c r="Q16">
        <f>N16/L16</f>
        <v>0.82508250825082519</v>
      </c>
      <c r="R16">
        <f t="shared" si="1"/>
        <v>0.88847179005911614</v>
      </c>
      <c r="S16">
        <f t="shared" si="5"/>
        <v>0.90412358976374863</v>
      </c>
      <c r="T16" s="3" t="s">
        <v>32</v>
      </c>
      <c r="U16" s="3" t="s">
        <v>32</v>
      </c>
      <c r="V16" s="3" t="s">
        <v>51</v>
      </c>
      <c r="W16" s="3" t="s">
        <v>53</v>
      </c>
      <c r="X16" s="3" t="s">
        <v>32</v>
      </c>
      <c r="Y16" s="3" t="s">
        <v>32</v>
      </c>
    </row>
    <row r="17" spans="1:25">
      <c r="A17" t="s">
        <v>46</v>
      </c>
      <c r="B17" t="s">
        <v>54</v>
      </c>
      <c r="C17">
        <v>17.399999999999999</v>
      </c>
      <c r="D17">
        <v>18.8</v>
      </c>
      <c r="E17">
        <v>0.34499999999999997</v>
      </c>
      <c r="F17">
        <v>0.16200000000000001</v>
      </c>
      <c r="G17" t="s">
        <v>38</v>
      </c>
      <c r="H17" t="s">
        <v>47</v>
      </c>
      <c r="I17">
        <v>56</v>
      </c>
      <c r="J17" t="s">
        <v>48</v>
      </c>
      <c r="K17" t="s">
        <v>49</v>
      </c>
      <c r="L17">
        <v>0.76700000000000002</v>
      </c>
      <c r="M17">
        <v>0.22</v>
      </c>
      <c r="N17">
        <f t="shared" si="9"/>
        <v>0.63283828382838292</v>
      </c>
      <c r="O17">
        <f t="shared" si="10"/>
        <v>0.68145786297534205</v>
      </c>
      <c r="P17">
        <f t="shared" si="11"/>
        <v>0.69346279334879524</v>
      </c>
      <c r="Q17">
        <f>N17/L17</f>
        <v>0.82508250825082519</v>
      </c>
      <c r="R17">
        <f t="shared" si="1"/>
        <v>0.88847179005911614</v>
      </c>
      <c r="S17">
        <f t="shared" si="5"/>
        <v>0.90412358976374863</v>
      </c>
      <c r="T17" s="3" t="s">
        <v>32</v>
      </c>
      <c r="U17" s="3" t="s">
        <v>32</v>
      </c>
      <c r="V17" s="3" t="s">
        <v>51</v>
      </c>
      <c r="W17" s="3" t="s">
        <v>55</v>
      </c>
      <c r="X17" s="3" t="s">
        <v>32</v>
      </c>
      <c r="Y17" s="3" t="s">
        <v>32</v>
      </c>
    </row>
    <row r="18" spans="1:25">
      <c r="A18" t="s">
        <v>56</v>
      </c>
      <c r="B18" t="s">
        <v>57</v>
      </c>
      <c r="C18">
        <v>19.7</v>
      </c>
      <c r="D18">
        <v>16.3</v>
      </c>
      <c r="E18">
        <v>1600</v>
      </c>
      <c r="F18">
        <v>495</v>
      </c>
      <c r="G18" t="s">
        <v>27</v>
      </c>
      <c r="H18" t="s">
        <v>58</v>
      </c>
      <c r="I18">
        <v>187</v>
      </c>
      <c r="J18" t="s">
        <v>59</v>
      </c>
      <c r="K18" t="s">
        <v>60</v>
      </c>
      <c r="L18">
        <v>0.23</v>
      </c>
      <c r="M18">
        <v>0.5</v>
      </c>
      <c r="N18">
        <f>L18/(L18+$M$18+$M$19+$M$20)</f>
        <v>0.27710843373493976</v>
      </c>
      <c r="O18">
        <f>($L$18*$C$18)/SUM(($L$18*$C$18),($M$18*$D$18),($M$19*$D$19),($M$20*$D$20))</f>
        <v>0.34387498766725105</v>
      </c>
      <c r="P18">
        <f>($L$18*$E$18)/SUM(($L$18*$E$18),($M$18*$F$18),($M$19*$F$19),($M$20*$F$20))</f>
        <v>0.59355796061226795</v>
      </c>
      <c r="Q18">
        <f>N18/L18</f>
        <v>1.2048192771084336</v>
      </c>
      <c r="R18">
        <f t="shared" si="1"/>
        <v>1.4951086420315263</v>
      </c>
      <c r="S18">
        <f>P18/L18</f>
        <v>2.5806867852707303</v>
      </c>
      <c r="T18" s="3" t="s">
        <v>61</v>
      </c>
      <c r="U18" s="3" t="s">
        <v>62</v>
      </c>
      <c r="V18" s="3" t="s">
        <v>63</v>
      </c>
      <c r="W18" s="3" t="s">
        <v>31</v>
      </c>
      <c r="X18" s="3" t="s">
        <v>31</v>
      </c>
      <c r="Y18" s="3" t="s">
        <v>31</v>
      </c>
    </row>
    <row r="19" spans="1:25">
      <c r="A19" t="s">
        <v>56</v>
      </c>
      <c r="B19" t="s">
        <v>64</v>
      </c>
      <c r="C19">
        <v>19.7</v>
      </c>
      <c r="D19">
        <v>5.5</v>
      </c>
      <c r="E19">
        <v>1600</v>
      </c>
      <c r="F19">
        <v>46</v>
      </c>
      <c r="G19" t="s">
        <v>27</v>
      </c>
      <c r="H19" t="s">
        <v>58</v>
      </c>
      <c r="I19">
        <v>187</v>
      </c>
      <c r="J19" t="s">
        <v>59</v>
      </c>
      <c r="K19" t="s">
        <v>60</v>
      </c>
      <c r="L19">
        <v>0.23</v>
      </c>
      <c r="M19">
        <v>0.09</v>
      </c>
      <c r="N19">
        <f t="shared" ref="N19:N20" si="12">L19/(L19+$M$18+$M$19+$M$20)</f>
        <v>0.27710843373493976</v>
      </c>
      <c r="O19">
        <f t="shared" ref="O19:O20" si="13">($L$18*$C$18)/SUM(($L$18*$C$18),($M$18*$D$18),($M$19*$D$19),($M$20*$D$20))</f>
        <v>0.34387498766725105</v>
      </c>
      <c r="P19">
        <f>($L$18*$E$18)/SUM(($L$18*$E$18),($M$18*$F$18),($M$19*$F$19),($M$20*$F$20))</f>
        <v>0.59355796061226795</v>
      </c>
      <c r="Q19">
        <f>N19/L19</f>
        <v>1.2048192771084336</v>
      </c>
      <c r="R19">
        <f t="shared" si="1"/>
        <v>1.4951086420315263</v>
      </c>
      <c r="S19">
        <f t="shared" si="5"/>
        <v>2.5806867852707303</v>
      </c>
      <c r="T19" s="3" t="s">
        <v>61</v>
      </c>
      <c r="U19" s="3" t="s">
        <v>65</v>
      </c>
      <c r="V19" s="3" t="s">
        <v>63</v>
      </c>
      <c r="W19" s="3" t="s">
        <v>66</v>
      </c>
      <c r="X19" s="3" t="s">
        <v>31</v>
      </c>
      <c r="Y19" s="3" t="s">
        <v>31</v>
      </c>
    </row>
    <row r="20" spans="1:25">
      <c r="A20" t="s">
        <v>56</v>
      </c>
      <c r="B20" t="s">
        <v>67</v>
      </c>
      <c r="C20">
        <v>19.7</v>
      </c>
      <c r="D20">
        <v>0.03</v>
      </c>
      <c r="E20">
        <v>1600</v>
      </c>
      <c r="F20">
        <v>35</v>
      </c>
      <c r="G20" t="s">
        <v>27</v>
      </c>
      <c r="H20" t="s">
        <v>58</v>
      </c>
      <c r="I20">
        <v>187</v>
      </c>
      <c r="J20" t="s">
        <v>59</v>
      </c>
      <c r="K20" t="s">
        <v>60</v>
      </c>
      <c r="L20">
        <v>0.23</v>
      </c>
      <c r="M20">
        <v>0.01</v>
      </c>
      <c r="N20">
        <f t="shared" si="12"/>
        <v>0.27710843373493976</v>
      </c>
      <c r="O20">
        <f t="shared" si="13"/>
        <v>0.34387498766725105</v>
      </c>
      <c r="P20">
        <f>($L$18*$E$18)/SUM(($L$18*$E$18),($M$18*$F$18),($M$19*$F$19),($M$20*$F$20))</f>
        <v>0.59355796061226795</v>
      </c>
      <c r="Q20">
        <f>N20/L20</f>
        <v>1.2048192771084336</v>
      </c>
      <c r="R20">
        <f t="shared" si="1"/>
        <v>1.4951086420315263</v>
      </c>
      <c r="S20">
        <f t="shared" si="5"/>
        <v>2.5806867852707303</v>
      </c>
      <c r="T20" s="3" t="s">
        <v>61</v>
      </c>
      <c r="U20" t="s">
        <v>68</v>
      </c>
      <c r="V20" s="3" t="s">
        <v>63</v>
      </c>
      <c r="W20" s="3" t="s">
        <v>66</v>
      </c>
      <c r="X20" s="3" t="s">
        <v>31</v>
      </c>
      <c r="Y20" s="3" t="s">
        <v>31</v>
      </c>
    </row>
    <row r="21" spans="1:25">
      <c r="A21" t="s">
        <v>57</v>
      </c>
      <c r="B21" t="s">
        <v>56</v>
      </c>
      <c r="C21">
        <v>16.3</v>
      </c>
      <c r="D21">
        <v>19.7</v>
      </c>
      <c r="E21">
        <v>495</v>
      </c>
      <c r="F21">
        <v>1600</v>
      </c>
      <c r="G21" t="s">
        <v>27</v>
      </c>
      <c r="H21" t="s">
        <v>58</v>
      </c>
      <c r="I21">
        <v>187</v>
      </c>
      <c r="J21" t="s">
        <v>59</v>
      </c>
      <c r="K21" t="s">
        <v>60</v>
      </c>
      <c r="L21">
        <v>0.5</v>
      </c>
      <c r="M21">
        <v>0.23</v>
      </c>
      <c r="N21">
        <f>L21/(L21+$M$22+$M$23+$M$21)</f>
        <v>0.60240963855421692</v>
      </c>
      <c r="O21">
        <f>($L$21*$C$21)/SUM(($L$21*$C$21),($M$21*$D$21),($M$22*$D$22),($M$23*$D$23))</f>
        <v>0.6185347935308092</v>
      </c>
      <c r="P21">
        <f>($L$21*$E$21)/SUM(($L$21*$E$21),($M$21*$F$21),($M$22*$F$22),($M$23*$F$23))</f>
        <v>0.39919998709656607</v>
      </c>
      <c r="Q21">
        <f>N21/L21</f>
        <v>1.2048192771084338</v>
      </c>
      <c r="R21">
        <f t="shared" si="1"/>
        <v>1.2370695870616184</v>
      </c>
      <c r="S21">
        <f t="shared" si="5"/>
        <v>0.79839997419313213</v>
      </c>
      <c r="T21" s="3" t="s">
        <v>62</v>
      </c>
      <c r="U21" s="3" t="s">
        <v>61</v>
      </c>
      <c r="V21" s="3" t="s">
        <v>31</v>
      </c>
      <c r="W21" s="3" t="s">
        <v>63</v>
      </c>
      <c r="X21" s="3" t="s">
        <v>31</v>
      </c>
      <c r="Y21" s="3" t="s">
        <v>31</v>
      </c>
    </row>
    <row r="22" spans="1:25">
      <c r="A22" t="s">
        <v>57</v>
      </c>
      <c r="B22" t="s">
        <v>64</v>
      </c>
      <c r="C22">
        <v>16.3</v>
      </c>
      <c r="D22">
        <v>5.5</v>
      </c>
      <c r="E22">
        <v>495</v>
      </c>
      <c r="F22">
        <v>46</v>
      </c>
      <c r="G22" t="s">
        <v>27</v>
      </c>
      <c r="H22" t="s">
        <v>58</v>
      </c>
      <c r="I22">
        <v>187</v>
      </c>
      <c r="J22" t="s">
        <v>59</v>
      </c>
      <c r="K22" t="s">
        <v>60</v>
      </c>
      <c r="L22">
        <v>0.5</v>
      </c>
      <c r="M22">
        <v>0.09</v>
      </c>
      <c r="N22">
        <f>L22/(L22+$M$22+$M$23+$M$21)</f>
        <v>0.60240963855421692</v>
      </c>
      <c r="O22">
        <f t="shared" ref="O22:O23" si="14">($L$21*$C$21)/SUM(($L$21*$C$21),($M$21*$D$21),($M$22*$D$22),($M$23*$D$23))</f>
        <v>0.6185347935308092</v>
      </c>
      <c r="P22">
        <f t="shared" ref="P22:P23" si="15">($L$21*$E$21)/SUM(($L$21*$E$21),($M$21*$F$21),($M$22*$F$22),($M$23*$F$23))</f>
        <v>0.39919998709656607</v>
      </c>
      <c r="Q22">
        <f>N22/L22</f>
        <v>1.2048192771084338</v>
      </c>
      <c r="R22">
        <f t="shared" si="1"/>
        <v>1.2370695870616184</v>
      </c>
      <c r="S22">
        <f t="shared" si="5"/>
        <v>0.79839997419313213</v>
      </c>
      <c r="T22" s="3" t="s">
        <v>62</v>
      </c>
      <c r="U22" s="3" t="s">
        <v>65</v>
      </c>
      <c r="V22" s="3" t="s">
        <v>31</v>
      </c>
      <c r="X22" s="3" t="s">
        <v>31</v>
      </c>
      <c r="Y22" s="3" t="s">
        <v>31</v>
      </c>
    </row>
    <row r="23" spans="1:25">
      <c r="A23" t="s">
        <v>57</v>
      </c>
      <c r="B23" t="s">
        <v>67</v>
      </c>
      <c r="C23">
        <v>16.3</v>
      </c>
      <c r="D23">
        <v>0.03</v>
      </c>
      <c r="E23">
        <v>495</v>
      </c>
      <c r="F23">
        <v>35</v>
      </c>
      <c r="G23" t="s">
        <v>27</v>
      </c>
      <c r="H23" t="s">
        <v>58</v>
      </c>
      <c r="I23">
        <v>187</v>
      </c>
      <c r="J23" t="s">
        <v>59</v>
      </c>
      <c r="K23" t="s">
        <v>60</v>
      </c>
      <c r="L23">
        <v>0.5</v>
      </c>
      <c r="M23">
        <v>0.01</v>
      </c>
      <c r="N23">
        <f>L23/(L23+$M$22+$M$23+$M$21)</f>
        <v>0.60240963855421692</v>
      </c>
      <c r="O23">
        <f t="shared" si="14"/>
        <v>0.6185347935308092</v>
      </c>
      <c r="P23">
        <f t="shared" si="15"/>
        <v>0.39919998709656607</v>
      </c>
      <c r="Q23">
        <f>N23/L23</f>
        <v>1.2048192771084338</v>
      </c>
      <c r="R23">
        <f t="shared" si="1"/>
        <v>1.2370695870616184</v>
      </c>
      <c r="S23">
        <f t="shared" si="5"/>
        <v>0.79839997419313213</v>
      </c>
      <c r="T23" s="3" t="s">
        <v>62</v>
      </c>
      <c r="U23" t="s">
        <v>68</v>
      </c>
      <c r="V23" s="3" t="s">
        <v>31</v>
      </c>
      <c r="X23" s="3" t="s">
        <v>31</v>
      </c>
      <c r="Y23" s="3" t="s">
        <v>31</v>
      </c>
    </row>
    <row r="24" spans="1:25">
      <c r="A24" t="s">
        <v>69</v>
      </c>
      <c r="B24" t="s">
        <v>70</v>
      </c>
      <c r="C24">
        <v>12.6</v>
      </c>
      <c r="D24">
        <v>36.9</v>
      </c>
      <c r="E24">
        <v>209</v>
      </c>
      <c r="F24">
        <v>866</v>
      </c>
      <c r="G24" t="s">
        <v>27</v>
      </c>
      <c r="H24" t="s">
        <v>71</v>
      </c>
      <c r="I24">
        <v>267</v>
      </c>
      <c r="J24" t="s">
        <v>72</v>
      </c>
      <c r="K24" t="s">
        <v>73</v>
      </c>
      <c r="L24">
        <v>0.35</v>
      </c>
      <c r="M24">
        <v>0.28499999999999998</v>
      </c>
      <c r="N24">
        <f>L24/(L24+M24)</f>
        <v>0.55118110236220463</v>
      </c>
      <c r="O24">
        <f>($L24*$C24)/(($L24*$C24)+($M24*$D24))</f>
        <v>0.29544769369912571</v>
      </c>
      <c r="P24">
        <f>($L24*$E24)/(($L24*$E24)+($M24*$F24))</f>
        <v>0.22862232779097386</v>
      </c>
      <c r="Q24">
        <f>N24/L24</f>
        <v>1.5748031496062991</v>
      </c>
      <c r="R24">
        <f t="shared" si="1"/>
        <v>0.84413626771178785</v>
      </c>
      <c r="S24">
        <f t="shared" si="5"/>
        <v>0.65320665083135387</v>
      </c>
      <c r="T24" s="3" t="s">
        <v>32</v>
      </c>
      <c r="U24" s="3" t="s">
        <v>32</v>
      </c>
      <c r="V24" s="3" t="s">
        <v>32</v>
      </c>
      <c r="W24" s="3" t="s">
        <v>32</v>
      </c>
      <c r="X24" s="3" t="s">
        <v>32</v>
      </c>
      <c r="Y24" s="3" t="s">
        <v>32</v>
      </c>
    </row>
    <row r="25" spans="1:25">
      <c r="A25" t="s">
        <v>74</v>
      </c>
      <c r="B25" t="s">
        <v>75</v>
      </c>
      <c r="C25">
        <v>36.9</v>
      </c>
      <c r="D25">
        <v>15.2</v>
      </c>
      <c r="E25">
        <v>1210</v>
      </c>
      <c r="F25">
        <v>616</v>
      </c>
      <c r="G25" t="s">
        <v>27</v>
      </c>
      <c r="H25" t="s">
        <v>76</v>
      </c>
      <c r="I25">
        <v>333</v>
      </c>
      <c r="J25" t="s">
        <v>77</v>
      </c>
      <c r="K25" t="s">
        <v>78</v>
      </c>
      <c r="L25">
        <v>0.35</v>
      </c>
      <c r="M25">
        <v>0.64</v>
      </c>
      <c r="N25">
        <f t="shared" ref="N25:N30" si="16">L25/(L25+M25)</f>
        <v>0.35353535353535354</v>
      </c>
      <c r="O25">
        <f>($L25*$C25)/(($L25*$C25)+($M25*$D25))</f>
        <v>0.57037495031577079</v>
      </c>
      <c r="P25">
        <f>($L25*$E25)/(($L25*$E25)+($M25*$F25))</f>
        <v>0.51789077212806023</v>
      </c>
      <c r="Q25">
        <f>N25/L25</f>
        <v>1.0101010101010102</v>
      </c>
      <c r="R25">
        <f t="shared" si="1"/>
        <v>1.6296427151879167</v>
      </c>
      <c r="S25">
        <f t="shared" si="5"/>
        <v>1.4796879203658864</v>
      </c>
      <c r="T25" s="3" t="s">
        <v>31</v>
      </c>
      <c r="U25" s="3" t="s">
        <v>31</v>
      </c>
      <c r="X25" s="3" t="s">
        <v>31</v>
      </c>
      <c r="Y25" s="3" t="s">
        <v>31</v>
      </c>
    </row>
    <row r="26" spans="1:25">
      <c r="A26" t="s">
        <v>79</v>
      </c>
      <c r="B26" t="s">
        <v>80</v>
      </c>
      <c r="C26">
        <v>20.5</v>
      </c>
      <c r="D26">
        <v>17.5</v>
      </c>
      <c r="H26" t="s">
        <v>81</v>
      </c>
      <c r="I26">
        <v>211</v>
      </c>
      <c r="J26" t="s">
        <v>59</v>
      </c>
      <c r="K26" t="s">
        <v>60</v>
      </c>
      <c r="L26">
        <v>0.57999999999999996</v>
      </c>
      <c r="M26">
        <v>0.42</v>
      </c>
      <c r="N26">
        <f>L26/(L26+M26)</f>
        <v>0.57999999999999996</v>
      </c>
      <c r="O26">
        <f>($L26*$C26)/(($L26*$C26)+($M26*$D26))</f>
        <v>0.61798336798336795</v>
      </c>
      <c r="P26">
        <v>0.26</v>
      </c>
      <c r="Q26">
        <f>N26/L26</f>
        <v>1</v>
      </c>
      <c r="R26">
        <f t="shared" si="1"/>
        <v>1.0654885654885655</v>
      </c>
      <c r="S26">
        <f>P26/L26</f>
        <v>0.44827586206896558</v>
      </c>
    </row>
    <row r="27" spans="1:25">
      <c r="A27" t="s">
        <v>82</v>
      </c>
      <c r="B27" t="s">
        <v>82</v>
      </c>
      <c r="C27">
        <v>18.7</v>
      </c>
      <c r="D27">
        <v>18.7</v>
      </c>
      <c r="H27" t="s">
        <v>83</v>
      </c>
      <c r="I27">
        <v>181</v>
      </c>
      <c r="J27" t="s">
        <v>59</v>
      </c>
      <c r="K27" t="s">
        <v>60</v>
      </c>
      <c r="L27">
        <v>1</v>
      </c>
      <c r="M27">
        <v>0</v>
      </c>
      <c r="N27">
        <f t="shared" si="16"/>
        <v>1</v>
      </c>
      <c r="O27">
        <f>($L27*$C27)/(($L27*$C27)+($M27*$D27))</f>
        <v>1</v>
      </c>
      <c r="P27">
        <v>1</v>
      </c>
      <c r="Q27">
        <f>N27/L27</f>
        <v>1</v>
      </c>
      <c r="R27">
        <f t="shared" si="1"/>
        <v>1</v>
      </c>
      <c r="S27">
        <f t="shared" si="5"/>
        <v>1</v>
      </c>
    </row>
    <row r="28" spans="1:25">
      <c r="A28" t="s">
        <v>84</v>
      </c>
      <c r="B28" t="s">
        <v>85</v>
      </c>
      <c r="C28">
        <v>36.6</v>
      </c>
      <c r="D28">
        <v>13.6</v>
      </c>
      <c r="E28">
        <v>897</v>
      </c>
      <c r="F28">
        <v>275</v>
      </c>
      <c r="G28" t="s">
        <v>27</v>
      </c>
      <c r="H28" t="s">
        <v>86</v>
      </c>
      <c r="I28">
        <v>270</v>
      </c>
      <c r="J28" t="s">
        <v>87</v>
      </c>
      <c r="K28" t="s">
        <v>88</v>
      </c>
      <c r="L28">
        <v>0.41299999999999998</v>
      </c>
      <c r="M28">
        <v>0.57399999999999995</v>
      </c>
      <c r="N28">
        <f>L28/(L28+M28)</f>
        <v>0.41843971631205679</v>
      </c>
      <c r="O28">
        <f>($L28*$C28)/(($L28*$C28)+($M28*$D28))</f>
        <v>0.65943932083307888</v>
      </c>
      <c r="P28">
        <f>($L28*$E28)/(($L28*$E28)+($M28*$F28))</f>
        <v>0.70121765399546865</v>
      </c>
      <c r="Q28">
        <f>N28/L28</f>
        <v>1.0131712259371835</v>
      </c>
      <c r="R28">
        <f t="shared" si="1"/>
        <v>1.5967053773198037</v>
      </c>
      <c r="S28">
        <f t="shared" si="5"/>
        <v>1.6978635689962922</v>
      </c>
      <c r="T28" s="3" t="s">
        <v>31</v>
      </c>
      <c r="U28" s="3" t="s">
        <v>31</v>
      </c>
      <c r="V28" s="3" t="s">
        <v>32</v>
      </c>
      <c r="W28" s="3" t="s">
        <v>32</v>
      </c>
      <c r="X28" s="3" t="s">
        <v>31</v>
      </c>
      <c r="Y28" s="3" t="s">
        <v>31</v>
      </c>
    </row>
    <row r="29" spans="1:25">
      <c r="A29" t="s">
        <v>89</v>
      </c>
      <c r="B29" t="s">
        <v>90</v>
      </c>
      <c r="C29">
        <v>36.799999999999997</v>
      </c>
      <c r="D29">
        <v>15</v>
      </c>
      <c r="E29">
        <v>0.76</v>
      </c>
      <c r="F29">
        <v>0.12</v>
      </c>
      <c r="G29" t="s">
        <v>91</v>
      </c>
      <c r="H29" t="s">
        <v>92</v>
      </c>
      <c r="I29">
        <v>249</v>
      </c>
      <c r="J29" t="s">
        <v>93</v>
      </c>
      <c r="K29" t="s">
        <v>78</v>
      </c>
      <c r="L29">
        <v>0.14399999999999999</v>
      </c>
      <c r="M29">
        <v>0.87</v>
      </c>
      <c r="N29">
        <f t="shared" si="16"/>
        <v>0.1420118343195266</v>
      </c>
      <c r="O29">
        <f>($L29*$C29)/(($L29*$C29)+($M29*$D29))</f>
        <v>0.28879733176378258</v>
      </c>
      <c r="P29">
        <f>($L29*$E29)/(($L29*$E29)+($M29*$F29))</f>
        <v>0.51178451178451179</v>
      </c>
      <c r="Q29">
        <f>N29/L29</f>
        <v>0.98619329388560151</v>
      </c>
      <c r="R29">
        <f t="shared" si="1"/>
        <v>2.0055370261373793</v>
      </c>
      <c r="S29">
        <f t="shared" si="5"/>
        <v>3.5540591096146654</v>
      </c>
      <c r="T29" s="3" t="s">
        <v>32</v>
      </c>
      <c r="U29" s="3" t="s">
        <v>32</v>
      </c>
      <c r="V29" s="3" t="s">
        <v>32</v>
      </c>
      <c r="W29" s="3" t="s">
        <v>32</v>
      </c>
      <c r="X29" s="3" t="s">
        <v>32</v>
      </c>
      <c r="Y29" s="3" t="s">
        <v>32</v>
      </c>
    </row>
    <row r="30" spans="1:25">
      <c r="A30" t="s">
        <v>94</v>
      </c>
      <c r="B30" t="s">
        <v>94</v>
      </c>
      <c r="C30">
        <v>17</v>
      </c>
      <c r="D30">
        <v>17</v>
      </c>
      <c r="H30" t="s">
        <v>58</v>
      </c>
      <c r="I30">
        <v>187</v>
      </c>
      <c r="J30" t="s">
        <v>59</v>
      </c>
      <c r="K30" t="s">
        <v>60</v>
      </c>
      <c r="L30">
        <v>0.85</v>
      </c>
      <c r="M30">
        <v>0</v>
      </c>
      <c r="N30">
        <f t="shared" si="16"/>
        <v>1</v>
      </c>
      <c r="O30">
        <f>($L30*$C30)/(($L30*$C30)+($M30*$D30))</f>
        <v>1</v>
      </c>
      <c r="P30">
        <v>1</v>
      </c>
      <c r="Q30">
        <f>N30/L30</f>
        <v>1.1764705882352942</v>
      </c>
      <c r="R30">
        <f>O30/L30</f>
        <v>1.1764705882352942</v>
      </c>
      <c r="S30">
        <f t="shared" si="5"/>
        <v>1.1764705882352942</v>
      </c>
    </row>
  </sheetData>
  <hyperlinks>
    <hyperlink ref="T2" r:id="rId1" xr:uid="{6C5B10EF-BBCB-47BF-8DCA-4AE7BD3DF0A1}"/>
    <hyperlink ref="T3" r:id="rId2" xr:uid="{4009CF30-8960-4956-B471-EA3DBD700205}"/>
    <hyperlink ref="T4" r:id="rId3" xr:uid="{9B8396FD-3F97-4334-916E-ACD0C16AD2FF}"/>
    <hyperlink ref="U2" r:id="rId4" xr:uid="{5543BE12-6BF3-45C7-BAD8-A055ECEC815A}"/>
    <hyperlink ref="U3" r:id="rId5" xr:uid="{A6110F91-1590-4DEA-9560-A7E0040EF6BA}"/>
    <hyperlink ref="U4" r:id="rId6" xr:uid="{F674BDAB-C8A2-4455-8CD7-2B93652A23E4}"/>
    <hyperlink ref="T5" r:id="rId7" xr:uid="{401C80BC-896F-4772-8A7F-C00DBFBB18A9}"/>
    <hyperlink ref="U5" r:id="rId8" xr:uid="{3012725E-792E-4C28-B494-A4DC97B23B1F}"/>
    <hyperlink ref="V2" r:id="rId9" xr:uid="{2B293425-233B-466F-8C68-9CA14C2F91AF}"/>
    <hyperlink ref="V3" r:id="rId10" xr:uid="{C0A877C1-44CF-41A6-ADD7-03C3A7186DEA}"/>
    <hyperlink ref="V4" r:id="rId11" xr:uid="{869E5385-CF9C-4559-8CC1-453540D4F286}"/>
    <hyperlink ref="W4" r:id="rId12" xr:uid="{1D383598-0AA2-46D4-9217-77A88966A55B}"/>
    <hyperlink ref="W3" r:id="rId13" xr:uid="{76ACC2D0-932F-4436-8720-46C4D6E17AFB}"/>
    <hyperlink ref="W2" r:id="rId14" xr:uid="{69AF6A48-0D54-487A-842E-0157F75C2E81}"/>
    <hyperlink ref="W5" r:id="rId15" xr:uid="{FA438A4B-61AE-4D9A-A30D-23F7805830E6}"/>
    <hyperlink ref="V5" r:id="rId16" xr:uid="{2603A9DD-C1EE-44A1-BF67-8CA1A17E3A15}"/>
    <hyperlink ref="T6" r:id="rId17" xr:uid="{8BEA9FD6-1ADB-4DEA-A697-996E11E26C45}"/>
    <hyperlink ref="U6" r:id="rId18" xr:uid="{0C0C90BB-A3FB-4C0B-B0F5-FBC4C7383AC7}"/>
    <hyperlink ref="W6" r:id="rId19" xr:uid="{8813873A-56C7-4FE1-8DCA-869B5064EFE9}"/>
    <hyperlink ref="V6" r:id="rId20" xr:uid="{5775E472-E274-4490-8F6D-2ABC6BE92439}"/>
    <hyperlink ref="X6" r:id="rId21" xr:uid="{3A227CC2-9B8C-4948-90DC-13064096B7CB}"/>
    <hyperlink ref="X5" r:id="rId22" xr:uid="{D6C21F7D-87FF-4C78-8958-C012E2EC37A0}"/>
    <hyperlink ref="Y5" r:id="rId23" xr:uid="{266AA9A0-04AB-4A4E-BB13-F6A4766E5C8A}"/>
    <hyperlink ref="X4" r:id="rId24" xr:uid="{97F251D1-1C9A-4EBB-A604-278D539EE5F7}"/>
    <hyperlink ref="Y4" r:id="rId25" xr:uid="{53646076-1607-4923-A9FA-DD9365EF34FD}"/>
    <hyperlink ref="X3" r:id="rId26" xr:uid="{757DE441-08A7-4530-A1B8-94C215821045}"/>
    <hyperlink ref="Y3" r:id="rId27" xr:uid="{D92BFBCB-337C-4F30-9F69-4A34494ABB33}"/>
    <hyperlink ref="X2" r:id="rId28" xr:uid="{A3FB37A6-96D1-43DF-8FAE-67FF44F7DF76}"/>
    <hyperlink ref="Y2" r:id="rId29" xr:uid="{E8B2BF53-ED64-4750-B3D7-6165675F9578}"/>
    <hyperlink ref="T7" r:id="rId30" xr:uid="{6C1D4EF8-0934-4594-9FCE-38655F57EE7D}"/>
    <hyperlink ref="T8" r:id="rId31" xr:uid="{F736E756-BB94-4ABE-8763-DCF0914955F8}"/>
    <hyperlink ref="T9" r:id="rId32" xr:uid="{68ADC152-7AFC-4BB1-9692-A4533FE13CB7}"/>
    <hyperlink ref="T10" r:id="rId33" xr:uid="{DF06D5B4-6F4C-4CE2-9CA6-79A89429AEE9}"/>
    <hyperlink ref="U10" r:id="rId34" xr:uid="{77E4C08C-7267-4996-A359-9E7AE0FED82F}"/>
    <hyperlink ref="U9" r:id="rId35" xr:uid="{2962195A-897D-41AD-A387-96FFC767FCD2}"/>
    <hyperlink ref="U8" r:id="rId36" xr:uid="{DE29D1BD-A8DF-4BB8-868C-69AF92018ADA}"/>
    <hyperlink ref="U7" r:id="rId37" xr:uid="{0BA0CEB0-FD68-4D50-AE64-DB0C3F76E182}"/>
    <hyperlink ref="V7" r:id="rId38" xr:uid="{DAB6D3BB-EA25-420C-8B52-1900FCB422A8}"/>
    <hyperlink ref="V8" r:id="rId39" xr:uid="{87C3AF42-12B6-43AA-BB3A-1CCCBBF88F99}"/>
    <hyperlink ref="V9" r:id="rId40" xr:uid="{407A83DE-E4A0-484C-8482-69309FCCDD1D}"/>
    <hyperlink ref="V10" r:id="rId41" xr:uid="{5B760C6B-F2E7-449C-B2E8-6F05F667D9CC}"/>
    <hyperlink ref="W10" r:id="rId42" xr:uid="{B6D634CF-CBCD-4397-860A-AB7656329539}"/>
    <hyperlink ref="W9" r:id="rId43" xr:uid="{F2B8EABB-5F19-4131-BC61-ACF9D5555592}"/>
    <hyperlink ref="W8" r:id="rId44" xr:uid="{12C56929-C092-4734-A5B3-FBC52DFACA21}"/>
    <hyperlink ref="W7" r:id="rId45" xr:uid="{29D7A0E5-26D2-489D-BDDB-9C142D260D28}"/>
    <hyperlink ref="V12" r:id="rId46" xr:uid="{10E59170-CFB2-4981-9033-C69EA92ECDB1}"/>
    <hyperlink ref="V13" r:id="rId47" xr:uid="{F1CA4B9D-BC1C-453A-A9BA-EB601B5311B9}"/>
    <hyperlink ref="V14" r:id="rId48" xr:uid="{884CDE84-CDDE-454C-A4A7-2A24C6558FAE}"/>
    <hyperlink ref="W12" r:id="rId49" xr:uid="{FC853988-86D9-4537-A75D-157A80D05C4B}"/>
    <hyperlink ref="V15" r:id="rId50" xr:uid="{59270864-27C8-455C-AF59-B0F59B0A104F}"/>
    <hyperlink ref="V16" r:id="rId51" xr:uid="{93955963-7778-4DA0-B35F-96B030DA38E6}"/>
    <hyperlink ref="V17" r:id="rId52" xr:uid="{4A843EEB-50BA-4967-B9F2-B5DE0B8BEC8F}"/>
    <hyperlink ref="W13" r:id="rId53" xr:uid="{258E41ED-BE2F-41A9-8A45-73B3EAF7097D}"/>
    <hyperlink ref="W14" r:id="rId54" xr:uid="{E0B0348C-B5C2-49F2-9FF5-0CE2F488EB83}"/>
    <hyperlink ref="W15" r:id="rId55" xr:uid="{FB9DDA3B-5667-4519-8F84-CE1E8A8568A1}"/>
    <hyperlink ref="W16" r:id="rId56" xr:uid="{55D5A6D5-2908-4B78-B12D-3F7B5E230A8D}"/>
    <hyperlink ref="W17" r:id="rId57" xr:uid="{CDB40CC1-7A22-491B-BECF-90DFEEB4B0C5}"/>
    <hyperlink ref="X12" r:id="rId58" xr:uid="{D7B4A13D-589D-4C0A-A47B-77A91C453A24}"/>
    <hyperlink ref="X13" r:id="rId59" xr:uid="{35316AB3-E77D-46D4-AF8F-B9644F7B9EB1}"/>
    <hyperlink ref="X14" r:id="rId60" xr:uid="{C155EF48-A842-499C-A318-B84DDC7EF115}"/>
    <hyperlink ref="X15" r:id="rId61" xr:uid="{82F7402E-88A9-41CE-AC88-ACDC2D9E4760}"/>
    <hyperlink ref="X16" r:id="rId62" xr:uid="{81120BAA-2EDD-403C-8E12-F186CF0557D5}"/>
    <hyperlink ref="X17" r:id="rId63" xr:uid="{E85E248F-E4BF-4558-B9E3-0FA3AC510011}"/>
    <hyperlink ref="T12" r:id="rId64" xr:uid="{3DFC4C72-C19B-4A8B-8B00-DA6CB409E3A2}"/>
    <hyperlink ref="U12" r:id="rId65" xr:uid="{44B6AABA-930C-45FC-9355-C3ED014A536A}"/>
    <hyperlink ref="U13" r:id="rId66" xr:uid="{FC17B38B-6748-408A-80D2-4F6673E96855}"/>
    <hyperlink ref="T13" r:id="rId67" xr:uid="{0BADEF4C-73B2-44C8-8EC8-C487FAED5746}"/>
    <hyperlink ref="T14" r:id="rId68" xr:uid="{1FB5A262-91C7-4F3D-9DD7-A6C2DA5D4A48}"/>
    <hyperlink ref="T16" r:id="rId69" xr:uid="{E3610CB4-08DD-4C4B-BEA8-9595EE90B1DC}"/>
    <hyperlink ref="U14" r:id="rId70" xr:uid="{8C20915A-298D-495E-A724-55DDF594313B}"/>
    <hyperlink ref="U16" r:id="rId71" xr:uid="{9B7BE0AD-FCB3-434B-865C-9B6670DA3E43}"/>
    <hyperlink ref="U15" r:id="rId72" xr:uid="{F4C51421-0AA1-4BA8-A4E8-DD1A36773E90}"/>
    <hyperlink ref="U17" r:id="rId73" xr:uid="{C0EB4FFF-B29D-45A7-BA2F-067AD79CF4A6}"/>
    <hyperlink ref="T15" r:id="rId74" xr:uid="{A93D8EAB-30C1-4B71-B67E-5BD8B2F3131E}"/>
    <hyperlink ref="T17" r:id="rId75" xr:uid="{248A8F80-70D6-42C0-994F-9B612BCFA6FE}"/>
    <hyperlink ref="Y17" r:id="rId76" xr:uid="{D29ADC5C-920A-47AA-87C5-1FC8A1A57781}"/>
    <hyperlink ref="Y16" r:id="rId77" xr:uid="{3491AB2C-6FE9-4572-B9B6-6764EC1340AC}"/>
    <hyperlink ref="Y6" r:id="rId78" xr:uid="{294E7959-232F-4D14-952B-F5F85A71D1C9}"/>
    <hyperlink ref="Y12" r:id="rId79" xr:uid="{A07026FD-F923-4ADB-8D72-7409F90E11F1}"/>
    <hyperlink ref="Y13" r:id="rId80" xr:uid="{ED418133-8F7D-424B-B06C-72C9F0482BB3}"/>
    <hyperlink ref="Y14" r:id="rId81" xr:uid="{FA068A6C-084C-40A5-BAD0-4E35A925EEC0}"/>
    <hyperlink ref="Y15" r:id="rId82" xr:uid="{47ADFD4D-8122-4737-9FA2-FC9113E71549}"/>
    <hyperlink ref="Y7" r:id="rId83" xr:uid="{222C58E4-B7BC-4C0C-A707-13557DD6C967}"/>
    <hyperlink ref="X7" r:id="rId84" xr:uid="{56518AB0-9997-4B2C-8226-A8860AC1C5D9}"/>
    <hyperlink ref="Y8" r:id="rId85" xr:uid="{A52FC3D2-54BF-40AC-858D-BDEA80509F4A}"/>
    <hyperlink ref="X8" r:id="rId86" xr:uid="{BDA4CEB0-FF14-41A9-BDC4-2735108DCE3A}"/>
    <hyperlink ref="Y9" r:id="rId87" xr:uid="{8999D096-6427-4235-A700-AE8EA37694C5}"/>
    <hyperlink ref="X9" r:id="rId88" xr:uid="{6EB6DAE4-6D0D-4AFD-A1E7-68720E37A1BB}"/>
    <hyperlink ref="Y10" r:id="rId89" xr:uid="{3541A82F-F08D-4046-993F-8C8F8714BA46}"/>
    <hyperlink ref="X10" r:id="rId90" xr:uid="{52C95A0F-F1E3-49C9-B372-D5FDA3A5C2C8}"/>
    <hyperlink ref="V18" r:id="rId91" xr:uid="{A0C07373-1182-45B6-9977-123D4D3DA83F}"/>
    <hyperlink ref="V19" r:id="rId92" xr:uid="{800E85F7-7D34-4864-AAF5-F04341159CF5}"/>
    <hyperlink ref="V20" r:id="rId93" xr:uid="{50400415-4500-4655-AE42-D4AFA90DB77A}"/>
    <hyperlink ref="W21" r:id="rId94" xr:uid="{C9A72E7C-09F2-4346-9628-284064B66560}"/>
    <hyperlink ref="W19" r:id="rId95" xr:uid="{F05307A6-0DFF-40E3-8804-D8366D03B5B5}"/>
    <hyperlink ref="W20" r:id="rId96" xr:uid="{93E7DF3E-2D64-46EC-B62F-65D3AB663D7B}"/>
    <hyperlink ref="W18" r:id="rId97" xr:uid="{D4F38384-BB2D-448B-B4FD-8805C2AFE55C}"/>
    <hyperlink ref="V21" r:id="rId98" xr:uid="{F9FC4094-D701-40A6-AB3F-3829DC4ED21B}"/>
    <hyperlink ref="V22" r:id="rId99" xr:uid="{369FCE39-F6AC-46E9-A0C1-8077324A5408}"/>
    <hyperlink ref="V23" r:id="rId100" xr:uid="{4573A133-91ED-4E43-8270-022148ECBB84}"/>
    <hyperlink ref="X18" r:id="rId101" xr:uid="{D4F18A1D-C29C-42CD-9AF9-A0151C1068B7}"/>
    <hyperlink ref="Y18" r:id="rId102" xr:uid="{1AF5B6CA-D292-4C81-981A-4D0B59C412DD}"/>
    <hyperlink ref="X19" r:id="rId103" xr:uid="{4F5CCF97-75E6-43C0-9F8B-A3A0B0D8604E}"/>
    <hyperlink ref="Y19" r:id="rId104" xr:uid="{3A0A04D8-37F3-43E2-8831-D37868C89721}"/>
    <hyperlink ref="X20" r:id="rId105" xr:uid="{1A86D960-56EA-4908-A14C-523867574600}"/>
    <hyperlink ref="X22" r:id="rId106" xr:uid="{80C5AEAF-088D-467B-90B5-A9C82A744773}"/>
    <hyperlink ref="Y20" r:id="rId107" xr:uid="{39316FD3-D430-4910-AEF9-B728EDA5CE96}"/>
    <hyperlink ref="Y22" r:id="rId108" xr:uid="{77027AAF-3C5D-4BF1-A35B-C0489F4B5778}"/>
    <hyperlink ref="X21" r:id="rId109" xr:uid="{04BCAF0B-EF11-4D55-AFD5-38A669A9B310}"/>
    <hyperlink ref="X23" r:id="rId110" xr:uid="{DF25D76D-EF24-4B90-A58F-8B101E4B16CA}"/>
    <hyperlink ref="Y21" r:id="rId111" xr:uid="{AFBFCACC-5886-4304-B889-03BC51476DD6}"/>
    <hyperlink ref="Y23" r:id="rId112" xr:uid="{A51067FA-D945-4D2C-B259-0872F9EF65C1}"/>
    <hyperlink ref="T20" r:id="rId113" xr:uid="{681D176C-C878-483C-9C35-9FF08A7567F1}"/>
    <hyperlink ref="T18" r:id="rId114" xr:uid="{243707B8-EB5D-44EB-AA5D-1A38F861F66B}"/>
    <hyperlink ref="T19" r:id="rId115" xr:uid="{453447AA-6DFA-4988-86AB-549374526D90}"/>
    <hyperlink ref="U21" r:id="rId116" xr:uid="{EC4A1034-21CF-4256-9BE8-5E42429961F6}"/>
    <hyperlink ref="U19" r:id="rId117" xr:uid="{C15E751C-52C6-44E8-B16F-A5C3841712DF}"/>
    <hyperlink ref="U22" r:id="rId118" xr:uid="{98E6B09C-C2A1-4CED-A79D-58ED74EFE4FC}"/>
    <hyperlink ref="T21" r:id="rId119" xr:uid="{A4E469F4-650A-46D4-B5F4-79A9B4CE6D77}"/>
    <hyperlink ref="U18" r:id="rId120" xr:uid="{998697DC-7912-486F-AA95-2A6EE45F1640}"/>
    <hyperlink ref="T22" r:id="rId121" xr:uid="{68F715C2-92BA-4DAA-9CB2-66F9BD0A1B63}"/>
    <hyperlink ref="T23" r:id="rId122" xr:uid="{AE4E855F-0D99-490B-BE9E-F4AE2AD269AE}"/>
    <hyperlink ref="T24" r:id="rId123" xr:uid="{12F40715-7202-4A50-BAD2-5F03E7A19A4D}"/>
    <hyperlink ref="U24" r:id="rId124" xr:uid="{2BAD5213-C1F6-4181-88D4-61BDC4C446F6}"/>
    <hyperlink ref="X24" r:id="rId125" xr:uid="{098E7748-C1E1-4CF3-9A49-972082E2311E}"/>
    <hyperlink ref="Y24" r:id="rId126" xr:uid="{BA65AA32-3810-41A7-9528-48D8BBA42B29}"/>
    <hyperlink ref="V24" r:id="rId127" xr:uid="{1805043C-5D6D-421F-A914-16E6E5296FBC}"/>
    <hyperlink ref="W24" r:id="rId128" xr:uid="{E2C1F80E-5A4D-4FCC-A789-FE814DCE32DB}"/>
    <hyperlink ref="T25" r:id="rId129" xr:uid="{D2BDC12D-AFC2-4531-A99A-255A3B2E2B84}"/>
    <hyperlink ref="U25" r:id="rId130" xr:uid="{ACF05A1D-075E-4B54-8F14-BD033B98F1AD}"/>
    <hyperlink ref="X25" r:id="rId131" xr:uid="{4B533763-590A-4351-B0DC-57853CF683E9}"/>
    <hyperlink ref="Y25" r:id="rId132" xr:uid="{B2860B59-F142-4319-BD95-43BDE0DA3FB2}"/>
    <hyperlink ref="T28" r:id="rId133" xr:uid="{A9F030F4-B663-4B03-941D-5CCF19AD1C96}"/>
    <hyperlink ref="U28" r:id="rId134" xr:uid="{D5A833BB-CBFF-4052-BECA-D51CB1FC1ADD}"/>
    <hyperlink ref="X28" r:id="rId135" xr:uid="{62063DD2-6F31-4021-9C2B-6AD2DCC3C474}"/>
    <hyperlink ref="Y28" r:id="rId136" xr:uid="{E0B4D9E5-8C41-484F-8067-18FACBC9332E}"/>
    <hyperlink ref="V28" r:id="rId137" xr:uid="{8DBB06C1-C66E-4863-ABF6-FBD0BA56C862}"/>
    <hyperlink ref="W28" r:id="rId138" xr:uid="{33DD0F22-6B3F-43BD-AC16-47D6CC789FC5}"/>
    <hyperlink ref="T29" r:id="rId139" xr:uid="{75CC6499-B7C9-4954-B4B2-60B5E1BD7604}"/>
    <hyperlink ref="U29" r:id="rId140" xr:uid="{5E7F73EF-74A5-48F5-AE47-40361FC1F6E0}"/>
    <hyperlink ref="V29" r:id="rId141" xr:uid="{BBA7F0D0-FEC7-43E4-935A-DE9816796270}"/>
    <hyperlink ref="W29" r:id="rId142" xr:uid="{7DF7B7F2-5573-498F-AF09-BDC71746EFC8}"/>
    <hyperlink ref="X29" r:id="rId143" xr:uid="{90D24886-3BF7-41B8-BF05-77234F932BFE}"/>
    <hyperlink ref="Y29" r:id="rId144" xr:uid="{3B194D11-F8C3-4E8A-9818-31642B3C978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4726C69A66EA4099E389C94D12C179" ma:contentTypeVersion="5" ma:contentTypeDescription="Create a new document." ma:contentTypeScope="" ma:versionID="834a38daea209eaabe24a85a87033b17">
  <xsd:schema xmlns:xsd="http://www.w3.org/2001/XMLSchema" xmlns:xs="http://www.w3.org/2001/XMLSchema" xmlns:p="http://schemas.microsoft.com/office/2006/metadata/properties" xmlns:ns2="dae89b64-c529-494f-868e-ad5d2094d0fa" xmlns:ns3="ed16b9de-937e-42cc-89df-e5a7efc4dd3c" targetNamespace="http://schemas.microsoft.com/office/2006/metadata/properties" ma:root="true" ma:fieldsID="f5e5c650b0d1b5eeeda759ea907723fd" ns2:_="" ns3:_="">
    <xsd:import namespace="dae89b64-c529-494f-868e-ad5d2094d0fa"/>
    <xsd:import namespace="ed16b9de-937e-42cc-89df-e5a7efc4dd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89b64-c529-494f-868e-ad5d2094d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6b9de-937e-42cc-89df-e5a7efc4dd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DFBA0-1D7D-4A8A-834C-991234FADF22}"/>
</file>

<file path=customXml/itemProps2.xml><?xml version="1.0" encoding="utf-8"?>
<ds:datastoreItem xmlns:ds="http://schemas.openxmlformats.org/officeDocument/2006/customXml" ds:itemID="{5747B024-573D-4962-BE24-363F705CFDE4}"/>
</file>

<file path=customXml/itemProps3.xml><?xml version="1.0" encoding="utf-8"?>
<ds:datastoreItem xmlns:ds="http://schemas.openxmlformats.org/officeDocument/2006/customXml" ds:itemID="{64E61C66-A2D6-48E4-A93B-4BEB28CCE8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2023-07-18T20:13:51Z</dcterms:created>
  <dcterms:modified xsi:type="dcterms:W3CDTF">2023-08-29T21:50:51Z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0x010100D64726C69A66EA4099E389C94D12C179</vt:lpwstr>
  </property>
</Properties>
</file>