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SongOfBoat\B.O.A.T\Documents\"/>
    </mc:Choice>
  </mc:AlternateContent>
  <xr:revisionPtr revIDLastSave="0" documentId="13_ncr:1_{ADCCB81B-E340-4B2D-B2DB-892E6EB42988}" xr6:coauthVersionLast="46" xr6:coauthVersionMax="46" xr10:uidLastSave="{00000000-0000-0000-0000-000000000000}"/>
  <bookViews>
    <workbookView xWindow="22932" yWindow="-1680" windowWidth="23256" windowHeight="12720" xr2:uid="{00000000-000D-0000-FFFF-FFFF00000000}"/>
  </bookViews>
  <sheets>
    <sheet name="属性投放表" sheetId="1" r:id="rId1"/>
    <sheet name="战斗公式及逻辑" sheetId="5" r:id="rId2"/>
    <sheet name="玩家数值规划表" sheetId="8" r:id="rId3"/>
    <sheet name="战斗技能设计表" sheetId="4" r:id="rId4"/>
    <sheet name="套装效果设计表" sheetId="6" r:id="rId5"/>
    <sheet name="能力球刷新表" sheetId="2" r:id="rId6"/>
    <sheet name="属性投放表 (参考)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8" l="1"/>
  <c r="I43" i="8" s="1"/>
  <c r="F43" i="8"/>
  <c r="B43" i="8"/>
  <c r="D43" i="8"/>
  <c r="K43" i="8"/>
  <c r="J43" i="8"/>
  <c r="G43" i="8"/>
  <c r="E43" i="8"/>
  <c r="C43" i="8"/>
  <c r="K42" i="8"/>
  <c r="J42" i="8"/>
  <c r="H42" i="8"/>
  <c r="I42" i="8" s="1"/>
  <c r="F42" i="8"/>
  <c r="G42" i="8" s="1"/>
  <c r="E42" i="8"/>
  <c r="D42" i="8"/>
  <c r="C42" i="8"/>
  <c r="B42" i="8"/>
  <c r="N42" i="8" s="1"/>
  <c r="K41" i="8"/>
  <c r="J41" i="8"/>
  <c r="H41" i="8"/>
  <c r="I41" i="8" s="1"/>
  <c r="F41" i="8"/>
  <c r="G41" i="8" s="1"/>
  <c r="E41" i="8"/>
  <c r="C41" i="8"/>
  <c r="B41" i="8"/>
  <c r="N41" i="8" s="1"/>
  <c r="K40" i="8"/>
  <c r="J40" i="8"/>
  <c r="H40" i="8"/>
  <c r="I40" i="8" s="1"/>
  <c r="F40" i="8"/>
  <c r="G40" i="8" s="1"/>
  <c r="E40" i="8"/>
  <c r="C40" i="8"/>
  <c r="B40" i="8"/>
  <c r="N40" i="8" s="1"/>
  <c r="K39" i="8"/>
  <c r="J39" i="8"/>
  <c r="H39" i="8"/>
  <c r="I39" i="8" s="1"/>
  <c r="F39" i="8"/>
  <c r="G39" i="8" s="1"/>
  <c r="E39" i="8"/>
  <c r="D39" i="8"/>
  <c r="C39" i="8"/>
  <c r="B39" i="8"/>
  <c r="N39" i="8" s="1"/>
  <c r="H12" i="8"/>
  <c r="D12" i="8"/>
  <c r="F12" i="8" s="1"/>
  <c r="B29" i="8"/>
  <c r="C29" i="8"/>
  <c r="D29" i="8"/>
  <c r="E29" i="8"/>
  <c r="F29" i="8"/>
  <c r="G29" i="8" s="1"/>
  <c r="H29" i="8"/>
  <c r="I29" i="8" s="1"/>
  <c r="J29" i="8"/>
  <c r="K29" i="8"/>
  <c r="B32" i="8"/>
  <c r="C32" i="8"/>
  <c r="D32" i="8"/>
  <c r="E32" i="8"/>
  <c r="F32" i="8"/>
  <c r="G32" i="8" s="1"/>
  <c r="H32" i="8"/>
  <c r="I32" i="8" s="1"/>
  <c r="J32" i="8"/>
  <c r="K32" i="8"/>
  <c r="B33" i="8"/>
  <c r="C33" i="8"/>
  <c r="D33" i="8"/>
  <c r="E33" i="8"/>
  <c r="F33" i="8"/>
  <c r="G33" i="8" s="1"/>
  <c r="H33" i="8"/>
  <c r="I33" i="8" s="1"/>
  <c r="J33" i="8"/>
  <c r="K33" i="8"/>
  <c r="B18" i="8"/>
  <c r="N18" i="8" s="1"/>
  <c r="C18" i="8"/>
  <c r="D18" i="8"/>
  <c r="E18" i="8"/>
  <c r="F18" i="8"/>
  <c r="G18" i="8" s="1"/>
  <c r="H18" i="8"/>
  <c r="I18" i="8" s="1"/>
  <c r="J18" i="8"/>
  <c r="K18" i="8"/>
  <c r="B19" i="8"/>
  <c r="C19" i="8"/>
  <c r="D19" i="8"/>
  <c r="E19" i="8"/>
  <c r="F19" i="8"/>
  <c r="G19" i="8" s="1"/>
  <c r="H19" i="8"/>
  <c r="I19" i="8" s="1"/>
  <c r="J19" i="8"/>
  <c r="K19" i="8"/>
  <c r="B20" i="8"/>
  <c r="N20" i="8" s="1"/>
  <c r="C20" i="8"/>
  <c r="E20" i="8"/>
  <c r="F20" i="8"/>
  <c r="G20" i="8" s="1"/>
  <c r="H20" i="8"/>
  <c r="I20" i="8" s="1"/>
  <c r="J20" i="8"/>
  <c r="K20" i="8"/>
  <c r="B21" i="8"/>
  <c r="N21" i="8" s="1"/>
  <c r="C21" i="8"/>
  <c r="D21" i="8"/>
  <c r="E21" i="8"/>
  <c r="F21" i="8"/>
  <c r="G21" i="8" s="1"/>
  <c r="H21" i="8"/>
  <c r="I21" i="8" s="1"/>
  <c r="J21" i="8"/>
  <c r="K21" i="8"/>
  <c r="B22" i="8"/>
  <c r="C22" i="8"/>
  <c r="D22" i="8"/>
  <c r="E22" i="8"/>
  <c r="F22" i="8"/>
  <c r="G22" i="8" s="1"/>
  <c r="H22" i="8"/>
  <c r="I22" i="8" s="1"/>
  <c r="J22" i="8"/>
  <c r="K22" i="8"/>
  <c r="B23" i="8"/>
  <c r="C23" i="8"/>
  <c r="D23" i="8"/>
  <c r="E23" i="8"/>
  <c r="F23" i="8"/>
  <c r="G23" i="8" s="1"/>
  <c r="H23" i="8"/>
  <c r="I23" i="8" s="1"/>
  <c r="J23" i="8"/>
  <c r="K23" i="8"/>
  <c r="B24" i="8"/>
  <c r="C24" i="8"/>
  <c r="D24" i="8"/>
  <c r="E24" i="8"/>
  <c r="F24" i="8"/>
  <c r="G24" i="8" s="1"/>
  <c r="H24" i="8"/>
  <c r="I24" i="8" s="1"/>
  <c r="J24" i="8"/>
  <c r="K24" i="8"/>
  <c r="B25" i="8"/>
  <c r="N25" i="8" s="1"/>
  <c r="C25" i="8"/>
  <c r="E25" i="8"/>
  <c r="F25" i="8"/>
  <c r="G25" i="8" s="1"/>
  <c r="H25" i="8"/>
  <c r="I25" i="8" s="1"/>
  <c r="J25" i="8"/>
  <c r="K25" i="8"/>
  <c r="B26" i="8"/>
  <c r="N26" i="8" s="1"/>
  <c r="C26" i="8"/>
  <c r="D26" i="8"/>
  <c r="E26" i="8"/>
  <c r="F26" i="8"/>
  <c r="G26" i="8" s="1"/>
  <c r="H26" i="8"/>
  <c r="I26" i="8" s="1"/>
  <c r="J26" i="8"/>
  <c r="K26" i="8"/>
  <c r="B27" i="8"/>
  <c r="C27" i="8"/>
  <c r="D27" i="8"/>
  <c r="E27" i="8"/>
  <c r="F27" i="8"/>
  <c r="G27" i="8" s="1"/>
  <c r="H27" i="8"/>
  <c r="I27" i="8" s="1"/>
  <c r="J27" i="8"/>
  <c r="K27" i="8"/>
  <c r="B28" i="8"/>
  <c r="N28" i="8" s="1"/>
  <c r="C28" i="8"/>
  <c r="D28" i="8"/>
  <c r="E28" i="8"/>
  <c r="F28" i="8"/>
  <c r="G28" i="8" s="1"/>
  <c r="H28" i="8"/>
  <c r="I28" i="8" s="1"/>
  <c r="J28" i="8"/>
  <c r="K28" i="8"/>
  <c r="B30" i="8"/>
  <c r="N30" i="8" s="1"/>
  <c r="C30" i="8"/>
  <c r="D30" i="8"/>
  <c r="E30" i="8"/>
  <c r="F30" i="8"/>
  <c r="G30" i="8" s="1"/>
  <c r="H30" i="8"/>
  <c r="I30" i="8" s="1"/>
  <c r="J30" i="8"/>
  <c r="K30" i="8"/>
  <c r="B31" i="8"/>
  <c r="C31" i="8"/>
  <c r="D31" i="8"/>
  <c r="E31" i="8"/>
  <c r="F31" i="8"/>
  <c r="G31" i="8" s="1"/>
  <c r="H31" i="8"/>
  <c r="I31" i="8" s="1"/>
  <c r="J31" i="8"/>
  <c r="K31" i="8"/>
  <c r="C17" i="8"/>
  <c r="D17" i="8"/>
  <c r="E17" i="8"/>
  <c r="F17" i="8"/>
  <c r="G17" i="8" s="1"/>
  <c r="H17" i="8"/>
  <c r="I17" i="8" s="1"/>
  <c r="J17" i="8"/>
  <c r="K17" i="8"/>
  <c r="B17" i="8"/>
  <c r="I10" i="8"/>
  <c r="G10" i="8"/>
  <c r="N19" i="8" l="1"/>
  <c r="N29" i="8"/>
  <c r="N27" i="8"/>
  <c r="N33" i="8"/>
  <c r="N23" i="8"/>
  <c r="N43" i="8"/>
  <c r="N32" i="8"/>
  <c r="N31" i="8"/>
  <c r="N24" i="8"/>
  <c r="N22" i="8"/>
  <c r="N17" i="8"/>
  <c r="L33" i="8"/>
  <c r="L40" i="8"/>
  <c r="L39" i="8"/>
  <c r="L41" i="8"/>
  <c r="L42" i="8"/>
  <c r="L43" i="8"/>
  <c r="L31" i="8"/>
  <c r="L30" i="8"/>
  <c r="L28" i="8"/>
  <c r="L27" i="8"/>
  <c r="L26" i="8"/>
  <c r="L25" i="8"/>
  <c r="L24" i="8"/>
  <c r="L23" i="8"/>
  <c r="L22" i="8"/>
  <c r="L21" i="8"/>
  <c r="L20" i="8"/>
  <c r="L19" i="8"/>
  <c r="L18" i="8"/>
  <c r="L32" i="8"/>
  <c r="L29" i="8"/>
  <c r="L17" i="8"/>
</calcChain>
</file>

<file path=xl/sharedStrings.xml><?xml version="1.0" encoding="utf-8"?>
<sst xmlns="http://schemas.openxmlformats.org/spreadsheetml/2006/main" count="477" uniqueCount="209">
  <si>
    <t>逐舟歌数值表</t>
    <phoneticPr fontId="1" type="noConversion"/>
  </si>
  <si>
    <t>属性名称</t>
    <phoneticPr fontId="1" type="noConversion"/>
  </si>
  <si>
    <t>属性解释</t>
    <phoneticPr fontId="1" type="noConversion"/>
  </si>
  <si>
    <t>投放量</t>
    <phoneticPr fontId="1" type="noConversion"/>
  </si>
  <si>
    <t>生命值</t>
    <phoneticPr fontId="1" type="noConversion"/>
  </si>
  <si>
    <t>护盾值</t>
  </si>
  <si>
    <t>攻击力</t>
    <phoneticPr fontId="1" type="noConversion"/>
  </si>
  <si>
    <t>易伤</t>
    <phoneticPr fontId="1" type="noConversion"/>
  </si>
  <si>
    <t>易伤层数</t>
    <phoneticPr fontId="1" type="noConversion"/>
  </si>
  <si>
    <t>行动力</t>
    <phoneticPr fontId="1" type="noConversion"/>
  </si>
  <si>
    <t>生命恢复</t>
    <phoneticPr fontId="1" type="noConversion"/>
  </si>
  <si>
    <t>生命扣除</t>
    <phoneticPr fontId="1" type="noConversion"/>
  </si>
  <si>
    <t>暴击</t>
    <phoneticPr fontId="1" type="noConversion"/>
  </si>
  <si>
    <t>闪避</t>
    <phoneticPr fontId="1" type="noConversion"/>
  </si>
  <si>
    <t>冰冻层数</t>
    <phoneticPr fontId="1" type="noConversion"/>
  </si>
  <si>
    <t>生命吸取</t>
    <phoneticPr fontId="1" type="noConversion"/>
  </si>
  <si>
    <t>群体效果</t>
    <phoneticPr fontId="1" type="noConversion"/>
  </si>
  <si>
    <t>火焰印记</t>
    <phoneticPr fontId="1" type="noConversion"/>
  </si>
  <si>
    <t>冰冻印记</t>
    <phoneticPr fontId="1" type="noConversion"/>
  </si>
  <si>
    <t>藤蔓印记</t>
    <phoneticPr fontId="1" type="noConversion"/>
  </si>
  <si>
    <t>藤蔓层数</t>
    <phoneticPr fontId="1" type="noConversion"/>
  </si>
  <si>
    <t>火焰层数</t>
    <phoneticPr fontId="1" type="noConversion"/>
  </si>
  <si>
    <t>回合刷新</t>
    <phoneticPr fontId="1" type="noConversion"/>
  </si>
  <si>
    <t>生命转伤害</t>
    <phoneticPr fontId="1" type="noConversion"/>
  </si>
  <si>
    <t>护盾转伤害</t>
    <phoneticPr fontId="1" type="noConversion"/>
  </si>
  <si>
    <t>单体效果</t>
    <phoneticPr fontId="1" type="noConversion"/>
  </si>
  <si>
    <t>伤害效果</t>
    <phoneticPr fontId="1" type="noConversion"/>
  </si>
  <si>
    <t>格挡</t>
    <phoneticPr fontId="1" type="noConversion"/>
  </si>
  <si>
    <t>虚弱</t>
    <phoneticPr fontId="1" type="noConversion"/>
  </si>
  <si>
    <t>净化</t>
    <phoneticPr fontId="1" type="noConversion"/>
  </si>
  <si>
    <t>异常</t>
    <phoneticPr fontId="1" type="noConversion"/>
  </si>
  <si>
    <t>总有</t>
    <phoneticPr fontId="1" type="noConversion"/>
  </si>
  <si>
    <t>存活的象征，受到伤害扣除生命，生命值=0时死亡</t>
    <phoneticPr fontId="1" type="noConversion"/>
  </si>
  <si>
    <t>有护盾值时，优先扣除护盾而不是生命</t>
    <phoneticPr fontId="1" type="noConversion"/>
  </si>
  <si>
    <t>无</t>
    <phoneticPr fontId="1" type="noConversion"/>
  </si>
  <si>
    <t>护盾值上限=1倍的生命值</t>
    <phoneticPr fontId="1" type="noConversion"/>
  </si>
  <si>
    <t>计算方法</t>
    <phoneticPr fontId="1" type="noConversion"/>
  </si>
  <si>
    <t>大量</t>
    <phoneticPr fontId="1" type="noConversion"/>
  </si>
  <si>
    <t>存在护盾时，受到伤害优先扣除护盾值</t>
    <phoneticPr fontId="1" type="noConversion"/>
  </si>
  <si>
    <t>决定伤害量的大小，1攻击=1基础伤害</t>
    <phoneticPr fontId="1" type="noConversion"/>
  </si>
  <si>
    <t>消除会扣除玩家行动力，行动力=0时无法继续消除</t>
    <phoneticPr fontId="1" type="noConversion"/>
  </si>
  <si>
    <t>玩家可在没有行动力时结束回合</t>
    <phoneticPr fontId="1" type="noConversion"/>
  </si>
  <si>
    <t>决定玩家打出暴击伤害的概率</t>
    <phoneticPr fontId="1" type="noConversion"/>
  </si>
  <si>
    <t>暴击伤害=1.5倍</t>
    <phoneticPr fontId="1" type="noConversion"/>
  </si>
  <si>
    <t>决定玩家闪避伤害或效果的概率</t>
    <phoneticPr fontId="1" type="noConversion"/>
  </si>
  <si>
    <t>计算方式见战斗公式</t>
    <phoneticPr fontId="1" type="noConversion"/>
  </si>
  <si>
    <t>伤害倍数1</t>
    <phoneticPr fontId="1" type="noConversion"/>
  </si>
  <si>
    <t>伤害倍数2</t>
    <phoneticPr fontId="1" type="noConversion"/>
  </si>
  <si>
    <t>玩家打出伤害的最终倍数1</t>
    <phoneticPr fontId="1" type="noConversion"/>
  </si>
  <si>
    <t>玩家打出伤害的最终倍数2</t>
    <phoneticPr fontId="1" type="noConversion"/>
  </si>
  <si>
    <t>少量</t>
    <phoneticPr fontId="1" type="noConversion"/>
  </si>
  <si>
    <t>最终伤害=伤害*伤害倍数1*伤害倍数2</t>
    <phoneticPr fontId="1" type="noConversion"/>
  </si>
  <si>
    <t>护盾恢复</t>
    <phoneticPr fontId="1" type="noConversion"/>
  </si>
  <si>
    <t>恢复玩家一定的护盾值</t>
    <phoneticPr fontId="1" type="noConversion"/>
  </si>
  <si>
    <t>恢复玩家一定的生命值</t>
    <phoneticPr fontId="1" type="noConversion"/>
  </si>
  <si>
    <t>回复量不可超过生命值上限</t>
    <phoneticPr fontId="1" type="noConversion"/>
  </si>
  <si>
    <t>无视护盾值，扣除玩家的生命值</t>
    <phoneticPr fontId="1" type="noConversion"/>
  </si>
  <si>
    <t>可以造成击杀/自杀</t>
    <phoneticPr fontId="1" type="noConversion"/>
  </si>
  <si>
    <t>敌人行动开始前生效，造成少量伤害，概率无法行动</t>
    <phoneticPr fontId="1" type="noConversion"/>
  </si>
  <si>
    <t>藤蔓效果生效，藤蔓层数-1，层数=0时debuff失效</t>
    <phoneticPr fontId="1" type="noConversion"/>
  </si>
  <si>
    <t>火焰效果生效，火焰层数-1，层数=0时debuff失效</t>
    <phoneticPr fontId="1" type="noConversion"/>
  </si>
  <si>
    <t>冰冻效果生效，冰冻层数-1，层数=0时debuff失效</t>
    <phoneticPr fontId="1" type="noConversion"/>
  </si>
  <si>
    <t>一般</t>
    <phoneticPr fontId="1" type="noConversion"/>
  </si>
  <si>
    <t>-</t>
    <phoneticPr fontId="1" type="noConversion"/>
  </si>
  <si>
    <t xml:space="preserve">     特殊属性</t>
    <phoneticPr fontId="1" type="noConversion"/>
  </si>
  <si>
    <t xml:space="preserve">     基本属性</t>
    <phoneticPr fontId="1" type="noConversion"/>
  </si>
  <si>
    <t>补充说明1</t>
    <phoneticPr fontId="1" type="noConversion"/>
  </si>
  <si>
    <t>对角色造成伤害的效果</t>
    <phoneticPr fontId="1" type="noConversion"/>
  </si>
  <si>
    <t>将造成的伤害以一定比例转化为自己的生命值</t>
    <phoneticPr fontId="1" type="noConversion"/>
  </si>
  <si>
    <t>对群体角色造成的效果</t>
    <phoneticPr fontId="1" type="noConversion"/>
  </si>
  <si>
    <t>本回合结束后，立即开始自己的下一个回合</t>
    <phoneticPr fontId="1" type="noConversion"/>
  </si>
  <si>
    <t>扣除自身的生命值，对敌人造成伤害效果</t>
    <phoneticPr fontId="1" type="noConversion"/>
  </si>
  <si>
    <t>扣除自身的护盾值，对敌人造成伤害效果</t>
    <phoneticPr fontId="1" type="noConversion"/>
  </si>
  <si>
    <t>会自杀</t>
    <phoneticPr fontId="1" type="noConversion"/>
  </si>
  <si>
    <t>扣除的护盾值为自身当前护盾值一定百分比</t>
    <phoneticPr fontId="1" type="noConversion"/>
  </si>
  <si>
    <t>护盾扣除</t>
    <phoneticPr fontId="1" type="noConversion"/>
  </si>
  <si>
    <t>扣除玩家一定的护盾值</t>
    <phoneticPr fontId="1" type="noConversion"/>
  </si>
  <si>
    <t>行动力恢复</t>
    <phoneticPr fontId="1" type="noConversion"/>
  </si>
  <si>
    <t>恢复x点行动力</t>
    <phoneticPr fontId="1" type="noConversion"/>
  </si>
  <si>
    <t>对单体角色造成的效果</t>
    <phoneticPr fontId="1" type="noConversion"/>
  </si>
  <si>
    <t>极少</t>
    <phoneticPr fontId="1" type="noConversion"/>
  </si>
  <si>
    <t>持续x回合，</t>
    <phoneticPr fontId="1" type="noConversion"/>
  </si>
  <si>
    <t>格挡层数</t>
    <phoneticPr fontId="1" type="noConversion"/>
  </si>
  <si>
    <t>虚弱层数</t>
    <phoneticPr fontId="1" type="noConversion"/>
  </si>
  <si>
    <t>技能组中会刷新不可消除的球</t>
    <phoneticPr fontId="1" type="noConversion"/>
  </si>
  <si>
    <t>异常层数</t>
    <phoneticPr fontId="1" type="noConversion"/>
  </si>
  <si>
    <t>消除自身所有负面状态</t>
    <phoneticPr fontId="1" type="noConversion"/>
  </si>
  <si>
    <t>异常概率 = 基本概率 × 异常层数</t>
    <phoneticPr fontId="1" type="noConversion"/>
  </si>
  <si>
    <t>人物数值系统中的攻击力</t>
    <phoneticPr fontId="1" type="noConversion"/>
  </si>
  <si>
    <t>人物数值系统中的行动力</t>
    <phoneticPr fontId="1" type="noConversion"/>
  </si>
  <si>
    <t>暴击率 = 暴击/(暴击+35)</t>
    <phoneticPr fontId="1" type="noConversion"/>
  </si>
  <si>
    <t>闪避率 = 闪避/(闪避+100)</t>
    <phoneticPr fontId="1" type="noConversion"/>
  </si>
  <si>
    <t>人物数值系统中的伤害倍数1</t>
    <phoneticPr fontId="1" type="noConversion"/>
  </si>
  <si>
    <t>人物数值系统中的伤害倍数2</t>
    <phoneticPr fontId="1" type="noConversion"/>
  </si>
  <si>
    <t>最终生命 = Min(当前生命+恢复，最大生命)</t>
    <phoneticPr fontId="1" type="noConversion"/>
  </si>
  <si>
    <t>最终护盾 = Min(当前护盾+恢复，最大护盾)</t>
    <phoneticPr fontId="1" type="noConversion"/>
  </si>
  <si>
    <t>最终生命 = Max(0, 当前生命 - 伤害)</t>
    <phoneticPr fontId="1" type="noConversion"/>
  </si>
  <si>
    <t>最终护盾 = Max(0, 当前护盾 - 伤害)</t>
    <phoneticPr fontId="1" type="noConversion"/>
  </si>
  <si>
    <t>最终生命 = Max(0, 当前生命 - 生命扣除)</t>
    <phoneticPr fontId="1" type="noConversion"/>
  </si>
  <si>
    <t>最终护盾 = Max(0, 当前护盾 - 护盾扣除)</t>
    <phoneticPr fontId="1" type="noConversion"/>
  </si>
  <si>
    <t>愤怒</t>
    <phoneticPr fontId="1" type="noConversion"/>
  </si>
  <si>
    <t>愤怒层数</t>
    <phoneticPr fontId="1" type="noConversion"/>
  </si>
  <si>
    <t>敌人行动开始前生效，造成大量伤害，并概率进入愤怒状态</t>
    <phoneticPr fontId="1" type="noConversion"/>
  </si>
  <si>
    <t>进入愤怒状态获得愤怒层数+1</t>
    <phoneticPr fontId="1" type="noConversion"/>
  </si>
  <si>
    <t>偷取生命比率=藤蔓伤害的100%</t>
    <phoneticPr fontId="1" type="noConversion"/>
  </si>
  <si>
    <t>敌人行动开始前生效，造成中等伤害并概率偷取其生命值</t>
    <phoneticPr fontId="1" type="noConversion"/>
  </si>
  <si>
    <t>无法行动即跳过自己的回合</t>
    <phoneticPr fontId="1" type="noConversion"/>
  </si>
  <si>
    <t>偷取概率 = 33%，伤害 = 基础伤害</t>
    <phoneticPr fontId="1" type="noConversion"/>
  </si>
  <si>
    <t>愤怒概率 = 33%，伤害 = 基础伤害</t>
    <phoneticPr fontId="1" type="noConversion"/>
  </si>
  <si>
    <t>冰冻概率 = 33%，伤害 = 基础伤害</t>
    <phoneticPr fontId="1" type="noConversion"/>
  </si>
  <si>
    <t>藤蔓debuff层数</t>
    <phoneticPr fontId="1" type="noConversion"/>
  </si>
  <si>
    <t>火焰debuff层数</t>
    <phoneticPr fontId="1" type="noConversion"/>
  </si>
  <si>
    <t>冰冻debuff层数</t>
    <phoneticPr fontId="1" type="noConversion"/>
  </si>
  <si>
    <r>
      <t>再次施加效果，刷新为</t>
    </r>
    <r>
      <rPr>
        <b/>
        <sz val="11"/>
        <color rgb="FFFF0000"/>
        <rFont val="微软雅黑"/>
        <family val="2"/>
        <charset val="134"/>
      </rPr>
      <t>初始的3层</t>
    </r>
    <phoneticPr fontId="1" type="noConversion"/>
  </si>
  <si>
    <t>易伤效果生效，冰冻层数-1，层数=0时debuff失效</t>
    <phoneticPr fontId="1" type="noConversion"/>
  </si>
  <si>
    <t>易伤debuff层数</t>
    <phoneticPr fontId="1" type="noConversion"/>
  </si>
  <si>
    <t>易伤状态下受到伤害增加，每受到1次伤害生效1次</t>
    <phoneticPr fontId="1" type="noConversion"/>
  </si>
  <si>
    <t>易伤倍数为50%</t>
    <phoneticPr fontId="1" type="noConversion"/>
  </si>
  <si>
    <t>易伤伤害 = 基础伤害 * ( 1+易伤倍数 )</t>
    <phoneticPr fontId="1" type="noConversion"/>
  </si>
  <si>
    <t>基本伤害效果 = 攻击力 * 技能百分比</t>
    <phoneticPr fontId="1" type="noConversion"/>
  </si>
  <si>
    <t>直伤buff</t>
    <phoneticPr fontId="1" type="noConversion"/>
  </si>
  <si>
    <t>生命偷取buff</t>
    <phoneticPr fontId="1" type="noConversion"/>
  </si>
  <si>
    <t>转为生命值 = 最终伤害 * 转化比率</t>
    <phoneticPr fontId="1" type="noConversion"/>
  </si>
  <si>
    <t>群体buff</t>
    <phoneticPr fontId="1" type="noConversion"/>
  </si>
  <si>
    <t>单体buff</t>
    <phoneticPr fontId="1" type="noConversion"/>
  </si>
  <si>
    <t>buff概率 = 基本概率 × buff层数</t>
    <phoneticPr fontId="1" type="noConversion"/>
  </si>
  <si>
    <t>-</t>
    <phoneticPr fontId="1" type="noConversion"/>
  </si>
  <si>
    <t>基本格挡概率 = 15%，初始为3回合</t>
    <phoneticPr fontId="1" type="noConversion"/>
  </si>
  <si>
    <t>再次施加效果，层数+1</t>
    <phoneticPr fontId="1" type="noConversion"/>
  </si>
  <si>
    <t>基本愤怒增伤 = 25%，初始为3回合</t>
    <phoneticPr fontId="1" type="noConversion"/>
  </si>
  <si>
    <t>基本虚弱减伤 =  25%，初始为3回合</t>
    <phoneticPr fontId="1" type="noConversion"/>
  </si>
  <si>
    <t>所有负面状态清空</t>
    <phoneticPr fontId="1" type="noConversion"/>
  </si>
  <si>
    <t>基础刷新概率 = 20%，初始为2回合</t>
    <phoneticPr fontId="1" type="noConversion"/>
  </si>
  <si>
    <t>行动力+x</t>
    <phoneticPr fontId="1" type="noConversion"/>
  </si>
  <si>
    <t>行动力 = 释放技能后的行动力 + x</t>
    <phoneticPr fontId="1" type="noConversion"/>
  </si>
  <si>
    <t>逐舟歌战斗公式</t>
    <phoneticPr fontId="1" type="noConversion"/>
  </si>
  <si>
    <t>一、最终伤害计算方式</t>
    <phoneticPr fontId="1" type="noConversion"/>
  </si>
  <si>
    <t>二、血量扣除计算方式</t>
    <phoneticPr fontId="1" type="noConversion"/>
  </si>
  <si>
    <t>护盾扣除 = Min( 受击方现有护盾值，攻击方最终伤害 )</t>
    <phoneticPr fontId="1" type="noConversion"/>
  </si>
  <si>
    <t>血量扣除 = Max( 攻击方最终伤害 - 受击方护盾值， 0 )</t>
    <phoneticPr fontId="1" type="noConversion"/>
  </si>
  <si>
    <t>三、暴击与闪避</t>
    <phoneticPr fontId="1" type="noConversion"/>
  </si>
  <si>
    <t>暴击率 = 暴击 / (暴击+35)</t>
    <phoneticPr fontId="1" type="noConversion"/>
  </si>
  <si>
    <t>闪避率 = 闪避 / (闪避 + 100)</t>
    <phoneticPr fontId="1" type="noConversion"/>
  </si>
  <si>
    <t>四、战斗流程与战斗逻辑</t>
    <phoneticPr fontId="1" type="noConversion"/>
  </si>
  <si>
    <t>1、回合开始阶段</t>
    <phoneticPr fontId="1" type="noConversion"/>
  </si>
  <si>
    <t>(1) 玩家以拖选的方式消除球，之后选择目标</t>
    <phoneticPr fontId="1" type="noConversion"/>
  </si>
  <si>
    <t>(2) 系统判定玩家消球的模式及类型</t>
    <phoneticPr fontId="1" type="noConversion"/>
  </si>
  <si>
    <t>(1) 系统统计角色在回合开始阶段生效的buff数量(如火焰、藤蔓、冰冻等)</t>
    <phoneticPr fontId="1" type="noConversion"/>
  </si>
  <si>
    <t>(3) 若玩家没有死亡， 且玩家未被跳过该回合。则开始一个回合。</t>
    <phoneticPr fontId="1" type="noConversion"/>
  </si>
  <si>
    <t>2、消球阶段</t>
    <phoneticPr fontId="1" type="noConversion"/>
  </si>
  <si>
    <t>(2) 系统根据统计的buff，对该角色的buff进行判定，并施加二次buff或者伤害。同时生效的buff层数-1</t>
    <phoneticPr fontId="1" type="noConversion"/>
  </si>
  <si>
    <t>(3) 判定后根据结果对目标释放相应技能</t>
    <phoneticPr fontId="1" type="noConversion"/>
  </si>
  <si>
    <t>(4) 系统根据战斗公式结算伤害和效果，并对受击角色和攻击角色堆叠相应buff</t>
    <phoneticPr fontId="1" type="noConversion"/>
  </si>
  <si>
    <t>(5) 判断受击方/攻击方是否死亡。</t>
    <phoneticPr fontId="1" type="noConversion"/>
  </si>
  <si>
    <t>(6) 攻击方若为玩家，行动力 - 1</t>
    <phoneticPr fontId="1" type="noConversion"/>
  </si>
  <si>
    <t>3、回合结束阶段</t>
    <phoneticPr fontId="1" type="noConversion"/>
  </si>
  <si>
    <t>(7) 若玩家选择结束回合，则进入回合结束阶段</t>
    <phoneticPr fontId="1" type="noConversion"/>
  </si>
  <si>
    <t>(1) 系统统计角色在回合结束阶段生效的buff数量(如虚弱、愤怒等)</t>
    <phoneticPr fontId="1" type="noConversion"/>
  </si>
  <si>
    <t>(3) 若玩家使用技能开启新的回合，则进行其回合开始阶段。</t>
    <phoneticPr fontId="1" type="noConversion"/>
  </si>
  <si>
    <r>
      <t xml:space="preserve">最终伤害 = </t>
    </r>
    <r>
      <rPr>
        <sz val="11"/>
        <color rgb="FFFF0000"/>
        <rFont val="微软雅黑"/>
        <family val="2"/>
        <charset val="134"/>
      </rPr>
      <t xml:space="preserve">基本伤害 </t>
    </r>
    <r>
      <rPr>
        <sz val="11"/>
        <color theme="1"/>
        <rFont val="微软雅黑"/>
        <family val="2"/>
        <charset val="134"/>
      </rPr>
      <t xml:space="preserve">* </t>
    </r>
    <r>
      <rPr>
        <sz val="11"/>
        <color rgb="FFFF0000"/>
        <rFont val="微软雅黑"/>
        <family val="2"/>
        <charset val="134"/>
      </rPr>
      <t>特殊状态伤害加成</t>
    </r>
    <phoneticPr fontId="1" type="noConversion"/>
  </si>
  <si>
    <r>
      <rPr>
        <sz val="11"/>
        <color rgb="FFFF0000"/>
        <rFont val="微软雅黑"/>
        <family val="2"/>
        <charset val="134"/>
      </rPr>
      <t>基本伤害</t>
    </r>
    <r>
      <rPr>
        <sz val="11"/>
        <color theme="1"/>
        <rFont val="微软雅黑"/>
        <family val="2"/>
        <charset val="134"/>
      </rPr>
      <t xml:space="preserve"> = 人物攻击力 * 技能球技能百分比 + </t>
    </r>
    <r>
      <rPr>
        <sz val="11"/>
        <color rgb="FFFF0000"/>
        <rFont val="微软雅黑"/>
        <family val="2"/>
        <charset val="134"/>
      </rPr>
      <t>转化伤害</t>
    </r>
    <phoneticPr fontId="1" type="noConversion"/>
  </si>
  <si>
    <r>
      <rPr>
        <sz val="11"/>
        <color rgb="FFFF0000"/>
        <rFont val="微软雅黑"/>
        <family val="2"/>
        <charset val="134"/>
      </rPr>
      <t>转化伤害</t>
    </r>
    <r>
      <rPr>
        <sz val="11"/>
        <color theme="1"/>
        <rFont val="微软雅黑"/>
        <family val="2"/>
        <charset val="134"/>
      </rPr>
      <t xml:space="preserve"> = 转化百分比 * 扣除的血量/护盾值</t>
    </r>
    <phoneticPr fontId="1" type="noConversion"/>
  </si>
  <si>
    <t>逐舟歌玩家数值表</t>
    <phoneticPr fontId="1" type="noConversion"/>
  </si>
  <si>
    <t>设计思路</t>
    <phoneticPr fontId="1" type="noConversion"/>
  </si>
  <si>
    <t>1、保证玩家进行游戏完成任务时，有一定成长性</t>
    <phoneticPr fontId="1" type="noConversion"/>
  </si>
  <si>
    <t>2、每个属性的投放不超标，不能出现强怼一个属性的情况，但是玩家选择的符文应该与其技能匹配，有侧重点</t>
    <phoneticPr fontId="1" type="noConversion"/>
  </si>
  <si>
    <t>玩家属性</t>
    <phoneticPr fontId="1" type="noConversion"/>
  </si>
  <si>
    <t>成长值</t>
    <phoneticPr fontId="1" type="noConversion"/>
  </si>
  <si>
    <t>基础值</t>
    <phoneticPr fontId="1" type="noConversion"/>
  </si>
  <si>
    <t>预期战斗回合</t>
    <phoneticPr fontId="1" type="noConversion"/>
  </si>
  <si>
    <t>暴击率</t>
    <phoneticPr fontId="1" type="noConversion"/>
  </si>
  <si>
    <t>闪避率</t>
    <phoneticPr fontId="1" type="noConversion"/>
  </si>
  <si>
    <t>战斗判定时，优先判定闪避，再判定暴击，再进行伤害结算</t>
    <phoneticPr fontId="1" type="noConversion"/>
  </si>
  <si>
    <t>等级\玩家属性</t>
    <phoneticPr fontId="1" type="noConversion"/>
  </si>
  <si>
    <t>回合数</t>
    <phoneticPr fontId="1" type="noConversion"/>
  </si>
  <si>
    <t>对应阶段</t>
    <phoneticPr fontId="1" type="noConversion"/>
  </si>
  <si>
    <t>0符文</t>
    <phoneticPr fontId="1" type="noConversion"/>
  </si>
  <si>
    <t>1符文</t>
    <phoneticPr fontId="1" type="noConversion"/>
  </si>
  <si>
    <t>2符文</t>
    <phoneticPr fontId="1" type="noConversion"/>
  </si>
  <si>
    <t>3符文</t>
    <phoneticPr fontId="1" type="noConversion"/>
  </si>
  <si>
    <t>4符文</t>
    <phoneticPr fontId="1" type="noConversion"/>
  </si>
  <si>
    <t>这个地方攻击应该给一个修正值。或者和后续小怪结合起来</t>
    <phoneticPr fontId="1" type="noConversion"/>
  </si>
  <si>
    <t>这个地方是为了保持标准装自身回合稳定</t>
    <phoneticPr fontId="1" type="noConversion"/>
  </si>
  <si>
    <t>小怪的地方，得到符文，攻击力应该明显提升</t>
    <phoneticPr fontId="1" type="noConversion"/>
  </si>
  <si>
    <t>每点战斗力</t>
    <phoneticPr fontId="1" type="noConversion"/>
  </si>
  <si>
    <t>系数</t>
    <phoneticPr fontId="1" type="noConversion"/>
  </si>
  <si>
    <t>战斗力</t>
    <phoneticPr fontId="1" type="noConversion"/>
  </si>
  <si>
    <t>标准装</t>
    <phoneticPr fontId="1" type="noConversion"/>
  </si>
  <si>
    <t>玩家成长表</t>
    <phoneticPr fontId="1" type="noConversion"/>
  </si>
  <si>
    <t>k+3/3</t>
    <phoneticPr fontId="1" type="noConversion"/>
  </si>
  <si>
    <t>无套装</t>
    <phoneticPr fontId="1" type="noConversion"/>
  </si>
  <si>
    <t>1消红</t>
    <phoneticPr fontId="1" type="noConversion"/>
  </si>
  <si>
    <t>2消红</t>
    <phoneticPr fontId="1" type="noConversion"/>
  </si>
  <si>
    <t>4消红</t>
    <phoneticPr fontId="1" type="noConversion"/>
  </si>
  <si>
    <t>1消蓝</t>
    <phoneticPr fontId="1" type="noConversion"/>
  </si>
  <si>
    <t>2消蓝</t>
    <phoneticPr fontId="1" type="noConversion"/>
  </si>
  <si>
    <t>4消蓝</t>
    <phoneticPr fontId="1" type="noConversion"/>
  </si>
  <si>
    <t>单体打100%</t>
    <phoneticPr fontId="1" type="noConversion"/>
  </si>
  <si>
    <t>全体打75%</t>
    <phoneticPr fontId="1" type="noConversion"/>
  </si>
  <si>
    <t>全体打100%</t>
    <phoneticPr fontId="1" type="noConversion"/>
  </si>
  <si>
    <t>护盾100%</t>
    <phoneticPr fontId="1" type="noConversion"/>
  </si>
  <si>
    <t>回血50%</t>
    <phoneticPr fontId="1" type="noConversion"/>
  </si>
  <si>
    <t>护盾175%</t>
    <phoneticPr fontId="1" type="noConversion"/>
  </si>
  <si>
    <t>行动套</t>
    <phoneticPr fontId="1" type="noConversion"/>
  </si>
  <si>
    <t>单体打125%</t>
    <phoneticPr fontId="1" type="noConversion"/>
  </si>
  <si>
    <t>全体打150%，50%概率刷新两颗球</t>
    <phoneticPr fontId="1" type="noConversion"/>
  </si>
  <si>
    <t>套装增加行动力</t>
    <phoneticPr fontId="1" type="noConversion"/>
  </si>
  <si>
    <t>群体打45%*2，50%刷新1颗球</t>
    <phoneticPr fontId="1" type="noConversion"/>
  </si>
  <si>
    <r>
      <rPr>
        <sz val="11"/>
        <color rgb="FFFF0000"/>
        <rFont val="微软雅黑"/>
        <family val="2"/>
        <charset val="134"/>
      </rPr>
      <t>特殊状态伤害加成</t>
    </r>
    <r>
      <rPr>
        <sz val="11"/>
        <color theme="1"/>
        <rFont val="微软雅黑"/>
        <family val="2"/>
        <charset val="134"/>
      </rPr>
      <t xml:space="preserve"> =  1 * (1 + 自身愤怒系数 * 自身愤怒层数) / (1 * 自身虚弱系数 ) * (1 + 易伤系数) * 最终伤害倍数1 * 最终伤害倍数2 * (1 + 暴击系数加成)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</si>
</sst>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/>
    <xf numFmtId="0" fontId="8" fillId="2" borderId="0" xfId="0" applyFont="1" applyFill="1"/>
    <xf numFmtId="0" fontId="8" fillId="0" borderId="0" xfId="0" applyFont="1"/>
    <xf numFmtId="0" fontId="4" fillId="2" borderId="0" xfId="0" applyFont="1" applyFill="1"/>
    <xf numFmtId="0" fontId="9" fillId="2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/>
    <xf numFmtId="0" fontId="8" fillId="5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top"/>
    </xf>
    <xf numFmtId="0" fontId="0" fillId="9" borderId="0" xfId="0" applyFill="1"/>
    <xf numFmtId="0" fontId="5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0" xfId="0" applyFont="1"/>
    <xf numFmtId="0" fontId="13" fillId="6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="85" zoomScaleNormal="85" workbookViewId="0">
      <pane ySplit="2" topLeftCell="A3" activePane="bottomLeft" state="frozen"/>
      <selection pane="bottomLeft" activeCell="E6" sqref="E6"/>
    </sheetView>
  </sheetViews>
  <sheetFormatPr defaultRowHeight="16.2" x14ac:dyDescent="0.25"/>
  <cols>
    <col min="1" max="1" width="15.77734375" style="1" customWidth="1"/>
    <col min="2" max="2" width="66.109375" style="1" customWidth="1"/>
    <col min="3" max="3" width="10.21875" style="1" customWidth="1"/>
    <col min="4" max="4" width="43.33203125" style="1" customWidth="1"/>
    <col min="5" max="5" width="55" style="1" customWidth="1"/>
    <col min="6" max="15" width="12.77734375" style="1" customWidth="1"/>
    <col min="16" max="16384" width="8.88671875" style="1"/>
  </cols>
  <sheetData>
    <row r="1" spans="1:5" ht="39.6" customHeight="1" x14ac:dyDescent="0.25">
      <c r="A1" s="38" t="s">
        <v>0</v>
      </c>
      <c r="B1" s="38"/>
      <c r="C1" s="38"/>
      <c r="D1" s="38"/>
      <c r="E1" s="38"/>
    </row>
    <row r="2" spans="1:5" ht="28.8" customHeight="1" x14ac:dyDescent="0.25">
      <c r="A2" s="2" t="s">
        <v>1</v>
      </c>
      <c r="B2" s="2" t="s">
        <v>2</v>
      </c>
      <c r="C2" s="2" t="s">
        <v>3</v>
      </c>
      <c r="D2" s="2" t="s">
        <v>66</v>
      </c>
      <c r="E2" s="1" t="s">
        <v>36</v>
      </c>
    </row>
    <row r="3" spans="1:5" ht="27" customHeight="1" x14ac:dyDescent="0.25">
      <c r="A3" s="37" t="s">
        <v>65</v>
      </c>
      <c r="B3" s="37"/>
      <c r="C3" s="37"/>
      <c r="D3" s="37"/>
    </row>
    <row r="4" spans="1:5" ht="17.25" customHeight="1" x14ac:dyDescent="0.25">
      <c r="A4" s="3" t="s">
        <v>4</v>
      </c>
      <c r="B4" s="1" t="s">
        <v>32</v>
      </c>
      <c r="C4" s="1" t="s">
        <v>31</v>
      </c>
      <c r="D4" s="1" t="s">
        <v>33</v>
      </c>
      <c r="E4" s="1" t="s">
        <v>96</v>
      </c>
    </row>
    <row r="5" spans="1:5" ht="17.25" customHeight="1" x14ac:dyDescent="0.25">
      <c r="A5" s="3" t="s">
        <v>5</v>
      </c>
      <c r="B5" s="1" t="s">
        <v>38</v>
      </c>
      <c r="C5" s="1" t="s">
        <v>37</v>
      </c>
      <c r="D5" s="1" t="s">
        <v>35</v>
      </c>
      <c r="E5" s="1" t="s">
        <v>97</v>
      </c>
    </row>
    <row r="6" spans="1:5" ht="16.8" customHeight="1" x14ac:dyDescent="0.25">
      <c r="A6" s="3" t="s">
        <v>6</v>
      </c>
      <c r="B6" s="1" t="s">
        <v>39</v>
      </c>
      <c r="C6" s="1" t="s">
        <v>31</v>
      </c>
      <c r="D6" s="1" t="s">
        <v>34</v>
      </c>
      <c r="E6" s="1" t="s">
        <v>88</v>
      </c>
    </row>
    <row r="7" spans="1:5" ht="17.25" customHeight="1" x14ac:dyDescent="0.25">
      <c r="A7" s="1" t="s">
        <v>12</v>
      </c>
      <c r="B7" s="1" t="s">
        <v>42</v>
      </c>
      <c r="C7" s="1" t="s">
        <v>31</v>
      </c>
      <c r="D7" s="1" t="s">
        <v>43</v>
      </c>
      <c r="E7" s="1" t="s">
        <v>90</v>
      </c>
    </row>
    <row r="8" spans="1:5" ht="17.25" customHeight="1" x14ac:dyDescent="0.25">
      <c r="A8" s="1" t="s">
        <v>13</v>
      </c>
      <c r="B8" s="1" t="s">
        <v>44</v>
      </c>
      <c r="C8" s="1" t="s">
        <v>31</v>
      </c>
      <c r="D8" s="1" t="s">
        <v>45</v>
      </c>
      <c r="E8" s="1" t="s">
        <v>91</v>
      </c>
    </row>
    <row r="9" spans="1:5" ht="17.25" customHeight="1" x14ac:dyDescent="0.25">
      <c r="A9" s="1" t="s">
        <v>46</v>
      </c>
      <c r="B9" s="1" t="s">
        <v>48</v>
      </c>
      <c r="C9" s="1" t="s">
        <v>50</v>
      </c>
      <c r="D9" s="1" t="s">
        <v>51</v>
      </c>
      <c r="E9" s="1" t="s">
        <v>92</v>
      </c>
    </row>
    <row r="10" spans="1:5" ht="17.25" customHeight="1" x14ac:dyDescent="0.25">
      <c r="A10" s="1" t="s">
        <v>47</v>
      </c>
      <c r="B10" s="1" t="s">
        <v>49</v>
      </c>
      <c r="C10" s="1" t="s">
        <v>50</v>
      </c>
      <c r="D10" s="1" t="s">
        <v>51</v>
      </c>
      <c r="E10" s="1" t="s">
        <v>93</v>
      </c>
    </row>
    <row r="11" spans="1:5" ht="17.25" customHeight="1" x14ac:dyDescent="0.25"/>
    <row r="12" spans="1:5" ht="25.8" customHeight="1" x14ac:dyDescent="0.25">
      <c r="A12" s="37" t="s">
        <v>64</v>
      </c>
      <c r="B12" s="37"/>
      <c r="C12" s="37"/>
      <c r="D12" s="37"/>
    </row>
    <row r="13" spans="1:5" ht="17.25" customHeight="1" x14ac:dyDescent="0.25">
      <c r="A13" s="1" t="s">
        <v>10</v>
      </c>
      <c r="B13" s="1" t="s">
        <v>54</v>
      </c>
      <c r="C13" s="1" t="s">
        <v>50</v>
      </c>
      <c r="D13" s="1" t="s">
        <v>55</v>
      </c>
      <c r="E13" s="1" t="s">
        <v>94</v>
      </c>
    </row>
    <row r="14" spans="1:5" ht="17.25" customHeight="1" x14ac:dyDescent="0.25">
      <c r="A14" s="1" t="s">
        <v>52</v>
      </c>
      <c r="B14" s="1" t="s">
        <v>53</v>
      </c>
      <c r="C14" s="1" t="s">
        <v>37</v>
      </c>
      <c r="D14" s="1" t="s">
        <v>34</v>
      </c>
      <c r="E14" s="1" t="s">
        <v>95</v>
      </c>
    </row>
    <row r="15" spans="1:5" ht="17.25" customHeight="1" x14ac:dyDescent="0.25">
      <c r="A15" s="1" t="s">
        <v>11</v>
      </c>
      <c r="B15" s="1" t="s">
        <v>56</v>
      </c>
      <c r="C15" s="1" t="s">
        <v>50</v>
      </c>
      <c r="D15" s="1" t="s">
        <v>57</v>
      </c>
      <c r="E15" s="1" t="s">
        <v>98</v>
      </c>
    </row>
    <row r="16" spans="1:5" ht="17.25" customHeight="1" x14ac:dyDescent="0.25">
      <c r="A16" s="1" t="s">
        <v>75</v>
      </c>
      <c r="B16" s="1" t="s">
        <v>76</v>
      </c>
      <c r="C16" s="1" t="s">
        <v>37</v>
      </c>
      <c r="D16" s="1" t="s">
        <v>34</v>
      </c>
      <c r="E16" s="1" t="s">
        <v>99</v>
      </c>
    </row>
    <row r="17" spans="1:5" ht="17.25" customHeight="1" x14ac:dyDescent="0.25">
      <c r="A17" s="1" t="s">
        <v>19</v>
      </c>
      <c r="B17" s="1" t="s">
        <v>105</v>
      </c>
      <c r="C17" s="1" t="s">
        <v>50</v>
      </c>
      <c r="D17" s="1" t="s">
        <v>104</v>
      </c>
      <c r="E17" s="1" t="s">
        <v>107</v>
      </c>
    </row>
    <row r="18" spans="1:5" ht="17.25" customHeight="1" x14ac:dyDescent="0.25">
      <c r="A18" s="1" t="s">
        <v>17</v>
      </c>
      <c r="B18" s="1" t="s">
        <v>102</v>
      </c>
      <c r="C18" s="1" t="s">
        <v>50</v>
      </c>
      <c r="D18" s="1" t="s">
        <v>103</v>
      </c>
      <c r="E18" s="1" t="s">
        <v>108</v>
      </c>
    </row>
    <row r="19" spans="1:5" ht="17.25" customHeight="1" x14ac:dyDescent="0.25">
      <c r="A19" s="1" t="s">
        <v>18</v>
      </c>
      <c r="B19" s="1" t="s">
        <v>58</v>
      </c>
      <c r="C19" s="1" t="s">
        <v>50</v>
      </c>
      <c r="D19" s="1" t="s">
        <v>106</v>
      </c>
      <c r="E19" s="1" t="s">
        <v>109</v>
      </c>
    </row>
    <row r="20" spans="1:5" ht="17.25" customHeight="1" x14ac:dyDescent="0.25">
      <c r="A20" s="1" t="s">
        <v>20</v>
      </c>
      <c r="B20" s="1" t="s">
        <v>110</v>
      </c>
      <c r="C20" s="1" t="s">
        <v>63</v>
      </c>
      <c r="D20" s="1" t="s">
        <v>113</v>
      </c>
      <c r="E20" s="1" t="s">
        <v>59</v>
      </c>
    </row>
    <row r="21" spans="1:5" ht="17.25" customHeight="1" x14ac:dyDescent="0.25">
      <c r="A21" s="1" t="s">
        <v>21</v>
      </c>
      <c r="B21" s="1" t="s">
        <v>111</v>
      </c>
      <c r="C21" s="1" t="s">
        <v>63</v>
      </c>
      <c r="D21" s="1" t="s">
        <v>113</v>
      </c>
      <c r="E21" s="1" t="s">
        <v>60</v>
      </c>
    </row>
    <row r="22" spans="1:5" ht="17.25" customHeight="1" x14ac:dyDescent="0.25">
      <c r="A22" s="1" t="s">
        <v>14</v>
      </c>
      <c r="B22" s="1" t="s">
        <v>112</v>
      </c>
      <c r="C22" s="1" t="s">
        <v>63</v>
      </c>
      <c r="D22" s="1" t="s">
        <v>113</v>
      </c>
      <c r="E22" s="1" t="s">
        <v>61</v>
      </c>
    </row>
    <row r="23" spans="1:5" ht="17.25" customHeight="1" x14ac:dyDescent="0.25">
      <c r="A23" s="1" t="s">
        <v>7</v>
      </c>
      <c r="B23" s="1" t="s">
        <v>116</v>
      </c>
      <c r="C23" s="1" t="s">
        <v>62</v>
      </c>
      <c r="D23" s="1" t="s">
        <v>117</v>
      </c>
      <c r="E23" s="1" t="s">
        <v>118</v>
      </c>
    </row>
    <row r="24" spans="1:5" ht="17.25" customHeight="1" x14ac:dyDescent="0.25">
      <c r="A24" s="1" t="s">
        <v>8</v>
      </c>
      <c r="B24" s="1" t="s">
        <v>115</v>
      </c>
      <c r="C24" s="1" t="s">
        <v>63</v>
      </c>
      <c r="D24" s="1" t="s">
        <v>113</v>
      </c>
      <c r="E24" s="1" t="s">
        <v>114</v>
      </c>
    </row>
    <row r="25" spans="1:5" ht="17.25" customHeight="1" x14ac:dyDescent="0.25">
      <c r="A25" s="1" t="s">
        <v>26</v>
      </c>
      <c r="B25" s="1" t="s">
        <v>67</v>
      </c>
      <c r="C25" s="1" t="s">
        <v>37</v>
      </c>
      <c r="D25" s="1" t="s">
        <v>120</v>
      </c>
      <c r="E25" s="1" t="s">
        <v>119</v>
      </c>
    </row>
    <row r="26" spans="1:5" ht="17.25" customHeight="1" x14ac:dyDescent="0.25">
      <c r="A26" s="1" t="s">
        <v>15</v>
      </c>
      <c r="B26" s="1" t="s">
        <v>68</v>
      </c>
      <c r="C26" s="1" t="s">
        <v>62</v>
      </c>
      <c r="D26" s="1" t="s">
        <v>121</v>
      </c>
      <c r="E26" s="1" t="s">
        <v>122</v>
      </c>
    </row>
    <row r="27" spans="1:5" ht="17.25" customHeight="1" x14ac:dyDescent="0.25">
      <c r="A27" s="1" t="s">
        <v>16</v>
      </c>
      <c r="B27" s="1" t="s">
        <v>69</v>
      </c>
      <c r="C27" s="1" t="s">
        <v>37</v>
      </c>
      <c r="D27" s="1" t="s">
        <v>123</v>
      </c>
    </row>
    <row r="28" spans="1:5" ht="17.25" customHeight="1" x14ac:dyDescent="0.25">
      <c r="A28" s="1" t="s">
        <v>22</v>
      </c>
      <c r="B28" s="1" t="s">
        <v>70</v>
      </c>
      <c r="C28" s="1" t="s">
        <v>80</v>
      </c>
      <c r="D28" s="1" t="s">
        <v>34</v>
      </c>
    </row>
    <row r="29" spans="1:5" ht="17.25" customHeight="1" x14ac:dyDescent="0.25">
      <c r="A29" s="1" t="s">
        <v>23</v>
      </c>
      <c r="B29" s="1" t="s">
        <v>71</v>
      </c>
      <c r="C29" s="1" t="s">
        <v>50</v>
      </c>
      <c r="D29" s="1" t="s">
        <v>73</v>
      </c>
    </row>
    <row r="30" spans="1:5" ht="17.25" customHeight="1" x14ac:dyDescent="0.25">
      <c r="A30" s="1" t="s">
        <v>24</v>
      </c>
      <c r="B30" s="1" t="s">
        <v>72</v>
      </c>
      <c r="C30" s="1" t="s">
        <v>50</v>
      </c>
      <c r="D30" s="1" t="s">
        <v>74</v>
      </c>
    </row>
    <row r="31" spans="1:5" ht="17.25" customHeight="1" x14ac:dyDescent="0.25">
      <c r="A31" s="1" t="s">
        <v>25</v>
      </c>
      <c r="B31" s="1" t="s">
        <v>79</v>
      </c>
      <c r="C31" s="1" t="s">
        <v>37</v>
      </c>
      <c r="D31" s="1" t="s">
        <v>124</v>
      </c>
    </row>
    <row r="32" spans="1:5" ht="17.25" customHeight="1" x14ac:dyDescent="0.25">
      <c r="A32" s="1" t="s">
        <v>27</v>
      </c>
      <c r="B32" s="1" t="s">
        <v>81</v>
      </c>
      <c r="C32" s="1" t="s">
        <v>37</v>
      </c>
      <c r="D32" s="1" t="s">
        <v>128</v>
      </c>
      <c r="E32" s="1" t="s">
        <v>127</v>
      </c>
    </row>
    <row r="33" spans="1:5" ht="17.25" customHeight="1" x14ac:dyDescent="0.25">
      <c r="A33" s="1" t="s">
        <v>82</v>
      </c>
      <c r="B33" s="1" t="s">
        <v>125</v>
      </c>
      <c r="C33" s="1" t="s">
        <v>126</v>
      </c>
      <c r="D33" s="1" t="s">
        <v>126</v>
      </c>
    </row>
    <row r="34" spans="1:5" ht="17.25" customHeight="1" x14ac:dyDescent="0.25">
      <c r="A34" s="1" t="s">
        <v>100</v>
      </c>
      <c r="B34" s="1" t="s">
        <v>81</v>
      </c>
      <c r="C34" s="1" t="s">
        <v>62</v>
      </c>
      <c r="D34" s="1" t="s">
        <v>128</v>
      </c>
      <c r="E34" s="1" t="s">
        <v>129</v>
      </c>
    </row>
    <row r="35" spans="1:5" ht="17.25" customHeight="1" x14ac:dyDescent="0.25">
      <c r="A35" s="1" t="s">
        <v>101</v>
      </c>
      <c r="B35" s="1" t="s">
        <v>125</v>
      </c>
      <c r="C35" s="1" t="s">
        <v>126</v>
      </c>
      <c r="D35" s="1" t="s">
        <v>126</v>
      </c>
    </row>
    <row r="36" spans="1:5" ht="17.25" customHeight="1" x14ac:dyDescent="0.25">
      <c r="A36" s="1" t="s">
        <v>28</v>
      </c>
      <c r="B36" s="1" t="s">
        <v>81</v>
      </c>
      <c r="C36" s="1" t="s">
        <v>62</v>
      </c>
      <c r="D36" s="1" t="s">
        <v>128</v>
      </c>
      <c r="E36" s="1" t="s">
        <v>130</v>
      </c>
    </row>
    <row r="37" spans="1:5" ht="17.25" customHeight="1" x14ac:dyDescent="0.25">
      <c r="A37" s="1" t="s">
        <v>29</v>
      </c>
      <c r="B37" s="1" t="s">
        <v>86</v>
      </c>
      <c r="C37" s="1" t="s">
        <v>50</v>
      </c>
      <c r="D37" s="1" t="s">
        <v>126</v>
      </c>
      <c r="E37" s="1" t="s">
        <v>131</v>
      </c>
    </row>
    <row r="38" spans="1:5" ht="17.25" customHeight="1" x14ac:dyDescent="0.25">
      <c r="A38" s="1" t="s">
        <v>30</v>
      </c>
      <c r="B38" s="1" t="s">
        <v>84</v>
      </c>
      <c r="C38" s="1" t="s">
        <v>62</v>
      </c>
      <c r="D38" s="1" t="s">
        <v>128</v>
      </c>
      <c r="E38" s="1" t="s">
        <v>132</v>
      </c>
    </row>
    <row r="39" spans="1:5" ht="17.25" customHeight="1" x14ac:dyDescent="0.25">
      <c r="A39" s="1" t="s">
        <v>85</v>
      </c>
      <c r="B39" s="1" t="s">
        <v>87</v>
      </c>
      <c r="C39" s="1" t="s">
        <v>63</v>
      </c>
      <c r="D39" s="1" t="s">
        <v>126</v>
      </c>
      <c r="E39" s="1" t="s">
        <v>126</v>
      </c>
    </row>
    <row r="40" spans="1:5" ht="15" customHeight="1" x14ac:dyDescent="0.25">
      <c r="A40" s="1" t="s">
        <v>77</v>
      </c>
      <c r="B40" s="1" t="s">
        <v>78</v>
      </c>
      <c r="C40" s="1" t="s">
        <v>50</v>
      </c>
      <c r="D40" s="1" t="s">
        <v>133</v>
      </c>
      <c r="E40" s="1" t="s">
        <v>134</v>
      </c>
    </row>
  </sheetData>
  <mergeCells count="3">
    <mergeCell ref="A12:D12"/>
    <mergeCell ref="A3:D3"/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A628-4135-438D-A76B-078D7099409E}">
  <dimension ref="A1:X65"/>
  <sheetViews>
    <sheetView workbookViewId="0">
      <selection activeCell="O9" sqref="O9"/>
    </sheetView>
  </sheetViews>
  <sheetFormatPr defaultRowHeight="15.6" x14ac:dyDescent="0.35"/>
  <cols>
    <col min="1" max="1" width="4.77734375" style="8" customWidth="1"/>
    <col min="2" max="2" width="3.5546875" style="8" customWidth="1"/>
    <col min="3" max="17" width="8.88671875" style="8"/>
    <col min="18" max="18" width="17" style="8" customWidth="1"/>
    <col min="19" max="16384" width="8.88671875" style="8"/>
  </cols>
  <sheetData>
    <row r="1" spans="1:24" s="1" customFormat="1" ht="39.6" customHeight="1" x14ac:dyDescent="0.25">
      <c r="A1" s="39" t="s">
        <v>135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"/>
      <c r="T1" s="4"/>
      <c r="U1" s="4"/>
      <c r="V1" s="4"/>
      <c r="W1" s="4"/>
      <c r="X1" s="4"/>
    </row>
    <row r="2" spans="1:24" ht="25.95" customHeight="1" x14ac:dyDescent="0.35">
      <c r="A2" s="5" t="s">
        <v>136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</row>
    <row r="3" spans="1:24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35">
      <c r="A4" s="7"/>
      <c r="B4" s="7" t="s">
        <v>159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35">
      <c r="A6" s="7"/>
      <c r="B6" s="7" t="s">
        <v>208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35">
      <c r="A8" s="7"/>
      <c r="B8" s="7" t="s">
        <v>160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35">
      <c r="A10" s="7"/>
      <c r="B10" s="7" t="s">
        <v>161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25.95" customHeight="1" x14ac:dyDescent="0.35">
      <c r="A13" s="5" t="s">
        <v>137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7"/>
      <c r="T13" s="7"/>
      <c r="U13" s="7"/>
      <c r="V13" s="7"/>
      <c r="W13" s="7"/>
      <c r="X13" s="7"/>
    </row>
    <row r="14" spans="1:24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35">
      <c r="A15" s="7"/>
      <c r="B15" s="7" t="s">
        <v>139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35">
      <c r="A17" s="7"/>
      <c r="B17" s="7" t="s">
        <v>138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25.95" customHeight="1" x14ac:dyDescent="0.35">
      <c r="A19" s="5" t="s">
        <v>140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7"/>
      <c r="T19" s="7"/>
      <c r="U19" s="7"/>
      <c r="V19" s="7"/>
      <c r="W19" s="7"/>
      <c r="X19" s="7"/>
    </row>
    <row r="20" spans="1:2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35">
      <c r="A21" s="7"/>
      <c r="B21" s="7" t="s">
        <v>141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35">
      <c r="A23" s="7"/>
      <c r="B23" s="7" t="s">
        <v>142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35">
      <c r="A25" s="7"/>
      <c r="B25" s="10" t="s">
        <v>172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25.95" customHeight="1" x14ac:dyDescent="0.35">
      <c r="A27" s="5" t="s">
        <v>143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7"/>
      <c r="T27" s="7"/>
      <c r="U27" s="7"/>
      <c r="V27" s="7"/>
      <c r="W27" s="7"/>
      <c r="X27" s="7"/>
    </row>
    <row r="28" spans="1:24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7.399999999999999" x14ac:dyDescent="0.4">
      <c r="A30" s="7"/>
      <c r="B30" s="9" t="s">
        <v>144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35">
      <c r="A32" s="7"/>
      <c r="B32" s="7"/>
      <c r="C32" s="7" t="s">
        <v>147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35">
      <c r="A33" s="7"/>
      <c r="B33" s="7"/>
      <c r="C33" s="7" t="s">
        <v>150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35">
      <c r="A34" s="7"/>
      <c r="B34" s="7"/>
      <c r="C34" s="7" t="s">
        <v>148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7.399999999999999" x14ac:dyDescent="0.4">
      <c r="A36" s="7"/>
      <c r="B36" s="9" t="s">
        <v>149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35">
      <c r="A38" s="7"/>
      <c r="C38" s="7" t="s">
        <v>145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35">
      <c r="A39" s="7"/>
      <c r="B39" s="7"/>
      <c r="C39" s="7" t="s">
        <v>146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35">
      <c r="A40" s="7"/>
      <c r="C40" s="7" t="s">
        <v>151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35">
      <c r="A41" s="7"/>
      <c r="B41" s="7"/>
      <c r="C41" s="7" t="s">
        <v>152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35">
      <c r="A42" s="7"/>
      <c r="C42" s="7" t="s">
        <v>153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35">
      <c r="A43" s="7"/>
      <c r="B43" s="7"/>
      <c r="C43" s="7" t="s">
        <v>154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35">
      <c r="A44" s="7"/>
      <c r="B44" s="7"/>
      <c r="C44" s="7" t="s">
        <v>156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7.399999999999999" x14ac:dyDescent="0.4">
      <c r="A46" s="7"/>
      <c r="B46" s="9" t="s">
        <v>155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35">
      <c r="A48" s="7"/>
      <c r="B48" s="7"/>
      <c r="C48" s="7" t="s">
        <v>157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35">
      <c r="A49" s="7"/>
      <c r="B49" s="7"/>
      <c r="C49" s="7" t="s">
        <v>150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35">
      <c r="A50" s="7"/>
      <c r="B50" s="7"/>
      <c r="C50" s="7" t="s">
        <v>158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9:24" x14ac:dyDescent="0.35">
      <c r="S65" s="7"/>
      <c r="T65" s="7"/>
      <c r="U65" s="7"/>
      <c r="V65" s="7"/>
      <c r="W65" s="7"/>
      <c r="X65" s="7"/>
    </row>
  </sheetData>
  <mergeCells count="1">
    <mergeCell ref="A1:R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E371-4C82-4BEE-91D5-C2C7CEA48108}">
  <dimension ref="A1:Z43"/>
  <sheetViews>
    <sheetView topLeftCell="A7" zoomScale="85" zoomScaleNormal="85" workbookViewId="0">
      <selection activeCell="D14" sqref="D14"/>
    </sheetView>
  </sheetViews>
  <sheetFormatPr defaultRowHeight="13.8" x14ac:dyDescent="0.25"/>
  <cols>
    <col min="1" max="1" width="12.33203125" customWidth="1"/>
    <col min="4" max="4" width="10.21875" customWidth="1"/>
    <col min="5" max="5" width="9.6640625" customWidth="1"/>
    <col min="8" max="8" width="10.5546875" customWidth="1"/>
    <col min="9" max="9" width="10.44140625" customWidth="1"/>
    <col min="10" max="11" width="13.21875" customWidth="1"/>
    <col min="12" max="12" width="12.6640625" customWidth="1"/>
    <col min="13" max="13" width="16.33203125" customWidth="1"/>
    <col min="14" max="14" width="14.21875" customWidth="1"/>
  </cols>
  <sheetData>
    <row r="1" spans="1:26" s="1" customFormat="1" ht="39.6" customHeight="1" x14ac:dyDescent="0.25">
      <c r="A1" s="39" t="s">
        <v>162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4"/>
      <c r="V1" s="4"/>
      <c r="W1" s="4"/>
      <c r="X1" s="4"/>
      <c r="Y1" s="4"/>
      <c r="Z1" s="4"/>
    </row>
    <row r="3" spans="1:26" s="19" customFormat="1" ht="19.95" customHeight="1" x14ac:dyDescent="0.25">
      <c r="A3" s="19" t="s">
        <v>163</v>
      </c>
    </row>
    <row r="4" spans="1:26" s="19" customFormat="1" ht="19.95" customHeight="1" x14ac:dyDescent="0.25">
      <c r="B4" s="19" t="s">
        <v>164</v>
      </c>
    </row>
    <row r="5" spans="1:26" s="19" customFormat="1" ht="19.95" customHeight="1" x14ac:dyDescent="0.25">
      <c r="B5" s="19" t="s">
        <v>165</v>
      </c>
    </row>
    <row r="7" spans="1:26" x14ac:dyDescent="0.25">
      <c r="B7" t="s">
        <v>169</v>
      </c>
      <c r="D7">
        <v>3</v>
      </c>
    </row>
    <row r="9" spans="1:26" ht="16.2" x14ac:dyDescent="0.25">
      <c r="A9" s="32" t="s">
        <v>166</v>
      </c>
      <c r="B9" s="32" t="s">
        <v>4</v>
      </c>
      <c r="C9" s="32" t="s">
        <v>5</v>
      </c>
      <c r="D9" s="32" t="s">
        <v>6</v>
      </c>
      <c r="E9" s="32" t="s">
        <v>9</v>
      </c>
      <c r="F9" s="32" t="s">
        <v>12</v>
      </c>
      <c r="G9" s="32" t="s">
        <v>170</v>
      </c>
      <c r="H9" s="32" t="s">
        <v>13</v>
      </c>
      <c r="I9" s="32" t="s">
        <v>171</v>
      </c>
      <c r="J9" s="32" t="s">
        <v>46</v>
      </c>
      <c r="K9" s="32" t="s">
        <v>47</v>
      </c>
    </row>
    <row r="10" spans="1:26" ht="16.2" x14ac:dyDescent="0.25">
      <c r="A10" s="28" t="s">
        <v>168</v>
      </c>
      <c r="B10" s="26">
        <v>50</v>
      </c>
      <c r="C10" s="28">
        <v>0</v>
      </c>
      <c r="D10" s="26">
        <v>6</v>
      </c>
      <c r="E10" s="28">
        <v>3</v>
      </c>
      <c r="F10" s="26">
        <v>3</v>
      </c>
      <c r="G10" s="28">
        <f>F10/(F10+35)</f>
        <v>7.8947368421052627E-2</v>
      </c>
      <c r="H10" s="26">
        <v>5</v>
      </c>
      <c r="I10" s="28">
        <f>H10/(H10+100)</f>
        <v>4.7619047619047616E-2</v>
      </c>
      <c r="J10" s="28">
        <v>0</v>
      </c>
      <c r="K10" s="28">
        <v>0</v>
      </c>
    </row>
    <row r="11" spans="1:26" ht="16.2" x14ac:dyDescent="0.25">
      <c r="A11" s="28" t="s">
        <v>167</v>
      </c>
      <c r="B11" s="28">
        <v>6</v>
      </c>
      <c r="C11" s="28">
        <v>0</v>
      </c>
      <c r="D11" s="28">
        <v>1</v>
      </c>
      <c r="E11" s="28">
        <v>0</v>
      </c>
      <c r="F11" s="29">
        <v>1.3</v>
      </c>
      <c r="G11" s="28">
        <v>0</v>
      </c>
      <c r="H11" s="29">
        <v>0.5</v>
      </c>
      <c r="I11" s="28">
        <v>0</v>
      </c>
      <c r="J11" s="28">
        <v>0</v>
      </c>
      <c r="K11" s="28">
        <v>0</v>
      </c>
    </row>
    <row r="12" spans="1:26" ht="16.2" x14ac:dyDescent="0.25">
      <c r="A12" s="28" t="s">
        <v>184</v>
      </c>
      <c r="B12" s="28">
        <v>1</v>
      </c>
      <c r="C12" s="28">
        <v>0</v>
      </c>
      <c r="D12" s="28">
        <f>B12*3</f>
        <v>3</v>
      </c>
      <c r="E12" s="28" t="s">
        <v>189</v>
      </c>
      <c r="F12" s="28">
        <f>1.4 * D12</f>
        <v>4.1999999999999993</v>
      </c>
      <c r="G12" s="28">
        <v>0</v>
      </c>
      <c r="H12" s="28" t="str">
        <f>"玩家血量"</f>
        <v>玩家血量</v>
      </c>
      <c r="I12" s="28">
        <v>0</v>
      </c>
      <c r="J12" s="28" t="s">
        <v>185</v>
      </c>
      <c r="K12" s="28" t="s">
        <v>185</v>
      </c>
    </row>
    <row r="13" spans="1:26" ht="16.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26" ht="16.2" x14ac:dyDescent="0.25">
      <c r="A14" s="1"/>
      <c r="E14" s="11"/>
    </row>
    <row r="15" spans="1:26" ht="37.799999999999997" customHeight="1" x14ac:dyDescent="0.25">
      <c r="A15" s="40" t="s">
        <v>188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1:26" ht="21.6" customHeight="1" x14ac:dyDescent="0.25">
      <c r="A16" s="30" t="s">
        <v>175</v>
      </c>
      <c r="B16" s="30" t="s">
        <v>4</v>
      </c>
      <c r="C16" s="30" t="s">
        <v>5</v>
      </c>
      <c r="D16" s="30" t="s">
        <v>6</v>
      </c>
      <c r="E16" s="30" t="s">
        <v>9</v>
      </c>
      <c r="F16" s="30" t="s">
        <v>12</v>
      </c>
      <c r="G16" s="30" t="s">
        <v>170</v>
      </c>
      <c r="H16" s="30" t="s">
        <v>13</v>
      </c>
      <c r="I16" s="30" t="s">
        <v>171</v>
      </c>
      <c r="J16" s="30" t="s">
        <v>46</v>
      </c>
      <c r="K16" s="30" t="s">
        <v>47</v>
      </c>
      <c r="L16" s="30" t="s">
        <v>174</v>
      </c>
      <c r="M16" s="30" t="s">
        <v>173</v>
      </c>
      <c r="N16" s="27" t="s">
        <v>186</v>
      </c>
      <c r="O16" s="19" t="s">
        <v>181</v>
      </c>
    </row>
    <row r="17" spans="1:15" ht="16.2" x14ac:dyDescent="0.25">
      <c r="A17" s="12" t="s">
        <v>176</v>
      </c>
      <c r="B17" s="15">
        <f t="shared" ref="B17:F19" si="0">B$10+B$11*($M17-1)</f>
        <v>50</v>
      </c>
      <c r="C17" s="15">
        <f t="shared" si="0"/>
        <v>0</v>
      </c>
      <c r="D17" s="15">
        <f t="shared" si="0"/>
        <v>6</v>
      </c>
      <c r="E17" s="15">
        <f t="shared" si="0"/>
        <v>3</v>
      </c>
      <c r="F17" s="15">
        <f t="shared" si="0"/>
        <v>3</v>
      </c>
      <c r="G17" s="15">
        <f t="shared" ref="G17:G33" si="1">F17/(F17+35)</f>
        <v>7.8947368421052627E-2</v>
      </c>
      <c r="H17" s="15">
        <f t="shared" ref="H17:H33" si="2">H$10+H$11*($M17-1)</f>
        <v>5</v>
      </c>
      <c r="I17" s="15">
        <f>H17/(H17+100)</f>
        <v>4.7619047619047616E-2</v>
      </c>
      <c r="J17" s="15">
        <f t="shared" ref="J17:K33" si="3">J$10+J$11*($M17-1)</f>
        <v>0</v>
      </c>
      <c r="K17" s="15">
        <f t="shared" si="3"/>
        <v>0</v>
      </c>
      <c r="L17" s="15">
        <f xml:space="preserve"> B17 / ((D17*(1-G17-I17) + D17*(G17)*1.5) * E17)</f>
        <v>2.8005895978100654</v>
      </c>
      <c r="M17" s="15">
        <v>1</v>
      </c>
      <c r="N17" s="15">
        <f xml:space="preserve"> (B17*$B$12 + D17*$D$12 + F17*$F$12 + H17*B17*0.01 ) * E17/3 * (1+ J17) * (1+K17)</f>
        <v>83.1</v>
      </c>
    </row>
    <row r="18" spans="1:15" ht="15.6" x14ac:dyDescent="0.35">
      <c r="A18" s="16"/>
      <c r="B18" s="13">
        <f t="shared" si="0"/>
        <v>56</v>
      </c>
      <c r="C18" s="13">
        <f t="shared" si="0"/>
        <v>0</v>
      </c>
      <c r="D18" s="13">
        <f t="shared" si="0"/>
        <v>7</v>
      </c>
      <c r="E18" s="13">
        <f t="shared" si="0"/>
        <v>3</v>
      </c>
      <c r="F18" s="13">
        <f t="shared" si="0"/>
        <v>4.3</v>
      </c>
      <c r="G18" s="13">
        <f t="shared" si="1"/>
        <v>0.10941475826972011</v>
      </c>
      <c r="H18" s="13">
        <f t="shared" si="2"/>
        <v>5.5</v>
      </c>
      <c r="I18" s="14">
        <f t="shared" ref="I18:I33" si="4">H18/(H18+100)</f>
        <v>5.2132701421800945E-2</v>
      </c>
      <c r="J18" s="13">
        <f t="shared" si="3"/>
        <v>0</v>
      </c>
      <c r="K18" s="13">
        <f t="shared" si="3"/>
        <v>0</v>
      </c>
      <c r="L18" s="13">
        <f t="shared" ref="L18:L32" si="5" xml:space="preserve"> B18 / ((D18*(1-G18-I18) + D18*(G18)*1.5) * E18)</f>
        <v>2.6598184912763947</v>
      </c>
      <c r="M18" s="13">
        <v>2</v>
      </c>
      <c r="N18" s="14">
        <f t="shared" ref="N18:N33" si="6" xml:space="preserve"> (B18*$B$12 + D18*$D$12 + F18*$F$12 + H18*B18*0.01 ) * E18/3 * (1+ J18) * (1+K18)</f>
        <v>98.14</v>
      </c>
      <c r="O18" s="8" t="s">
        <v>182</v>
      </c>
    </row>
    <row r="19" spans="1:15" ht="15.6" x14ac:dyDescent="0.25">
      <c r="A19" s="16"/>
      <c r="B19" s="13">
        <f t="shared" si="0"/>
        <v>62</v>
      </c>
      <c r="C19" s="13">
        <f t="shared" si="0"/>
        <v>0</v>
      </c>
      <c r="D19" s="13">
        <f t="shared" si="0"/>
        <v>8</v>
      </c>
      <c r="E19" s="13">
        <f t="shared" si="0"/>
        <v>3</v>
      </c>
      <c r="F19" s="13">
        <f t="shared" si="0"/>
        <v>5.6</v>
      </c>
      <c r="G19" s="13">
        <f t="shared" si="1"/>
        <v>0.13793103448275862</v>
      </c>
      <c r="H19" s="13">
        <f t="shared" si="2"/>
        <v>6</v>
      </c>
      <c r="I19" s="14">
        <f t="shared" si="4"/>
        <v>5.6603773584905662E-2</v>
      </c>
      <c r="J19" s="13">
        <f t="shared" si="3"/>
        <v>0</v>
      </c>
      <c r="K19" s="13">
        <f t="shared" si="3"/>
        <v>0</v>
      </c>
      <c r="L19" s="13">
        <f t="shared" si="5"/>
        <v>2.5517887746358183</v>
      </c>
      <c r="M19" s="13">
        <v>3</v>
      </c>
      <c r="N19" s="14">
        <f t="shared" si="6"/>
        <v>113.24</v>
      </c>
    </row>
    <row r="20" spans="1:15" ht="16.2" x14ac:dyDescent="0.25">
      <c r="A20" s="12" t="s">
        <v>177</v>
      </c>
      <c r="B20" s="15">
        <f t="shared" ref="B20:C33" si="7">B$10+B$11*($M20-1)</f>
        <v>68</v>
      </c>
      <c r="C20" s="15">
        <f t="shared" si="7"/>
        <v>0</v>
      </c>
      <c r="D20" s="15">
        <v>9</v>
      </c>
      <c r="E20" s="15">
        <f t="shared" ref="E20:F33" si="8">E$10+E$11*($M20-1)</f>
        <v>3</v>
      </c>
      <c r="F20" s="15">
        <f t="shared" si="8"/>
        <v>6.9</v>
      </c>
      <c r="G20" s="15">
        <f t="shared" si="1"/>
        <v>0.16467780429594273</v>
      </c>
      <c r="H20" s="15">
        <f t="shared" si="2"/>
        <v>6.5</v>
      </c>
      <c r="I20" s="15">
        <f t="shared" si="4"/>
        <v>6.1032863849765258E-2</v>
      </c>
      <c r="J20" s="15">
        <f t="shared" si="3"/>
        <v>0</v>
      </c>
      <c r="K20" s="15">
        <f t="shared" si="3"/>
        <v>0</v>
      </c>
      <c r="L20" s="15">
        <f t="shared" si="5"/>
        <v>2.465978290616107</v>
      </c>
      <c r="M20" s="15">
        <v>4</v>
      </c>
      <c r="N20" s="15">
        <f t="shared" si="6"/>
        <v>128.39999999999998</v>
      </c>
      <c r="O20" s="20" t="s">
        <v>183</v>
      </c>
    </row>
    <row r="21" spans="1:15" ht="15.6" x14ac:dyDescent="0.25">
      <c r="A21" s="15"/>
      <c r="B21" s="14">
        <f t="shared" si="7"/>
        <v>74</v>
      </c>
      <c r="C21" s="14">
        <f t="shared" si="7"/>
        <v>0</v>
      </c>
      <c r="D21" s="14">
        <f>D$10+D$11*($M21-1)</f>
        <v>10</v>
      </c>
      <c r="E21" s="14">
        <f t="shared" si="8"/>
        <v>3</v>
      </c>
      <c r="F21" s="14">
        <f t="shared" si="8"/>
        <v>8.1999999999999993</v>
      </c>
      <c r="G21" s="14">
        <f t="shared" si="1"/>
        <v>0.1898148148148148</v>
      </c>
      <c r="H21" s="14">
        <f t="shared" si="2"/>
        <v>7</v>
      </c>
      <c r="I21" s="14">
        <f t="shared" si="4"/>
        <v>6.5420560747663545E-2</v>
      </c>
      <c r="J21" s="14">
        <f t="shared" si="3"/>
        <v>0</v>
      </c>
      <c r="K21" s="14">
        <f t="shared" si="3"/>
        <v>0</v>
      </c>
      <c r="L21" s="13">
        <f t="shared" si="5"/>
        <v>2.3960157185786031</v>
      </c>
      <c r="M21" s="14">
        <v>5</v>
      </c>
      <c r="N21" s="14">
        <f t="shared" si="6"/>
        <v>143.62</v>
      </c>
    </row>
    <row r="22" spans="1:15" ht="15.6" x14ac:dyDescent="0.25">
      <c r="A22" s="15"/>
      <c r="B22" s="13">
        <f t="shared" si="7"/>
        <v>80</v>
      </c>
      <c r="C22" s="13">
        <f t="shared" si="7"/>
        <v>0</v>
      </c>
      <c r="D22" s="13">
        <f>D$10+D$11*($M22-1)</f>
        <v>11</v>
      </c>
      <c r="E22" s="13">
        <f t="shared" si="8"/>
        <v>3</v>
      </c>
      <c r="F22" s="13">
        <f t="shared" si="8"/>
        <v>9.5</v>
      </c>
      <c r="G22" s="13">
        <f t="shared" si="1"/>
        <v>0.21348314606741572</v>
      </c>
      <c r="H22" s="13">
        <f t="shared" si="2"/>
        <v>7.5</v>
      </c>
      <c r="I22" s="14">
        <f t="shared" si="4"/>
        <v>6.9767441860465115E-2</v>
      </c>
      <c r="J22" s="13">
        <f t="shared" si="3"/>
        <v>0</v>
      </c>
      <c r="K22" s="13">
        <f t="shared" si="3"/>
        <v>0</v>
      </c>
      <c r="L22" s="13">
        <f t="shared" si="5"/>
        <v>2.3378041470519735</v>
      </c>
      <c r="M22" s="13">
        <v>6</v>
      </c>
      <c r="N22" s="14">
        <f t="shared" si="6"/>
        <v>158.89999999999998</v>
      </c>
    </row>
    <row r="23" spans="1:15" ht="15.6" x14ac:dyDescent="0.25">
      <c r="A23" s="15"/>
      <c r="B23" s="13">
        <f t="shared" si="7"/>
        <v>86</v>
      </c>
      <c r="C23" s="13">
        <f t="shared" si="7"/>
        <v>0</v>
      </c>
      <c r="D23" s="13">
        <f>D$10+D$11*($M23-1)</f>
        <v>12</v>
      </c>
      <c r="E23" s="13">
        <f t="shared" si="8"/>
        <v>3</v>
      </c>
      <c r="F23" s="13">
        <f t="shared" si="8"/>
        <v>10.8</v>
      </c>
      <c r="G23" s="13">
        <f t="shared" si="1"/>
        <v>0.23580786026200876</v>
      </c>
      <c r="H23" s="13">
        <f t="shared" si="2"/>
        <v>8</v>
      </c>
      <c r="I23" s="14">
        <f t="shared" si="4"/>
        <v>7.407407407407407E-2</v>
      </c>
      <c r="J23" s="13">
        <f t="shared" si="3"/>
        <v>0</v>
      </c>
      <c r="K23" s="13">
        <f t="shared" si="3"/>
        <v>0</v>
      </c>
      <c r="L23" s="13">
        <f t="shared" si="5"/>
        <v>2.288580725131701</v>
      </c>
      <c r="M23" s="13">
        <v>7</v>
      </c>
      <c r="N23" s="14">
        <f t="shared" si="6"/>
        <v>174.23999999999998</v>
      </c>
    </row>
    <row r="24" spans="1:15" ht="15.6" x14ac:dyDescent="0.25">
      <c r="A24" s="15"/>
      <c r="B24" s="13">
        <f t="shared" si="7"/>
        <v>92</v>
      </c>
      <c r="C24" s="13">
        <f t="shared" si="7"/>
        <v>0</v>
      </c>
      <c r="D24" s="13">
        <f>D$10+D$11*($M24-1)</f>
        <v>13</v>
      </c>
      <c r="E24" s="13">
        <f t="shared" si="8"/>
        <v>3</v>
      </c>
      <c r="F24" s="13">
        <f t="shared" si="8"/>
        <v>12.1</v>
      </c>
      <c r="G24" s="13">
        <f t="shared" si="1"/>
        <v>0.25690021231422505</v>
      </c>
      <c r="H24" s="13">
        <f t="shared" si="2"/>
        <v>8.5</v>
      </c>
      <c r="I24" s="14">
        <f t="shared" si="4"/>
        <v>7.8341013824884786E-2</v>
      </c>
      <c r="J24" s="13">
        <f t="shared" si="3"/>
        <v>0</v>
      </c>
      <c r="K24" s="13">
        <f t="shared" si="3"/>
        <v>0</v>
      </c>
      <c r="L24" s="13">
        <f t="shared" si="5"/>
        <v>2.2464088504702131</v>
      </c>
      <c r="M24" s="13">
        <v>8</v>
      </c>
      <c r="N24" s="14">
        <f t="shared" si="6"/>
        <v>189.64</v>
      </c>
    </row>
    <row r="25" spans="1:15" ht="16.2" x14ac:dyDescent="0.25">
      <c r="A25" s="12" t="s">
        <v>178</v>
      </c>
      <c r="B25" s="15">
        <f t="shared" si="7"/>
        <v>98</v>
      </c>
      <c r="C25" s="15">
        <f t="shared" si="7"/>
        <v>0</v>
      </c>
      <c r="D25" s="15">
        <v>14</v>
      </c>
      <c r="E25" s="15">
        <f t="shared" si="8"/>
        <v>3</v>
      </c>
      <c r="F25" s="15">
        <f t="shared" si="8"/>
        <v>13.4</v>
      </c>
      <c r="G25" s="15">
        <f t="shared" si="1"/>
        <v>0.27685950413223143</v>
      </c>
      <c r="H25" s="15">
        <f t="shared" si="2"/>
        <v>9</v>
      </c>
      <c r="I25" s="15">
        <f t="shared" si="4"/>
        <v>8.2568807339449546E-2</v>
      </c>
      <c r="J25" s="15">
        <f t="shared" si="3"/>
        <v>0</v>
      </c>
      <c r="K25" s="15">
        <f t="shared" si="3"/>
        <v>0</v>
      </c>
      <c r="L25" s="15">
        <f t="shared" si="5"/>
        <v>2.2098869600081388</v>
      </c>
      <c r="M25" s="15">
        <v>9</v>
      </c>
      <c r="N25" s="15">
        <f t="shared" si="6"/>
        <v>205.1</v>
      </c>
    </row>
    <row r="26" spans="1:15" ht="15.6" x14ac:dyDescent="0.25">
      <c r="A26" s="17"/>
      <c r="B26" s="14">
        <f t="shared" si="7"/>
        <v>104</v>
      </c>
      <c r="C26" s="14">
        <f t="shared" si="7"/>
        <v>0</v>
      </c>
      <c r="D26" s="14">
        <f t="shared" ref="D26:D33" si="9">D$10+D$11*($M26-1)</f>
        <v>15</v>
      </c>
      <c r="E26" s="14">
        <f t="shared" si="8"/>
        <v>3</v>
      </c>
      <c r="F26" s="14">
        <f t="shared" si="8"/>
        <v>14.700000000000001</v>
      </c>
      <c r="G26" s="14">
        <f t="shared" si="1"/>
        <v>0.29577464788732394</v>
      </c>
      <c r="H26" s="14">
        <f t="shared" si="2"/>
        <v>9.5</v>
      </c>
      <c r="I26" s="14">
        <f t="shared" si="4"/>
        <v>8.6757990867579904E-2</v>
      </c>
      <c r="J26" s="14">
        <f t="shared" si="3"/>
        <v>0</v>
      </c>
      <c r="K26" s="14">
        <f t="shared" si="3"/>
        <v>0</v>
      </c>
      <c r="L26" s="13">
        <f t="shared" si="5"/>
        <v>2.1779730698910069</v>
      </c>
      <c r="M26" s="14">
        <v>10</v>
      </c>
      <c r="N26" s="14">
        <f t="shared" si="6"/>
        <v>220.62</v>
      </c>
    </row>
    <row r="27" spans="1:15" ht="15.6" x14ac:dyDescent="0.25">
      <c r="A27" s="17"/>
      <c r="B27" s="13">
        <f t="shared" si="7"/>
        <v>110</v>
      </c>
      <c r="C27" s="13">
        <f t="shared" si="7"/>
        <v>0</v>
      </c>
      <c r="D27" s="13">
        <f t="shared" si="9"/>
        <v>16</v>
      </c>
      <c r="E27" s="13">
        <f t="shared" si="8"/>
        <v>3</v>
      </c>
      <c r="F27" s="13">
        <f t="shared" si="8"/>
        <v>16</v>
      </c>
      <c r="G27" s="13">
        <f t="shared" si="1"/>
        <v>0.31372549019607843</v>
      </c>
      <c r="H27" s="13">
        <f t="shared" si="2"/>
        <v>10</v>
      </c>
      <c r="I27" s="14">
        <f t="shared" si="4"/>
        <v>9.0909090909090912E-2</v>
      </c>
      <c r="J27" s="13">
        <f t="shared" si="3"/>
        <v>0</v>
      </c>
      <c r="K27" s="13">
        <f t="shared" si="3"/>
        <v>0</v>
      </c>
      <c r="L27" s="13">
        <f t="shared" si="5"/>
        <v>2.1498745819397995</v>
      </c>
      <c r="M27" s="13">
        <v>11</v>
      </c>
      <c r="N27" s="14">
        <f t="shared" si="6"/>
        <v>236.19999999999996</v>
      </c>
    </row>
    <row r="28" spans="1:15" ht="15.6" x14ac:dyDescent="0.25">
      <c r="A28" s="17"/>
      <c r="B28" s="13">
        <f t="shared" si="7"/>
        <v>116</v>
      </c>
      <c r="C28" s="13">
        <f t="shared" si="7"/>
        <v>0</v>
      </c>
      <c r="D28" s="13">
        <f t="shared" si="9"/>
        <v>17</v>
      </c>
      <c r="E28" s="13">
        <f t="shared" si="8"/>
        <v>3</v>
      </c>
      <c r="F28" s="13">
        <f t="shared" si="8"/>
        <v>17.3</v>
      </c>
      <c r="G28" s="13">
        <f t="shared" si="1"/>
        <v>0.33078393881453155</v>
      </c>
      <c r="H28" s="13">
        <f t="shared" si="2"/>
        <v>10.5</v>
      </c>
      <c r="I28" s="14">
        <f t="shared" si="4"/>
        <v>9.5022624434389136E-2</v>
      </c>
      <c r="J28" s="13">
        <f t="shared" si="3"/>
        <v>0</v>
      </c>
      <c r="K28" s="13">
        <f t="shared" si="3"/>
        <v>0</v>
      </c>
      <c r="L28" s="13">
        <f t="shared" si="5"/>
        <v>2.1249765929901563</v>
      </c>
      <c r="M28" s="13">
        <v>12</v>
      </c>
      <c r="N28" s="14">
        <f t="shared" si="6"/>
        <v>251.84</v>
      </c>
    </row>
    <row r="29" spans="1:15" ht="16.2" x14ac:dyDescent="0.25">
      <c r="A29" s="12" t="s">
        <v>179</v>
      </c>
      <c r="B29" s="15">
        <f t="shared" si="7"/>
        <v>122</v>
      </c>
      <c r="C29" s="15">
        <f t="shared" si="7"/>
        <v>0</v>
      </c>
      <c r="D29" s="15">
        <f t="shared" si="9"/>
        <v>18</v>
      </c>
      <c r="E29" s="15">
        <f t="shared" si="8"/>
        <v>3</v>
      </c>
      <c r="F29" s="15">
        <f t="shared" si="8"/>
        <v>18.600000000000001</v>
      </c>
      <c r="G29" s="15">
        <f t="shared" si="1"/>
        <v>0.34701492537313433</v>
      </c>
      <c r="H29" s="15">
        <f t="shared" si="2"/>
        <v>11</v>
      </c>
      <c r="I29" s="15">
        <f t="shared" si="4"/>
        <v>9.90990990990991E-2</v>
      </c>
      <c r="J29" s="15">
        <f t="shared" si="3"/>
        <v>0</v>
      </c>
      <c r="K29" s="15">
        <f t="shared" si="3"/>
        <v>0</v>
      </c>
      <c r="L29" s="15">
        <f t="shared" si="5"/>
        <v>2.1027938126947872</v>
      </c>
      <c r="M29" s="15">
        <v>13</v>
      </c>
      <c r="N29" s="15">
        <f t="shared" si="6"/>
        <v>267.54000000000002</v>
      </c>
    </row>
    <row r="30" spans="1:15" ht="15.6" x14ac:dyDescent="0.25">
      <c r="A30" s="18"/>
      <c r="B30" s="13">
        <f t="shared" si="7"/>
        <v>128</v>
      </c>
      <c r="C30" s="13">
        <f t="shared" si="7"/>
        <v>0</v>
      </c>
      <c r="D30" s="13">
        <f t="shared" si="9"/>
        <v>19</v>
      </c>
      <c r="E30" s="13">
        <f t="shared" si="8"/>
        <v>3</v>
      </c>
      <c r="F30" s="13">
        <f t="shared" si="8"/>
        <v>19.900000000000002</v>
      </c>
      <c r="G30" s="13">
        <f t="shared" si="1"/>
        <v>0.36247723132969034</v>
      </c>
      <c r="H30" s="13">
        <f t="shared" si="2"/>
        <v>11.5</v>
      </c>
      <c r="I30" s="14">
        <f t="shared" si="4"/>
        <v>0.1031390134529148</v>
      </c>
      <c r="J30" s="13">
        <f t="shared" si="3"/>
        <v>0</v>
      </c>
      <c r="K30" s="13">
        <f t="shared" si="3"/>
        <v>0</v>
      </c>
      <c r="L30" s="13">
        <f t="shared" si="5"/>
        <v>2.0829374488965642</v>
      </c>
      <c r="M30" s="13">
        <v>14</v>
      </c>
      <c r="N30" s="14">
        <f t="shared" si="6"/>
        <v>283.3</v>
      </c>
    </row>
    <row r="31" spans="1:15" ht="15.6" x14ac:dyDescent="0.25">
      <c r="A31" s="18"/>
      <c r="B31" s="14">
        <f t="shared" si="7"/>
        <v>134</v>
      </c>
      <c r="C31" s="14">
        <f t="shared" si="7"/>
        <v>0</v>
      </c>
      <c r="D31" s="14">
        <f t="shared" si="9"/>
        <v>20</v>
      </c>
      <c r="E31" s="14">
        <f t="shared" si="8"/>
        <v>3</v>
      </c>
      <c r="F31" s="14">
        <f t="shared" si="8"/>
        <v>21.2</v>
      </c>
      <c r="G31" s="14">
        <f t="shared" si="1"/>
        <v>0.37722419928825618</v>
      </c>
      <c r="H31" s="14">
        <f t="shared" si="2"/>
        <v>12</v>
      </c>
      <c r="I31" s="14">
        <f t="shared" si="4"/>
        <v>0.10714285714285714</v>
      </c>
      <c r="J31" s="14">
        <f t="shared" si="3"/>
        <v>0</v>
      </c>
      <c r="K31" s="14">
        <f t="shared" si="3"/>
        <v>0</v>
      </c>
      <c r="L31" s="13">
        <f t="shared" si="5"/>
        <v>2.0650918635170603</v>
      </c>
      <c r="M31" s="14">
        <v>15</v>
      </c>
      <c r="N31" s="14">
        <f t="shared" si="6"/>
        <v>299.11999999999995</v>
      </c>
    </row>
    <row r="32" spans="1:15" ht="15.6" x14ac:dyDescent="0.25">
      <c r="A32" s="18"/>
      <c r="B32" s="14">
        <f t="shared" si="7"/>
        <v>140</v>
      </c>
      <c r="C32" s="14">
        <f t="shared" si="7"/>
        <v>0</v>
      </c>
      <c r="D32" s="14">
        <f t="shared" si="9"/>
        <v>21</v>
      </c>
      <c r="E32" s="14">
        <f t="shared" si="8"/>
        <v>3</v>
      </c>
      <c r="F32" s="14">
        <f t="shared" si="8"/>
        <v>22.5</v>
      </c>
      <c r="G32" s="14">
        <f t="shared" si="1"/>
        <v>0.39130434782608697</v>
      </c>
      <c r="H32" s="14">
        <f t="shared" si="2"/>
        <v>12.5</v>
      </c>
      <c r="I32" s="14">
        <f t="shared" si="4"/>
        <v>0.1111111111111111</v>
      </c>
      <c r="J32" s="14">
        <f t="shared" si="3"/>
        <v>0</v>
      </c>
      <c r="K32" s="14">
        <f t="shared" si="3"/>
        <v>0</v>
      </c>
      <c r="L32" s="13">
        <f t="shared" si="5"/>
        <v>2.0489977728285078</v>
      </c>
      <c r="M32" s="14">
        <v>16</v>
      </c>
      <c r="N32" s="14">
        <f t="shared" si="6"/>
        <v>315</v>
      </c>
    </row>
    <row r="33" spans="1:14" ht="16.2" x14ac:dyDescent="0.25">
      <c r="A33" s="12" t="s">
        <v>180</v>
      </c>
      <c r="B33" s="15">
        <f t="shared" si="7"/>
        <v>146</v>
      </c>
      <c r="C33" s="15">
        <f t="shared" si="7"/>
        <v>0</v>
      </c>
      <c r="D33" s="15">
        <f t="shared" si="9"/>
        <v>22</v>
      </c>
      <c r="E33" s="15">
        <f t="shared" si="8"/>
        <v>3</v>
      </c>
      <c r="F33" s="15">
        <f t="shared" si="8"/>
        <v>23.8</v>
      </c>
      <c r="G33" s="15">
        <f t="shared" si="1"/>
        <v>0.40476190476190477</v>
      </c>
      <c r="H33" s="15">
        <f t="shared" si="2"/>
        <v>13</v>
      </c>
      <c r="I33" s="15">
        <f t="shared" si="4"/>
        <v>0.11504424778761062</v>
      </c>
      <c r="J33" s="15">
        <f t="shared" si="3"/>
        <v>0</v>
      </c>
      <c r="K33" s="15">
        <f t="shared" si="3"/>
        <v>0</v>
      </c>
      <c r="L33" s="15">
        <f xml:space="preserve"> B33 / ((D33*(1-G33-I33) + D33*(G33)*1.5) * E33)</f>
        <v>2.0344399327056046</v>
      </c>
      <c r="M33" s="15">
        <v>17</v>
      </c>
      <c r="N33" s="15">
        <f t="shared" si="6"/>
        <v>330.94</v>
      </c>
    </row>
    <row r="37" spans="1:14" ht="23.4" x14ac:dyDescent="0.25">
      <c r="A37" s="24" t="s">
        <v>187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ht="16.2" x14ac:dyDescent="0.25">
      <c r="A38" s="22" t="s">
        <v>175</v>
      </c>
      <c r="B38" s="22" t="s">
        <v>4</v>
      </c>
      <c r="C38" s="22" t="s">
        <v>5</v>
      </c>
      <c r="D38" s="22" t="s">
        <v>6</v>
      </c>
      <c r="E38" s="22" t="s">
        <v>9</v>
      </c>
      <c r="F38" s="22" t="s">
        <v>12</v>
      </c>
      <c r="G38" s="22" t="s">
        <v>170</v>
      </c>
      <c r="H38" s="22" t="s">
        <v>13</v>
      </c>
      <c r="I38" s="22" t="s">
        <v>171</v>
      </c>
      <c r="J38" s="22" t="s">
        <v>46</v>
      </c>
      <c r="K38" s="22" t="s">
        <v>47</v>
      </c>
      <c r="L38" s="22" t="s">
        <v>174</v>
      </c>
      <c r="M38" s="22" t="s">
        <v>173</v>
      </c>
      <c r="N38" s="23" t="s">
        <v>186</v>
      </c>
    </row>
    <row r="39" spans="1:14" ht="16.2" x14ac:dyDescent="0.25">
      <c r="A39" s="26" t="s">
        <v>176</v>
      </c>
      <c r="B39" s="21">
        <f>B$10+B$11*($M39-1)</f>
        <v>50</v>
      </c>
      <c r="C39" s="21">
        <f>C$10+C$11*($M39-1)</f>
        <v>0</v>
      </c>
      <c r="D39" s="21">
        <f>D$10+D$11*($M39-1)</f>
        <v>6</v>
      </c>
      <c r="E39" s="21">
        <f>E$10+E$11*($M39-1)</f>
        <v>3</v>
      </c>
      <c r="F39" s="21">
        <f>F$10+F$11*($M39-1)</f>
        <v>3</v>
      </c>
      <c r="G39" s="21">
        <f>F39/(F39+35)</f>
        <v>7.8947368421052627E-2</v>
      </c>
      <c r="H39" s="21">
        <f>H$10+H$11*($M39-1)</f>
        <v>5</v>
      </c>
      <c r="I39" s="21">
        <f>H39/(H39+100)</f>
        <v>4.7619047619047616E-2</v>
      </c>
      <c r="J39" s="21">
        <f t="shared" ref="J39:K43" si="10">J$10+J$11*($M39-1)</f>
        <v>0</v>
      </c>
      <c r="K39" s="21">
        <f t="shared" si="10"/>
        <v>0</v>
      </c>
      <c r="L39" s="21">
        <f xml:space="preserve"> B39 / ((D39*(1-G39-I39) + D39*(G39)*1.5) * E39)</f>
        <v>2.8005895978100654</v>
      </c>
      <c r="M39" s="21">
        <v>1</v>
      </c>
      <c r="N39" s="26">
        <f xml:space="preserve"> (B39*$B$12 + D39*$D$12 + F39*$F$12 + H39*B39*0.01 ) * E39/3 * (1+ J39) * (1+K39)</f>
        <v>83.1</v>
      </c>
    </row>
    <row r="40" spans="1:14" ht="16.2" x14ac:dyDescent="0.25">
      <c r="A40" s="26" t="s">
        <v>177</v>
      </c>
      <c r="B40" s="21">
        <f t="shared" ref="B40:C43" si="11">B$10+B$11*($M40-1)</f>
        <v>68</v>
      </c>
      <c r="C40" s="21">
        <f t="shared" si="11"/>
        <v>0</v>
      </c>
      <c r="D40" s="21">
        <v>9</v>
      </c>
      <c r="E40" s="21">
        <f t="shared" ref="E40:F43" si="12">E$10+E$11*($M40-1)</f>
        <v>3</v>
      </c>
      <c r="F40" s="21">
        <f t="shared" si="12"/>
        <v>6.9</v>
      </c>
      <c r="G40" s="21">
        <f>F40/(F40+35)</f>
        <v>0.16467780429594273</v>
      </c>
      <c r="H40" s="21">
        <f>H$10+H$11*($M40-1)</f>
        <v>6.5</v>
      </c>
      <c r="I40" s="21">
        <f t="shared" ref="I40:I43" si="13">H40/(H40+100)</f>
        <v>6.1032863849765258E-2</v>
      </c>
      <c r="J40" s="21">
        <f t="shared" si="10"/>
        <v>0</v>
      </c>
      <c r="K40" s="21">
        <f t="shared" si="10"/>
        <v>0</v>
      </c>
      <c r="L40" s="21">
        <f t="shared" ref="L40:L43" si="14" xml:space="preserve"> B40 / ((D40*(1-G40-I40) + D40*(G40)*1.5) * E40)</f>
        <v>2.465978290616107</v>
      </c>
      <c r="M40" s="21">
        <v>4</v>
      </c>
      <c r="N40" s="26">
        <f t="shared" ref="N40:N43" si="15" xml:space="preserve"> (B40*$B$12 + D40*$D$12 + F40*$F$12 + H40*B40*0.01 ) * E40/3 * (1+ J40) * (1+K40)</f>
        <v>128.39999999999998</v>
      </c>
    </row>
    <row r="41" spans="1:14" ht="16.2" x14ac:dyDescent="0.25">
      <c r="A41" s="26" t="s">
        <v>178</v>
      </c>
      <c r="B41" s="21">
        <f t="shared" si="11"/>
        <v>98</v>
      </c>
      <c r="C41" s="21">
        <f t="shared" si="11"/>
        <v>0</v>
      </c>
      <c r="D41" s="21">
        <v>14</v>
      </c>
      <c r="E41" s="21">
        <f t="shared" si="12"/>
        <v>3</v>
      </c>
      <c r="F41" s="21">
        <f t="shared" si="12"/>
        <v>13.4</v>
      </c>
      <c r="G41" s="21">
        <f>F41/(F41+35)</f>
        <v>0.27685950413223143</v>
      </c>
      <c r="H41" s="21">
        <f>H$10+H$11*($M41-1)</f>
        <v>9</v>
      </c>
      <c r="I41" s="21">
        <f t="shared" si="13"/>
        <v>8.2568807339449546E-2</v>
      </c>
      <c r="J41" s="21">
        <f t="shared" si="10"/>
        <v>0</v>
      </c>
      <c r="K41" s="21">
        <f t="shared" si="10"/>
        <v>0</v>
      </c>
      <c r="L41" s="21">
        <f t="shared" si="14"/>
        <v>2.2098869600081388</v>
      </c>
      <c r="M41" s="21">
        <v>9</v>
      </c>
      <c r="N41" s="26">
        <f t="shared" si="15"/>
        <v>205.1</v>
      </c>
    </row>
    <row r="42" spans="1:14" ht="16.2" x14ac:dyDescent="0.25">
      <c r="A42" s="26" t="s">
        <v>179</v>
      </c>
      <c r="B42" s="21">
        <f t="shared" si="11"/>
        <v>122</v>
      </c>
      <c r="C42" s="21">
        <f t="shared" si="11"/>
        <v>0</v>
      </c>
      <c r="D42" s="21">
        <f>D$10+D$11*($M42-1)</f>
        <v>18</v>
      </c>
      <c r="E42" s="21">
        <f t="shared" si="12"/>
        <v>3</v>
      </c>
      <c r="F42" s="21">
        <f t="shared" si="12"/>
        <v>18.600000000000001</v>
      </c>
      <c r="G42" s="21">
        <f>F42/(F42+35)</f>
        <v>0.34701492537313433</v>
      </c>
      <c r="H42" s="21">
        <f>H$10+H$11*($M42-1)</f>
        <v>11</v>
      </c>
      <c r="I42" s="21">
        <f t="shared" si="13"/>
        <v>9.90990990990991E-2</v>
      </c>
      <c r="J42" s="21">
        <f t="shared" si="10"/>
        <v>0</v>
      </c>
      <c r="K42" s="21">
        <f t="shared" si="10"/>
        <v>0</v>
      </c>
      <c r="L42" s="21">
        <f t="shared" si="14"/>
        <v>2.1027938126947872</v>
      </c>
      <c r="M42" s="21">
        <v>13</v>
      </c>
      <c r="N42" s="26">
        <f t="shared" si="15"/>
        <v>267.54000000000002</v>
      </c>
    </row>
    <row r="43" spans="1:14" ht="16.2" x14ac:dyDescent="0.25">
      <c r="A43" s="26" t="s">
        <v>180</v>
      </c>
      <c r="B43" s="21">
        <f t="shared" si="11"/>
        <v>146</v>
      </c>
      <c r="C43" s="21">
        <f t="shared" si="11"/>
        <v>0</v>
      </c>
      <c r="D43" s="21">
        <f>D$10+D$11*($M43-1)</f>
        <v>22</v>
      </c>
      <c r="E43" s="21">
        <f t="shared" si="12"/>
        <v>3</v>
      </c>
      <c r="F43" s="21">
        <f t="shared" si="12"/>
        <v>23.8</v>
      </c>
      <c r="G43" s="21">
        <f>F43/(F43+35)</f>
        <v>0.40476190476190477</v>
      </c>
      <c r="H43" s="21">
        <f>H$10+H$11*($M43-1)</f>
        <v>13</v>
      </c>
      <c r="I43" s="21">
        <f t="shared" si="13"/>
        <v>0.11504424778761062</v>
      </c>
      <c r="J43" s="21">
        <f t="shared" si="10"/>
        <v>0</v>
      </c>
      <c r="K43" s="21">
        <f t="shared" si="10"/>
        <v>0</v>
      </c>
      <c r="L43" s="21">
        <f t="shared" si="14"/>
        <v>2.0344399327056046</v>
      </c>
      <c r="M43" s="21">
        <v>17</v>
      </c>
      <c r="N43" s="26">
        <f t="shared" si="15"/>
        <v>330.94</v>
      </c>
    </row>
  </sheetData>
  <mergeCells count="2">
    <mergeCell ref="A1:T1"/>
    <mergeCell ref="A15:N15"/>
  </mergeCells>
  <phoneticPr fontId="1" type="noConversion"/>
  <pageMargins left="0.7" right="0.7" top="0.75" bottom="0.75" header="0.3" footer="0.3"/>
  <pageSetup paperSize="9" orientation="portrait" r:id="rId1"/>
  <ignoredErrors>
    <ignoredError sqref="I17:I33 G17:G33 G39:G43 I39:I4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68F5-C04A-4C6E-B720-B3A3182EF725}">
  <dimension ref="A2:C13"/>
  <sheetViews>
    <sheetView zoomScale="130" zoomScaleNormal="130" workbookViewId="0">
      <selection activeCell="A14" sqref="A14"/>
    </sheetView>
  </sheetViews>
  <sheetFormatPr defaultRowHeight="15" x14ac:dyDescent="0.35"/>
  <cols>
    <col min="1" max="3" width="32.77734375" style="34" customWidth="1"/>
    <col min="4" max="16384" width="8.88671875" style="34"/>
  </cols>
  <sheetData>
    <row r="2" spans="1:3" x14ac:dyDescent="0.35">
      <c r="A2" s="33" t="s">
        <v>190</v>
      </c>
      <c r="B2" s="33"/>
      <c r="C2" s="33"/>
    </row>
    <row r="3" spans="1:3" x14ac:dyDescent="0.35">
      <c r="A3" s="35" t="s">
        <v>191</v>
      </c>
      <c r="B3" s="35" t="s">
        <v>192</v>
      </c>
      <c r="C3" s="35" t="s">
        <v>193</v>
      </c>
    </row>
    <row r="4" spans="1:3" x14ac:dyDescent="0.35">
      <c r="A4" s="35" t="s">
        <v>197</v>
      </c>
      <c r="B4" s="35" t="s">
        <v>198</v>
      </c>
      <c r="C4" s="35" t="s">
        <v>199</v>
      </c>
    </row>
    <row r="5" spans="1:3" x14ac:dyDescent="0.35">
      <c r="A5" s="35" t="s">
        <v>194</v>
      </c>
      <c r="B5" s="35" t="s">
        <v>195</v>
      </c>
      <c r="C5" s="35" t="s">
        <v>196</v>
      </c>
    </row>
    <row r="6" spans="1:3" x14ac:dyDescent="0.35">
      <c r="A6" s="35" t="s">
        <v>201</v>
      </c>
      <c r="B6" s="35" t="s">
        <v>200</v>
      </c>
      <c r="C6" s="35" t="s">
        <v>202</v>
      </c>
    </row>
    <row r="9" spans="1:3" x14ac:dyDescent="0.35">
      <c r="A9" s="33" t="s">
        <v>203</v>
      </c>
      <c r="B9" s="33" t="s">
        <v>206</v>
      </c>
      <c r="C9" s="33"/>
    </row>
    <row r="10" spans="1:3" x14ac:dyDescent="0.35">
      <c r="A10" s="35" t="s">
        <v>191</v>
      </c>
      <c r="B10" s="35" t="s">
        <v>192</v>
      </c>
      <c r="C10" s="35" t="s">
        <v>193</v>
      </c>
    </row>
    <row r="11" spans="1:3" x14ac:dyDescent="0.35">
      <c r="A11" s="35" t="s">
        <v>204</v>
      </c>
      <c r="B11" s="35" t="s">
        <v>207</v>
      </c>
      <c r="C11" s="35" t="s">
        <v>205</v>
      </c>
    </row>
    <row r="12" spans="1:3" x14ac:dyDescent="0.35">
      <c r="A12" s="36"/>
      <c r="B12" s="36"/>
      <c r="C12" s="36"/>
    </row>
    <row r="13" spans="1:3" x14ac:dyDescent="0.35">
      <c r="A13" s="36"/>
      <c r="B13" s="36"/>
      <c r="C13" s="3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EF5F-CA51-45BB-8190-18D48E6D0818}">
  <dimension ref="A1"/>
  <sheetViews>
    <sheetView workbookViewId="0">
      <selection activeCell="E15" sqref="E15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0227-C466-406A-BB13-A662AE37AFC4}">
  <dimension ref="A1"/>
  <sheetViews>
    <sheetView workbookViewId="0">
      <selection activeCell="H16" sqref="H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5B65-4C72-4F2C-9DF3-C206B279DD2B}">
  <dimension ref="A1:E42"/>
  <sheetViews>
    <sheetView zoomScale="85" zoomScaleNormal="85" workbookViewId="0">
      <pane ySplit="2" topLeftCell="A15" activePane="bottomLeft" state="frozen"/>
      <selection pane="bottomLeft" activeCell="A28" sqref="A28"/>
    </sheetView>
  </sheetViews>
  <sheetFormatPr defaultRowHeight="16.2" x14ac:dyDescent="0.25"/>
  <cols>
    <col min="1" max="1" width="15.77734375" style="1" customWidth="1"/>
    <col min="2" max="2" width="73.21875" style="1" customWidth="1"/>
    <col min="3" max="3" width="10.21875" style="1" customWidth="1"/>
    <col min="4" max="4" width="49.5546875" style="1" customWidth="1"/>
    <col min="5" max="5" width="55" style="1" customWidth="1"/>
    <col min="6" max="15" width="12.77734375" style="1" customWidth="1"/>
    <col min="16" max="16384" width="8.88671875" style="1"/>
  </cols>
  <sheetData>
    <row r="1" spans="1:5" ht="39.6" customHeight="1" x14ac:dyDescent="0.25">
      <c r="A1" s="38" t="s">
        <v>0</v>
      </c>
      <c r="B1" s="38"/>
      <c r="C1" s="38"/>
      <c r="D1" s="38"/>
    </row>
    <row r="2" spans="1:5" ht="28.8" customHeight="1" x14ac:dyDescent="0.25">
      <c r="A2" s="2" t="s">
        <v>1</v>
      </c>
      <c r="B2" s="2" t="s">
        <v>2</v>
      </c>
      <c r="C2" s="2" t="s">
        <v>3</v>
      </c>
      <c r="D2" s="2" t="s">
        <v>66</v>
      </c>
      <c r="E2" s="1" t="s">
        <v>36</v>
      </c>
    </row>
    <row r="3" spans="1:5" ht="27" customHeight="1" x14ac:dyDescent="0.25">
      <c r="A3" s="37" t="s">
        <v>65</v>
      </c>
      <c r="B3" s="37"/>
      <c r="C3" s="37"/>
      <c r="D3" s="37"/>
    </row>
    <row r="4" spans="1:5" ht="17.25" customHeight="1" x14ac:dyDescent="0.25">
      <c r="A4" s="3" t="s">
        <v>4</v>
      </c>
      <c r="B4" s="1" t="s">
        <v>32</v>
      </c>
      <c r="C4" s="1" t="s">
        <v>31</v>
      </c>
      <c r="D4" s="1" t="s">
        <v>33</v>
      </c>
      <c r="E4" s="1" t="s">
        <v>96</v>
      </c>
    </row>
    <row r="5" spans="1:5" ht="17.25" customHeight="1" x14ac:dyDescent="0.25">
      <c r="A5" s="3" t="s">
        <v>5</v>
      </c>
      <c r="B5" s="1" t="s">
        <v>38</v>
      </c>
      <c r="C5" s="1" t="s">
        <v>37</v>
      </c>
      <c r="D5" s="1" t="s">
        <v>35</v>
      </c>
      <c r="E5" s="1" t="s">
        <v>97</v>
      </c>
    </row>
    <row r="6" spans="1:5" ht="17.25" customHeight="1" x14ac:dyDescent="0.25">
      <c r="A6" s="3" t="s">
        <v>6</v>
      </c>
      <c r="B6" s="1" t="s">
        <v>39</v>
      </c>
      <c r="C6" s="1" t="s">
        <v>31</v>
      </c>
      <c r="D6" s="1" t="s">
        <v>34</v>
      </c>
      <c r="E6" s="1" t="s">
        <v>88</v>
      </c>
    </row>
    <row r="7" spans="1:5" ht="17.25" customHeight="1" x14ac:dyDescent="0.25">
      <c r="A7" s="1" t="s">
        <v>9</v>
      </c>
      <c r="B7" s="1" t="s">
        <v>40</v>
      </c>
      <c r="C7" s="1" t="s">
        <v>31</v>
      </c>
      <c r="D7" s="1" t="s">
        <v>41</v>
      </c>
      <c r="E7" s="1" t="s">
        <v>89</v>
      </c>
    </row>
    <row r="8" spans="1:5" ht="17.25" customHeight="1" x14ac:dyDescent="0.25">
      <c r="A8" s="1" t="s">
        <v>12</v>
      </c>
      <c r="B8" s="1" t="s">
        <v>42</v>
      </c>
      <c r="C8" s="1" t="s">
        <v>31</v>
      </c>
      <c r="D8" s="1" t="s">
        <v>43</v>
      </c>
      <c r="E8" s="1" t="s">
        <v>90</v>
      </c>
    </row>
    <row r="9" spans="1:5" ht="17.25" customHeight="1" x14ac:dyDescent="0.25">
      <c r="A9" s="1" t="s">
        <v>13</v>
      </c>
      <c r="B9" s="1" t="s">
        <v>44</v>
      </c>
      <c r="C9" s="1" t="s">
        <v>31</v>
      </c>
      <c r="D9" s="1" t="s">
        <v>45</v>
      </c>
      <c r="E9" s="1" t="s">
        <v>91</v>
      </c>
    </row>
    <row r="10" spans="1:5" ht="17.25" customHeight="1" x14ac:dyDescent="0.25">
      <c r="A10" s="1" t="s">
        <v>46</v>
      </c>
      <c r="B10" s="1" t="s">
        <v>48</v>
      </c>
      <c r="C10" s="1" t="s">
        <v>50</v>
      </c>
      <c r="D10" s="1" t="s">
        <v>51</v>
      </c>
      <c r="E10" s="1" t="s">
        <v>92</v>
      </c>
    </row>
    <row r="11" spans="1:5" ht="17.25" customHeight="1" x14ac:dyDescent="0.25">
      <c r="A11" s="1" t="s">
        <v>47</v>
      </c>
      <c r="B11" s="1" t="s">
        <v>49</v>
      </c>
      <c r="C11" s="1" t="s">
        <v>50</v>
      </c>
      <c r="D11" s="1" t="s">
        <v>51</v>
      </c>
      <c r="E11" s="1" t="s">
        <v>93</v>
      </c>
    </row>
    <row r="12" spans="1:5" ht="17.25" customHeight="1" x14ac:dyDescent="0.25"/>
    <row r="13" spans="1:5" ht="25.8" customHeight="1" x14ac:dyDescent="0.25">
      <c r="A13" s="37" t="s">
        <v>64</v>
      </c>
      <c r="B13" s="37"/>
      <c r="C13" s="37"/>
      <c r="D13" s="37"/>
    </row>
    <row r="14" spans="1:5" ht="17.25" customHeight="1" x14ac:dyDescent="0.25">
      <c r="A14" s="1" t="s">
        <v>10</v>
      </c>
      <c r="B14" s="1" t="s">
        <v>54</v>
      </c>
      <c r="C14" s="1" t="s">
        <v>50</v>
      </c>
      <c r="D14" s="1" t="s">
        <v>55</v>
      </c>
      <c r="E14" s="1" t="s">
        <v>94</v>
      </c>
    </row>
    <row r="15" spans="1:5" ht="17.25" customHeight="1" x14ac:dyDescent="0.25">
      <c r="A15" s="1" t="s">
        <v>52</v>
      </c>
      <c r="B15" s="1" t="s">
        <v>53</v>
      </c>
      <c r="C15" s="1" t="s">
        <v>37</v>
      </c>
      <c r="D15" s="1" t="s">
        <v>34</v>
      </c>
      <c r="E15" s="1" t="s">
        <v>95</v>
      </c>
    </row>
    <row r="16" spans="1:5" ht="17.25" customHeight="1" x14ac:dyDescent="0.25">
      <c r="A16" s="1" t="s">
        <v>11</v>
      </c>
      <c r="B16" s="1" t="s">
        <v>56</v>
      </c>
      <c r="C16" s="1" t="s">
        <v>50</v>
      </c>
      <c r="D16" s="1" t="s">
        <v>57</v>
      </c>
      <c r="E16" s="1" t="s">
        <v>98</v>
      </c>
    </row>
    <row r="17" spans="1:5" ht="17.25" customHeight="1" x14ac:dyDescent="0.25">
      <c r="A17" s="1" t="s">
        <v>75</v>
      </c>
      <c r="B17" s="1" t="s">
        <v>76</v>
      </c>
      <c r="C17" s="1" t="s">
        <v>37</v>
      </c>
      <c r="D17" s="1" t="s">
        <v>34</v>
      </c>
      <c r="E17" s="1" t="s">
        <v>99</v>
      </c>
    </row>
    <row r="18" spans="1:5" ht="17.25" customHeight="1" x14ac:dyDescent="0.25">
      <c r="A18" s="1" t="s">
        <v>19</v>
      </c>
      <c r="B18" s="1" t="s">
        <v>105</v>
      </c>
      <c r="C18" s="1" t="s">
        <v>50</v>
      </c>
      <c r="D18" s="1" t="s">
        <v>104</v>
      </c>
      <c r="E18" s="1" t="s">
        <v>107</v>
      </c>
    </row>
    <row r="19" spans="1:5" ht="17.25" customHeight="1" x14ac:dyDescent="0.25">
      <c r="A19" s="1" t="s">
        <v>17</v>
      </c>
      <c r="B19" s="1" t="s">
        <v>102</v>
      </c>
      <c r="C19" s="1" t="s">
        <v>50</v>
      </c>
      <c r="D19" s="1" t="s">
        <v>103</v>
      </c>
      <c r="E19" s="1" t="s">
        <v>108</v>
      </c>
    </row>
    <row r="20" spans="1:5" ht="17.25" customHeight="1" x14ac:dyDescent="0.25">
      <c r="A20" s="1" t="s">
        <v>18</v>
      </c>
      <c r="B20" s="1" t="s">
        <v>58</v>
      </c>
      <c r="C20" s="1" t="s">
        <v>50</v>
      </c>
      <c r="D20" s="1" t="s">
        <v>106</v>
      </c>
      <c r="E20" s="1" t="s">
        <v>109</v>
      </c>
    </row>
    <row r="21" spans="1:5" ht="17.25" customHeight="1" x14ac:dyDescent="0.25">
      <c r="A21" s="1" t="s">
        <v>20</v>
      </c>
      <c r="B21" s="1" t="s">
        <v>110</v>
      </c>
      <c r="C21" s="1" t="s">
        <v>63</v>
      </c>
      <c r="D21" s="1" t="s">
        <v>113</v>
      </c>
      <c r="E21" s="1" t="s">
        <v>59</v>
      </c>
    </row>
    <row r="22" spans="1:5" ht="17.25" customHeight="1" x14ac:dyDescent="0.25">
      <c r="A22" s="1" t="s">
        <v>21</v>
      </c>
      <c r="B22" s="1" t="s">
        <v>111</v>
      </c>
      <c r="C22" s="1" t="s">
        <v>63</v>
      </c>
      <c r="D22" s="1" t="s">
        <v>113</v>
      </c>
      <c r="E22" s="1" t="s">
        <v>60</v>
      </c>
    </row>
    <row r="23" spans="1:5" ht="17.25" customHeight="1" x14ac:dyDescent="0.25">
      <c r="A23" s="1" t="s">
        <v>14</v>
      </c>
      <c r="B23" s="1" t="s">
        <v>112</v>
      </c>
      <c r="C23" s="1" t="s">
        <v>63</v>
      </c>
      <c r="D23" s="1" t="s">
        <v>113</v>
      </c>
      <c r="E23" s="1" t="s">
        <v>61</v>
      </c>
    </row>
    <row r="24" spans="1:5" ht="17.25" customHeight="1" x14ac:dyDescent="0.25">
      <c r="A24" s="1" t="s">
        <v>7</v>
      </c>
      <c r="B24" s="1" t="s">
        <v>116</v>
      </c>
      <c r="C24" s="1" t="s">
        <v>62</v>
      </c>
      <c r="D24" s="1" t="s">
        <v>117</v>
      </c>
      <c r="E24" s="1" t="s">
        <v>118</v>
      </c>
    </row>
    <row r="25" spans="1:5" ht="17.25" customHeight="1" x14ac:dyDescent="0.25">
      <c r="A25" s="1" t="s">
        <v>8</v>
      </c>
      <c r="B25" s="1" t="s">
        <v>115</v>
      </c>
      <c r="C25" s="1" t="s">
        <v>63</v>
      </c>
      <c r="D25" s="1" t="s">
        <v>113</v>
      </c>
      <c r="E25" s="1" t="s">
        <v>114</v>
      </c>
    </row>
    <row r="26" spans="1:5" ht="17.25" customHeight="1" x14ac:dyDescent="0.25">
      <c r="A26" s="1" t="s">
        <v>26</v>
      </c>
      <c r="B26" s="1" t="s">
        <v>67</v>
      </c>
      <c r="C26" s="1" t="s">
        <v>37</v>
      </c>
      <c r="D26" s="1" t="s">
        <v>120</v>
      </c>
      <c r="E26" s="1" t="s">
        <v>119</v>
      </c>
    </row>
    <row r="27" spans="1:5" ht="17.25" customHeight="1" x14ac:dyDescent="0.25">
      <c r="A27" s="1" t="s">
        <v>15</v>
      </c>
      <c r="B27" s="1" t="s">
        <v>68</v>
      </c>
      <c r="C27" s="1" t="s">
        <v>62</v>
      </c>
      <c r="D27" s="1" t="s">
        <v>121</v>
      </c>
      <c r="E27" s="1" t="s">
        <v>122</v>
      </c>
    </row>
    <row r="28" spans="1:5" ht="17.25" customHeight="1" x14ac:dyDescent="0.25">
      <c r="A28" s="1" t="s">
        <v>16</v>
      </c>
      <c r="B28" s="1" t="s">
        <v>69</v>
      </c>
      <c r="C28" s="1" t="s">
        <v>37</v>
      </c>
      <c r="D28" s="1" t="s">
        <v>123</v>
      </c>
    </row>
    <row r="29" spans="1:5" ht="17.25" customHeight="1" x14ac:dyDescent="0.25">
      <c r="A29" s="1" t="s">
        <v>22</v>
      </c>
      <c r="B29" s="1" t="s">
        <v>70</v>
      </c>
      <c r="C29" s="1" t="s">
        <v>80</v>
      </c>
      <c r="D29" s="1" t="s">
        <v>34</v>
      </c>
    </row>
    <row r="30" spans="1:5" ht="17.25" customHeight="1" x14ac:dyDescent="0.25">
      <c r="A30" s="1" t="s">
        <v>23</v>
      </c>
      <c r="B30" s="1" t="s">
        <v>71</v>
      </c>
      <c r="C30" s="1" t="s">
        <v>50</v>
      </c>
      <c r="D30" s="1" t="s">
        <v>73</v>
      </c>
    </row>
    <row r="31" spans="1:5" ht="17.25" customHeight="1" x14ac:dyDescent="0.25">
      <c r="A31" s="1" t="s">
        <v>24</v>
      </c>
      <c r="B31" s="1" t="s">
        <v>72</v>
      </c>
      <c r="C31" s="1" t="s">
        <v>50</v>
      </c>
      <c r="D31" s="1" t="s">
        <v>74</v>
      </c>
    </row>
    <row r="32" spans="1:5" ht="17.25" customHeight="1" x14ac:dyDescent="0.25">
      <c r="A32" s="1" t="s">
        <v>25</v>
      </c>
      <c r="B32" s="1" t="s">
        <v>79</v>
      </c>
      <c r="C32" s="1" t="s">
        <v>37</v>
      </c>
      <c r="D32" s="1" t="s">
        <v>124</v>
      </c>
    </row>
    <row r="33" spans="1:5" ht="17.25" customHeight="1" x14ac:dyDescent="0.25">
      <c r="A33" s="1" t="s">
        <v>27</v>
      </c>
      <c r="B33" s="1" t="s">
        <v>81</v>
      </c>
      <c r="C33" s="1" t="s">
        <v>37</v>
      </c>
      <c r="D33" s="1" t="s">
        <v>128</v>
      </c>
      <c r="E33" s="1" t="s">
        <v>127</v>
      </c>
    </row>
    <row r="34" spans="1:5" ht="17.25" customHeight="1" x14ac:dyDescent="0.25">
      <c r="A34" s="1" t="s">
        <v>82</v>
      </c>
      <c r="B34" s="1" t="s">
        <v>125</v>
      </c>
      <c r="C34" s="1" t="s">
        <v>126</v>
      </c>
      <c r="D34" s="1" t="s">
        <v>126</v>
      </c>
    </row>
    <row r="35" spans="1:5" ht="17.25" customHeight="1" x14ac:dyDescent="0.25">
      <c r="A35" s="1" t="s">
        <v>100</v>
      </c>
      <c r="B35" s="1" t="s">
        <v>81</v>
      </c>
      <c r="C35" s="1" t="s">
        <v>62</v>
      </c>
      <c r="D35" s="1" t="s">
        <v>128</v>
      </c>
      <c r="E35" s="1" t="s">
        <v>129</v>
      </c>
    </row>
    <row r="36" spans="1:5" ht="17.25" customHeight="1" x14ac:dyDescent="0.25">
      <c r="A36" s="1" t="s">
        <v>101</v>
      </c>
      <c r="B36" s="1" t="s">
        <v>125</v>
      </c>
      <c r="C36" s="1" t="s">
        <v>126</v>
      </c>
      <c r="D36" s="1" t="s">
        <v>126</v>
      </c>
    </row>
    <row r="37" spans="1:5" ht="17.25" customHeight="1" x14ac:dyDescent="0.25">
      <c r="A37" s="1" t="s">
        <v>28</v>
      </c>
      <c r="B37" s="1" t="s">
        <v>81</v>
      </c>
      <c r="C37" s="1" t="s">
        <v>62</v>
      </c>
      <c r="D37" s="1" t="s">
        <v>128</v>
      </c>
      <c r="E37" s="1" t="s">
        <v>130</v>
      </c>
    </row>
    <row r="38" spans="1:5" ht="17.25" customHeight="1" x14ac:dyDescent="0.25">
      <c r="A38" s="1" t="s">
        <v>83</v>
      </c>
      <c r="B38" s="1" t="s">
        <v>87</v>
      </c>
      <c r="C38" s="1" t="s">
        <v>126</v>
      </c>
      <c r="D38" s="1" t="s">
        <v>126</v>
      </c>
    </row>
    <row r="39" spans="1:5" ht="17.25" customHeight="1" x14ac:dyDescent="0.25">
      <c r="A39" s="1" t="s">
        <v>29</v>
      </c>
      <c r="B39" s="1" t="s">
        <v>86</v>
      </c>
      <c r="C39" s="1" t="s">
        <v>50</v>
      </c>
      <c r="D39" s="1" t="s">
        <v>126</v>
      </c>
      <c r="E39" s="1" t="s">
        <v>131</v>
      </c>
    </row>
    <row r="40" spans="1:5" ht="17.25" customHeight="1" x14ac:dyDescent="0.25">
      <c r="A40" s="1" t="s">
        <v>30</v>
      </c>
      <c r="B40" s="1" t="s">
        <v>84</v>
      </c>
      <c r="C40" s="1" t="s">
        <v>62</v>
      </c>
      <c r="D40" s="1" t="s">
        <v>128</v>
      </c>
      <c r="E40" s="1" t="s">
        <v>132</v>
      </c>
    </row>
    <row r="41" spans="1:5" ht="17.25" customHeight="1" x14ac:dyDescent="0.25">
      <c r="A41" s="1" t="s">
        <v>85</v>
      </c>
      <c r="B41" s="1" t="s">
        <v>87</v>
      </c>
      <c r="C41" s="1" t="s">
        <v>63</v>
      </c>
      <c r="D41" s="1" t="s">
        <v>126</v>
      </c>
      <c r="E41" s="1" t="s">
        <v>126</v>
      </c>
    </row>
    <row r="42" spans="1:5" ht="15" customHeight="1" x14ac:dyDescent="0.25">
      <c r="A42" s="1" t="s">
        <v>77</v>
      </c>
      <c r="B42" s="1" t="s">
        <v>78</v>
      </c>
      <c r="C42" s="1" t="s">
        <v>50</v>
      </c>
      <c r="D42" s="1" t="s">
        <v>133</v>
      </c>
      <c r="E42" s="1" t="s">
        <v>134</v>
      </c>
    </row>
  </sheetData>
  <mergeCells count="3">
    <mergeCell ref="A1:D1"/>
    <mergeCell ref="A3:D3"/>
    <mergeCell ref="A13:D1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属性投放表</vt:lpstr>
      <vt:lpstr>战斗公式及逻辑</vt:lpstr>
      <vt:lpstr>玩家数值规划表</vt:lpstr>
      <vt:lpstr>战斗技能设计表</vt:lpstr>
      <vt:lpstr>套装效果设计表</vt:lpstr>
      <vt:lpstr>能力球刷新表</vt:lpstr>
      <vt:lpstr>属性投放表 (参考)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49398</dc:creator>
  <cp:lastModifiedBy>素素乌拉拉</cp:lastModifiedBy>
  <dcterms:created xsi:type="dcterms:W3CDTF">2015-06-05T18:19:34Z</dcterms:created>
  <dcterms:modified xsi:type="dcterms:W3CDTF">2021-04-03T10:05:24Z</dcterms:modified>
</cp:coreProperties>
</file>