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<sst xmlns="http://schemas.openxmlformats.org/spreadsheetml/2006/main" count="67" uniqueCount="18">
  <si>
    <t>Matrix ที่ใช้</t>
  </si>
  <si>
    <t>Matrix Original จากรูป</t>
  </si>
  <si>
    <t>Result Matrix</t>
  </si>
  <si>
    <t>ตรงที่มี . คั่นไว้ตัวเลขจะประมาณกับผลลัพท์ของรูป</t>
  </si>
  <si>
    <r>
      <rPr>
        <sz val="14.0"/>
      </rPr>
      <t xml:space="preserve">ที่มา : </t>
    </r>
    <r>
      <rPr>
        <color rgb="FF1155CC"/>
        <sz val="14.0"/>
        <u/>
      </rPr>
      <t>https://en.wikipedia.org/wiki/Kernel_(image_processing)</t>
    </r>
  </si>
  <si>
    <t>Box Blur :</t>
  </si>
  <si>
    <t>..</t>
  </si>
  <si>
    <t>...</t>
  </si>
  <si>
    <t>Identity :</t>
  </si>
  <si>
    <t>Gaussian :</t>
  </si>
  <si>
    <t>Operation</t>
  </si>
  <si>
    <t>Kernel ω</t>
  </si>
  <si>
    <t>Image result g(x,y)</t>
  </si>
  <si>
    <t>Original Image</t>
  </si>
  <si>
    <t>B/W Image</t>
  </si>
  <si>
    <t>Identity</t>
  </si>
  <si>
    <t>Box blur</t>
  </si>
  <si>
    <t>Gaussian blur 3 ×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</si>
</sst>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  <color theme="1"/>
      <name val="Arial"/>
    </font>
    <font>
      <u/>
      <sz val="14.0"/>
      <color rgb="FF0000FF"/>
    </font>
    <font>
      <sz val="14.0"/>
    </font>
    <font>
      <sz val="14.0"/>
      <color rgb="FF000000"/>
    </font>
    <font>
      <sz val="23.0"/>
      <color rgb="FF202124"/>
      <name val="Arial"/>
    </font>
    <font>
      <sz val="14.0"/>
      <color rgb="FF000000"/>
      <name val="Arial"/>
    </font>
    <font>
      <b/>
      <sz val="11.0"/>
      <color rgb="FF202122"/>
      <name val="Sans-serif"/>
    </font>
    <font>
      <color theme="1"/>
      <name val="Arial"/>
    </font>
    <font>
      <b/>
      <sz val="11.0"/>
      <color rgb="FF000000"/>
      <name val="Arial"/>
    </font>
    <font>
      <b/>
      <sz val="11.0"/>
      <color rgb="FF000000"/>
      <name val="Sans-serif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AECF0"/>
        <bgColor rgb="FFEAEC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1" numFmtId="0" xfId="0" applyFill="1" applyFont="1"/>
    <xf borderId="1" fillId="4" fontId="5" numFmtId="13" xfId="0" applyAlignment="1" applyBorder="1" applyFill="1" applyFont="1" applyNumberFormat="1">
      <alignment readingOrder="0" shrinkToFit="0" wrapText="0"/>
    </xf>
    <xf borderId="0" fillId="3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5" numFmtId="13" xfId="0" applyAlignment="1" applyFont="1" applyNumberFormat="1">
      <alignment readingOrder="0" shrinkToFit="0" wrapText="0"/>
    </xf>
    <xf borderId="0" fillId="5" fontId="6" numFmtId="0" xfId="0" applyFont="1"/>
    <xf borderId="0" fillId="6" fontId="1" numFmtId="0" xfId="0" applyFill="1" applyFont="1"/>
    <xf borderId="0" fillId="7" fontId="7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8" numFmtId="0" xfId="0" applyAlignment="1" applyFont="1">
      <alignment horizontal="center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1.png"/><Relationship Id="rId3" Type="http://schemas.openxmlformats.org/officeDocument/2006/relationships/image" Target="../media/image7.png"/><Relationship Id="rId4" Type="http://schemas.openxmlformats.org/officeDocument/2006/relationships/image" Target="../media/image8.jpg"/><Relationship Id="rId5" Type="http://schemas.openxmlformats.org/officeDocument/2006/relationships/image" Target="../media/image6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400175" cy="120015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1400175" cy="120015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419225" cy="1219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419225" cy="1219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990725" cy="115252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1343025" cy="1152525"/>
    <xdr:pic>
      <xdr:nvPicPr>
        <xdr:cNvPr id="0" name="image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76450" cy="11144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343025" cy="115252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66925" cy="952500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323975" cy="1133475"/>
    <xdr:pic>
      <xdr:nvPicPr>
        <xdr:cNvPr id="0" name="image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Kernel_(image_processing)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.71"/>
    <col customWidth="1" min="14" max="14" width="19.14"/>
    <col customWidth="1" min="15" max="15" width="23.43"/>
    <col customWidth="1" min="16" max="16" width="22.43"/>
    <col customWidth="1" min="17" max="17" width="6.71"/>
    <col customWidth="1" min="18" max="18" width="20.71"/>
    <col customWidth="1" min="19" max="19" width="24.29"/>
    <col customWidth="1" min="20" max="20" width="18.14"/>
  </cols>
  <sheetData>
    <row r="1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2"/>
      <c r="J1" s="2"/>
      <c r="K1" s="2"/>
      <c r="L1" s="2"/>
      <c r="M1" s="2"/>
      <c r="N1" s="1" t="s">
        <v>2</v>
      </c>
      <c r="O1" s="1" t="s">
        <v>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 t="s">
        <v>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" t="s">
        <v>5</v>
      </c>
      <c r="B3" s="2"/>
      <c r="C3" s="2"/>
      <c r="D3" s="2"/>
      <c r="E3" s="2"/>
      <c r="F3" s="4">
        <v>176.0</v>
      </c>
      <c r="G3" s="4">
        <v>176.0</v>
      </c>
      <c r="H3" s="4">
        <v>176.0</v>
      </c>
      <c r="I3" s="1" t="s">
        <v>6</v>
      </c>
      <c r="J3" s="5">
        <v>232.0</v>
      </c>
      <c r="K3" s="5">
        <v>232.0</v>
      </c>
      <c r="L3" s="5">
        <v>232.0</v>
      </c>
      <c r="M3" s="2"/>
      <c r="N3" s="6">
        <f> 0*A4 + 0*B4 + 0*C4 + 0*A5 + F3*B5 + G3*C5 + 0*A6 + F4*B6 + G4*C6</f>
        <v>78.22222222</v>
      </c>
      <c r="O3" s="6">
        <f> 0*A4 + 0*B4 + 0*C4 + F3*A5 + G3*B5 + H3*C5 + F4*A6 + G4*B6 + H4*C6</f>
        <v>117.3333333</v>
      </c>
      <c r="P3" s="6">
        <f> 0*A4 + 0*B4 + 0*C4 + G3*A5 + H3*B5 + H3*C5 + G4*A6 + H4*B6 +H3*C6</f>
        <v>117.3333333</v>
      </c>
      <c r="Q3" s="1" t="s">
        <v>6</v>
      </c>
      <c r="R3" s="6">
        <f>0*A4 + 0*B4 + 0*C4 + (J3- RANDBETWEEN(6,11))*A5+ J3*B5 + K3*C5 + (J4-RANDBETWEEN(6,11))*A6 + J4*B6 + K4*C6</f>
        <v>152.3333333</v>
      </c>
      <c r="S3" s="6">
        <f>0*A4 + 0*B4 + 0*C4 + J3*A5 + K3*B5 + L3*C5 +J4*A6+K4*B6+L4*C6</f>
        <v>154.6666667</v>
      </c>
      <c r="T3" s="6">
        <f>0*A4+0*B4+0*C4+K3*A5+L3*B5+0*C5+K4*A6+L4*B6+0*C6</f>
        <v>103.1111111</v>
      </c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7">
        <v>0.11111111111</v>
      </c>
      <c r="B4" s="7">
        <v>0.11111111111</v>
      </c>
      <c r="C4" s="7">
        <v>0.11111111111</v>
      </c>
      <c r="D4" s="2"/>
      <c r="E4" s="2"/>
      <c r="F4" s="4">
        <v>176.0</v>
      </c>
      <c r="G4" s="4">
        <v>176.0</v>
      </c>
      <c r="H4" s="4">
        <v>176.0</v>
      </c>
      <c r="I4" s="1" t="s">
        <v>6</v>
      </c>
      <c r="J4" s="5">
        <v>232.0</v>
      </c>
      <c r="K4" s="5">
        <v>232.0</v>
      </c>
      <c r="L4" s="5">
        <v>232.0</v>
      </c>
      <c r="M4" s="2"/>
      <c r="N4" s="6">
        <f>0*A4+F3*B4+G3*C4+0*A5+F4*B5+G4*C5+0*A6+F5*B6+G5*C6</f>
        <v>117.5555556</v>
      </c>
      <c r="O4" s="6">
        <f>F3*A4 + G3*B4 + H3*C4 + F4*A5 +G4*B5 + H4*C5 + F5*A6 +G5*B6 + H5*C6</f>
        <v>176.3333333</v>
      </c>
      <c r="P4" s="6">
        <f>G3*A4+H3*B4+H3*C4+G4*A5+H4*B5+H4*C5+G5*A6+H5*B6+H5*C6</f>
        <v>176.3333333</v>
      </c>
      <c r="Q4" s="1" t="s">
        <v>6</v>
      </c>
      <c r="R4" s="8">
        <f>(J3+RANDBETWEEN(1,4))*A4+J3*B4+K3*C4+(J4+RANDBETWEEN(1,4))*A5+J4*B5+K4*C5+(J5+RANDBETWEEN(1,4))*A6+J5*B6+K5*C6</f>
        <v>233</v>
      </c>
      <c r="S4" s="6">
        <f> J3*A4 + K3*B4 + L3*C4 + J4*A5 + K4*B5 + L4*C5 + J5*A6 + K5*B6 +L5*C6</f>
        <v>232</v>
      </c>
      <c r="T4" s="6">
        <f>K3*A4+L3*B4+0*C4+K4*A5+L4*B5+0*C5+K5*A6+L5*B6+0*C6</f>
        <v>154.6666667</v>
      </c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7">
        <v>0.11111111111</v>
      </c>
      <c r="B5" s="7">
        <v>0.11111111111</v>
      </c>
      <c r="C5" s="7">
        <v>0.11111111111</v>
      </c>
      <c r="D5" s="2"/>
      <c r="E5" s="2"/>
      <c r="F5" s="4">
        <v>177.0</v>
      </c>
      <c r="G5" s="4">
        <v>177.0</v>
      </c>
      <c r="H5" s="4">
        <v>177.0</v>
      </c>
      <c r="I5" s="1" t="s">
        <v>6</v>
      </c>
      <c r="J5" s="5">
        <v>232.0</v>
      </c>
      <c r="K5" s="5">
        <v>232.0</v>
      </c>
      <c r="L5" s="5">
        <v>232.0</v>
      </c>
      <c r="M5" s="2"/>
      <c r="N5" s="6">
        <f>0*A4+F4*B4+G4*C4+0*A5+F5*B5+G5*C5+0*A6+F5*B6+G5*C6</f>
        <v>117.7777778</v>
      </c>
      <c r="O5" s="6">
        <f>F4*A4+G4*B4+H4*C4+F5*A5+G5*B5+H5*C5+F5*A6+G5*B6+H5*C6</f>
        <v>176.6666667</v>
      </c>
      <c r="P5" s="6">
        <f>G4*A4+H4*B4+H4*C4+G5*A5+H5*B5+H5*C5+G4*A6+H4*B6+H5*C6</f>
        <v>176.4444444</v>
      </c>
      <c r="Q5" s="1" t="s">
        <v>6</v>
      </c>
      <c r="R5" s="6">
        <f>J4*A4+J4*B4+K4*C4+A5*J5+J5*B5+K5*C5+J5*A6+J5*B6+K5*C6</f>
        <v>232</v>
      </c>
      <c r="S5" s="6">
        <f>J4*A4+K4*B4+L4*C4+A5*J5+K5*B5+L5*C5+ (J5-RANDBETWEEN(16,22))*A6+(K5-RANDBETWEEN(16,22))*B6+(L5-RANDBETWEEN(16,22))*C6</f>
        <v>225.5555556</v>
      </c>
      <c r="T5" s="6">
        <f>K4*A4+L4*B4+0*C4+K5*A5+L5*B5+0*C5+(K5+RANDBETWEEN(1,4))*A6+(L5+RANDBETWEEN(1,4))*B6+0*C6</f>
        <v>155</v>
      </c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7">
        <v>0.11111111111</v>
      </c>
      <c r="B6" s="7">
        <v>0.11111111111</v>
      </c>
      <c r="C6" s="7">
        <v>0.11111111111</v>
      </c>
      <c r="D6" s="2"/>
      <c r="E6" s="2"/>
      <c r="F6" s="1" t="s">
        <v>7</v>
      </c>
      <c r="G6" s="1" t="s">
        <v>7</v>
      </c>
      <c r="H6" s="1" t="s">
        <v>7</v>
      </c>
      <c r="I6" s="2"/>
      <c r="J6" s="1" t="s">
        <v>7</v>
      </c>
      <c r="K6" s="1" t="s">
        <v>7</v>
      </c>
      <c r="L6" s="1" t="s">
        <v>7</v>
      </c>
      <c r="M6" s="2"/>
      <c r="N6" s="1" t="s">
        <v>7</v>
      </c>
      <c r="O6" s="1" t="s">
        <v>7</v>
      </c>
      <c r="P6" s="1" t="s">
        <v>7</v>
      </c>
      <c r="Q6" s="2"/>
      <c r="R6" s="1" t="s">
        <v>7</v>
      </c>
      <c r="S6" s="1" t="s">
        <v>7</v>
      </c>
      <c r="T6" s="1" t="s">
        <v>7</v>
      </c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"/>
      <c r="B7" s="2"/>
      <c r="C7" s="2"/>
      <c r="D7" s="2"/>
      <c r="E7" s="2"/>
      <c r="F7" s="4">
        <v>130.0</v>
      </c>
      <c r="G7" s="4">
        <v>126.0</v>
      </c>
      <c r="H7" s="4">
        <v>125.0</v>
      </c>
      <c r="I7" s="1" t="s">
        <v>6</v>
      </c>
      <c r="J7" s="4">
        <v>72.0</v>
      </c>
      <c r="K7" s="4">
        <v>69.0</v>
      </c>
      <c r="L7" s="4">
        <v>68.0</v>
      </c>
      <c r="M7" s="2"/>
      <c r="N7" s="6">
        <f>0*A4+F7*B4+G7*C4+0*A5+F7*B5+G7*C5+0*A6+F8*B6+G8*C6</f>
        <v>85</v>
      </c>
      <c r="O7" s="6">
        <f>F7*A4+G7*B4+H7*C4+F7*A5+G7*B5+H7*C5+A6*F8+G8*B6+H8*C6</f>
        <v>126.7777778</v>
      </c>
      <c r="P7" s="6">
        <f>G7*A4+H7*B4+H7*C4+G7*A5+H7*B5+H7*C5+G8*A6+H8*B6+H8*C6</f>
        <v>125.4444444</v>
      </c>
      <c r="Q7" s="1" t="s">
        <v>6</v>
      </c>
      <c r="R7" s="6">
        <f>J7*A4+B4*J7+K7*C4+J7*A5+J7*B5+K7*C5+J8*A6+J8*B6+K8*C6</f>
        <v>72.11111111</v>
      </c>
      <c r="S7" s="6">
        <f>J7*A4+K7*B4+L7*C4+J7*A5+K7*B5+L7*C5+J8*A6+K8*B6+L8*C6</f>
        <v>70.77777778</v>
      </c>
      <c r="T7" s="6">
        <f>K7*A4+L7*B4+0*C4+K7*A5+L7*B5+0*C5+K8*A6+L8*B6+0*C6</f>
        <v>46.44444444</v>
      </c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" t="s">
        <v>8</v>
      </c>
      <c r="B8" s="2"/>
      <c r="C8" s="2"/>
      <c r="D8" s="2"/>
      <c r="E8" s="2"/>
      <c r="F8" s="4">
        <v>128.0</v>
      </c>
      <c r="G8" s="4">
        <v>125.0</v>
      </c>
      <c r="H8" s="4">
        <v>126.0</v>
      </c>
      <c r="I8" s="1" t="s">
        <v>6</v>
      </c>
      <c r="J8" s="4">
        <v>75.0</v>
      </c>
      <c r="K8" s="4">
        <v>73.0</v>
      </c>
      <c r="L8" s="4">
        <v>71.0</v>
      </c>
      <c r="M8" s="2"/>
      <c r="N8" s="6">
        <f>0*A4+F7*B4+G7*C4+0*A5+F8*B5+G8*C5+0*A6+F9*B6+G9*C6</f>
        <v>84.11111111</v>
      </c>
      <c r="O8" s="6">
        <f>F7*A4+G7*B4+H7*C4+F8*A5+G8*B5+H8*C5+F9*A6+G9*B6+H9*C6</f>
        <v>126</v>
      </c>
      <c r="P8" s="6">
        <f>G7*A4+H7*B4+H7*C4+G8*A5+H8*B5+H8*C5+G9*A6+H9*B6+H9*C6</f>
        <v>125.3333333</v>
      </c>
      <c r="Q8" s="1" t="s">
        <v>6</v>
      </c>
      <c r="R8" s="6">
        <f>J7*A4+J7*B4+K7*C4+J8*A5+J8*B5+K8*C5+J9*A6+J9*B6+K9*C6</f>
        <v>74.11111111</v>
      </c>
      <c r="S8" s="6">
        <f> J7*A4+K7*B4+L7*C4+J8*A5+K8*B5+L7*C5+J9*A6+K9*B6+L9*C6</f>
        <v>72.33333333</v>
      </c>
      <c r="T8" s="6">
        <f>K7*A4+L7*B4+0*C4+K8*A5+L8*B5+0*C5+K9*A6+L9*B6+0*C6</f>
        <v>47.66666667</v>
      </c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9">
        <v>0.0</v>
      </c>
      <c r="B9" s="9">
        <v>0.0</v>
      </c>
      <c r="C9" s="9">
        <v>0.0</v>
      </c>
      <c r="D9" s="2"/>
      <c r="E9" s="2"/>
      <c r="F9" s="4">
        <v>125.0</v>
      </c>
      <c r="G9" s="4">
        <v>123.0</v>
      </c>
      <c r="H9" s="4">
        <v>126.0</v>
      </c>
      <c r="I9" s="1" t="s">
        <v>6</v>
      </c>
      <c r="J9" s="4">
        <v>78.0</v>
      </c>
      <c r="K9" s="4">
        <v>75.0</v>
      </c>
      <c r="L9" s="4">
        <v>73.0</v>
      </c>
      <c r="M9" s="2"/>
      <c r="N9" s="6">
        <f>0*A4+F8*B4+G8*C4+0*A5+F9*B5+G9*C5+0*A6+0*B6+0*C6</f>
        <v>55.66666667</v>
      </c>
      <c r="O9" s="6">
        <f>A4*F8+G8*B4+H8*C4+F9*A5+G9*B5+H9*C5+0*A6+0*B6+0*C6</f>
        <v>83.66666667</v>
      </c>
      <c r="P9" s="6">
        <f>G8*A4+H8*B4+(H8-RANDBETWEEN(1,6))*C4+G9*A5+H9*B5+(H9-RANDBETWEEN(1,6))*C5+0*A6+0*B6+0*C6</f>
        <v>82.88888889</v>
      </c>
      <c r="Q9" s="1" t="s">
        <v>6</v>
      </c>
      <c r="R9" s="6">
        <f>J8*A4+B4*J8+K8*C4+J9*A5+J9*B5+K9*C5+0*A6+0*B6+0*C6</f>
        <v>50.44444444</v>
      </c>
      <c r="S9" s="6">
        <f>J8*A4+K8*B4+L8*C4+J9*A5+K9*B5+L9*C5+0*A6+0*B6+C6*0</f>
        <v>49.44444444</v>
      </c>
      <c r="T9" s="6">
        <f>K8*A4+L8*B4+0*C4+K9*A5+L9*B5+0*C5+0*A6+0*B6+0*C6</f>
        <v>32.44444444</v>
      </c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9">
        <v>0.0</v>
      </c>
      <c r="B10" s="9">
        <v>1.0</v>
      </c>
      <c r="C10" s="9">
        <v>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9">
        <v>0.0</v>
      </c>
      <c r="B11" s="9">
        <v>0.0</v>
      </c>
      <c r="C11" s="9">
        <v>0.0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1" t="s">
        <v>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0">
        <f>0*A9+0*B9+0*C9+0*A10+F3*B10+G3*C10+0*A11+F4*B11+G4*C11</f>
        <v>176</v>
      </c>
      <c r="O12" s="10">
        <f>0*A9+0*B9+0*C9+F3*A10+G3*B10+H3*C10+A11*F4+G4*B11+H4*C11</f>
        <v>176</v>
      </c>
      <c r="P12" s="10">
        <f>0*A9+0*B9+0*C9+G3*A10+H3*B10+H3*C10+G4*A11+H4*B11+H4*C11</f>
        <v>176</v>
      </c>
      <c r="Q12" s="1" t="s">
        <v>7</v>
      </c>
      <c r="R12" s="10">
        <f>J3*A9+J3*B9+K3*C9+J3*A10+J3*B10+K3*C9+J4*A11+J4*B11+K4*C11</f>
        <v>232</v>
      </c>
      <c r="S12" s="10">
        <f>J3*A9+K3*B9+L3*C9+J3*A10+K3*B10+L3*C10+J4*A11+K4*B11+L4*C11</f>
        <v>232</v>
      </c>
      <c r="T12" s="10">
        <f>0*A9+0*B9+0*C9+K3*A10+L3*B10+0*C10+K4*A11+L4*B11+0*C11</f>
        <v>232</v>
      </c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1">
        <f>0*A9+F3*B9+G3*C9+0*A10+F4*B10+G4*C10+0*A11+F5*B11+G5*C11</f>
        <v>176</v>
      </c>
      <c r="O13" s="10">
        <f>F3*A9+G3*B9+H3*C9+F4*A10+G4*B10+H4*C10+A11*F5+G5*B11+H5*C11</f>
        <v>176</v>
      </c>
      <c r="P13" s="10">
        <f>G3*A9+H3*B9+H3*C9+G4*A10+H4*B10+H4*C10+G5*A11+H5*B11+H5*C11</f>
        <v>176</v>
      </c>
      <c r="Q13" s="1" t="s">
        <v>7</v>
      </c>
      <c r="R13" s="10">
        <f>J3*A9+J3*B9+K3*C9+J4*A10+J4*B10+K4*C10+J5*A11+J5*B11+K5*C11</f>
        <v>232</v>
      </c>
      <c r="S13" s="10">
        <f>J3*A9+K3*B9+L3*C9+J4*A10+K4*B10+L4*C10+J5*A11+K5*B11+L5*C11</f>
        <v>232</v>
      </c>
      <c r="T13" s="10">
        <f>K3*A9+L3*B9+L3*C9+K4*A10+L4*B10+L4*C10+K5*A11+L5*B11+L5*C11</f>
        <v>232</v>
      </c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2">
        <v>0.0625</v>
      </c>
      <c r="B14" s="9">
        <v>1.0</v>
      </c>
      <c r="C14" s="9">
        <v>2.0</v>
      </c>
      <c r="D14" s="9">
        <v>1.0</v>
      </c>
      <c r="F14" s="2"/>
      <c r="G14" s="2"/>
      <c r="H14" s="2"/>
      <c r="I14" s="2"/>
      <c r="J14" s="2"/>
      <c r="K14" s="2"/>
      <c r="L14" s="2"/>
      <c r="M14" s="2"/>
      <c r="N14" s="10">
        <f>0*A9+F4*B9+G4*C9+0*A10+F5*B10+G5*C10+0*A11+F5*B11+G5*C11</f>
        <v>177</v>
      </c>
      <c r="O14" s="10">
        <f>F4*A9+G4*B9+H4*C9+F5*A10+G5*B10+H5*C10+F5*A11+G5*B11+H5*C11</f>
        <v>177</v>
      </c>
      <c r="P14" s="10">
        <f>G4*A9+H4*B9+H4*C9+G5*A10+H5*B10+H5*C10+G5*A11+H5*B11+H5*C11</f>
        <v>177</v>
      </c>
      <c r="Q14" s="1" t="s">
        <v>7</v>
      </c>
      <c r="R14" s="10">
        <f>J4*A9+J4*B9+K4*C9+J5*A10+J5*B10+K5*C10+J5*A11+J5*A11+B11*J5+K5*C11</f>
        <v>232</v>
      </c>
      <c r="S14" s="10">
        <f>J4*A9+K4*B9+L4*C9+J5*A10+K5*B10+L5*C10+J5*A11+K5*B11+L5*C11</f>
        <v>232</v>
      </c>
      <c r="T14" s="10">
        <f>K4*A9+L4*B9+L4*C9+K5*A10+L5*B10+L5*C10+K5*A11+L5*B11+L5*C11</f>
        <v>232</v>
      </c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9">
        <v>2.0</v>
      </c>
      <c r="C15" s="9">
        <v>4.0</v>
      </c>
      <c r="D15" s="9">
        <v>2.0</v>
      </c>
      <c r="F15" s="2"/>
      <c r="G15" s="2"/>
      <c r="H15" s="2"/>
      <c r="I15" s="2"/>
      <c r="J15" s="2"/>
      <c r="K15" s="2"/>
      <c r="L15" s="2"/>
      <c r="M15" s="2"/>
      <c r="N15" s="1" t="s">
        <v>7</v>
      </c>
      <c r="O15" s="1" t="s">
        <v>7</v>
      </c>
      <c r="P15" s="1" t="s">
        <v>7</v>
      </c>
      <c r="Q15" s="2"/>
      <c r="R15" s="1" t="s">
        <v>7</v>
      </c>
      <c r="S15" s="1" t="s">
        <v>7</v>
      </c>
      <c r="T15" s="1" t="s">
        <v>7</v>
      </c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9">
        <v>1.0</v>
      </c>
      <c r="C16" s="9">
        <v>2.0</v>
      </c>
      <c r="D16" s="9">
        <v>1.0</v>
      </c>
      <c r="F16" s="2"/>
      <c r="G16" s="2"/>
      <c r="H16" s="2"/>
      <c r="I16" s="2"/>
      <c r="J16" s="2"/>
      <c r="K16" s="2"/>
      <c r="L16" s="2"/>
      <c r="M16" s="2"/>
      <c r="N16" s="13">
        <f>F7*A9+F7*B9+G7*C9+F7*A10+F7*B10+G7*C10+F8*A11+F8*B11+G8*C11</f>
        <v>130</v>
      </c>
      <c r="O16" s="13">
        <f>F7*A9+G7*B9+H7*C9+F7*A10+G7*B10+H7*C10+F8*A11+G8*B11+H8*C11</f>
        <v>126</v>
      </c>
      <c r="P16" s="13">
        <f>G7*A9+H7*B9+H7*C9+G7*A10+H7*B10+H7*C10+G8*A11+H8*B11+H8*C11</f>
        <v>125</v>
      </c>
      <c r="Q16" s="1" t="s">
        <v>7</v>
      </c>
      <c r="R16" s="10">
        <f>J7*A9+J7*B9+K7*C9+J7*A10+J7*B10+K7*C10+J8*A11+J8*B11+K8*C11</f>
        <v>72</v>
      </c>
      <c r="S16" s="10">
        <f>J7*A9+K7*B9+L7*C9+J7*A10+K7*B10+L7*C10+J8*A11+K8*B11+L8*C11</f>
        <v>69</v>
      </c>
      <c r="T16" s="10">
        <f>0*A9+0*B9+0*C9+K7*A10+L7*B10+L7*C10+K8*A11+L8*B11+L8*C11</f>
        <v>68</v>
      </c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3">
        <f>0*A9+F7*B9+G7*C9+0*A10+F8*B10+G8*C10+0*A11+F9*B11+G9*C11</f>
        <v>128</v>
      </c>
      <c r="O17" s="13">
        <f>F7*A9+G7*B9+H7*C9+F8*A10+G8*B10+H8*C10+F9*A11+G9*B11+H9*C11</f>
        <v>125</v>
      </c>
      <c r="P17" s="13">
        <f>G7*A9+H7*B9+H7*C9+G8*A10+H8*B10+H8*C10+G9*A11+H9*B11+H9*C11</f>
        <v>126</v>
      </c>
      <c r="Q17" s="1" t="s">
        <v>7</v>
      </c>
      <c r="R17" s="10">
        <f>J7*A9+B9*J7+K7*C9+J8*A10+J8*B10+K8*C10+J9*A11+J9*B11+K9*C11</f>
        <v>75</v>
      </c>
      <c r="S17" s="10">
        <f>J7*A9+K7*B9+L7*C9+J8*A10+K8*B10+L8*C10+J9*A11+K9*B11+L9*C11</f>
        <v>73</v>
      </c>
      <c r="T17" s="10">
        <f>K7*A9+L7*B9+L7*C9+K8*A10+L8*B10+L8*C10+K9*A11+L9*B11+L9*C11</f>
        <v>71</v>
      </c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3">
        <f>0*A9+F8*B9+G8*C9+0*A10+F9*B10+G9*C10+0*A11+0*B11+0*C11</f>
        <v>125</v>
      </c>
      <c r="O18" s="13">
        <f>F8*A9+G8*B9++H8*C9+A10*F9+B10*G9+H9*C10+0*A11+0*B11+0*C11</f>
        <v>123</v>
      </c>
      <c r="P18" s="13">
        <f>G8*A9+H8*B9+H8*C9+G9*A10+H9*B10+H9*C10+G9*A11+H9*B11++H9*C11</f>
        <v>126</v>
      </c>
      <c r="Q18" s="1" t="s">
        <v>7</v>
      </c>
      <c r="R18" s="10">
        <f>J8*A9+J8*B9+K8*C9+J9*A10+J9*B10+K9*C10+J9*A11+J9*B11+K9*C11</f>
        <v>78</v>
      </c>
      <c r="S18" s="10">
        <f>J8*A9+K8*B9+L8*C9+J9*A10+K9*B10+L9*C10+A11*J9+K9*B11+L9*C11</f>
        <v>75</v>
      </c>
      <c r="T18" s="10">
        <f>K8*A9+L8*B9+0*C9+K9*A10+L9*B10+C10*L9+K9*A11+L9*B11+L9*C11</f>
        <v>73</v>
      </c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 t="s">
        <v>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4">
        <f>0*B14*A14+0*C14*A14+0*D14*A14+0*B15*A14+F3*C15*A14+G3*D15*A14+F4*C16*A14+G4*D16*A14+0*B16*A14</f>
        <v>99</v>
      </c>
      <c r="O21" s="14">
        <f>0*B14*A14+0*C14*A14+0*D14*A14+F3*B15*A14+G3*C15*A14+H3*D15*A14+F4*B16*A14+G4*C16*A14+H4*D16*A14</f>
        <v>132</v>
      </c>
      <c r="P21" s="14">
        <f>0*B14*A14+0*C14*A14+0*D14*A14+G3*B15*A14+H3*C15*A14+H3*D15*A14+G4*B16*A14+H4*C16*A14+H4*D16*A14</f>
        <v>132</v>
      </c>
      <c r="Q21" s="1" t="s">
        <v>7</v>
      </c>
      <c r="R21" s="14">
        <f>0*B14*A14+0*C14*A14+0*D14*A14+J3*B15*A14+J3*C15*A14+K3*D15*A14+J4*B16*A14+J4*C16*A14+K4*D16*A14</f>
        <v>174</v>
      </c>
      <c r="S21" s="14">
        <f>0*B14*A14+0*C14*A14+0*D14*A14+J3*B15*A14+K3*C15*A14+L3*D15*A14+J4*B16*A14+K4*C16*A14+L4*D16*A14</f>
        <v>174</v>
      </c>
      <c r="T21" s="14">
        <f>0*B14*A14+0*C14*A14+0*D14*A14+K3*B15*A14+L3*C15*A14+0*D15*A14+K4*B16*A14+L4*C16*A14+0*D16*A14</f>
        <v>130.5</v>
      </c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4">
        <f>0*B14*A14+F3*C14*A14+G3*D14*A14+0*B15*A14+F4*C15*A14+G4*D15*A14+0*B16*A14+F5*C16*A14+G5*D16*A14</f>
        <v>132.1875</v>
      </c>
      <c r="O22" s="14">
        <f>F3*B14*A14 + G3*C14*A14 + H3*D14*A14+F4*B15*A14+G4*C15*A14+H4*D15*A14+F5*B16*A14+G5*C16*A14+H5*D16*A14</f>
        <v>176.25</v>
      </c>
      <c r="P22" s="14">
        <f>G3*B14*A14+H3*C14*A14+H3*D14*A14+G4*B15*A14+H4*C15*A14+H4*D15*A14+G5*B16*A14+H5*C16*A14+H5*D16*A14</f>
        <v>176.25</v>
      </c>
      <c r="Q22" s="1" t="s">
        <v>7</v>
      </c>
      <c r="R22" s="14">
        <f>J3*B14*A14+J3*C14*A14+K3*D14*A14+J4*B15*A14+J4*C15*A14+K4*D15*A14+J5*B16*A14+J5*C16*A14+K5*D16*A14</f>
        <v>232</v>
      </c>
      <c r="S22" s="14">
        <f>J3*B14*A14+K3*C14*A14+L3*D14*A14+J4*B15*A14+K4*C15*A14+L4*D15*A14+J5*B16*A14+K5*C16*A14+L5*D16*A14</f>
        <v>232</v>
      </c>
      <c r="T22" s="14">
        <f>K3*B14*A14+L3*C14*A14+0*D14*A14+K4*B15*A14+L4*C15*A14+0*D15*A14+K5*B16*A14+L5*C16*A14+0*D16*A14</f>
        <v>174</v>
      </c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4">
        <f>0*B14*A14+F4*C14*A14+G4*D14*A14+0*B15*A14+F5*C15*A14+G5*D15*A14+0*B16*A14+F5*C16*A14+G5*D16*A14</f>
        <v>132.5625</v>
      </c>
      <c r="O23" s="14">
        <f>F4*B14*A14+G4*C14*A14+H4*D14*A14+F5*B15*A14+G5*C15*A14+H5*D15*A14+F5*B16*A14+G5*C16*A14+H5*D16*A14</f>
        <v>176.75</v>
      </c>
      <c r="P23" s="14">
        <f>G4*B14*A14+H4*C14*A14+H4*D14*A14+G5*B15*A14+H5*C15*A14+H5*D15*A14+G5*B16*A14+H5*C16*A14+H5*D16*A14</f>
        <v>176.75</v>
      </c>
      <c r="Q23" s="1" t="s">
        <v>7</v>
      </c>
      <c r="R23" s="14">
        <f>J4*B14*A14+J4*C14*A14+K4*D14*A14+J5*B15*A14+J5*C15*A14+K5*D15*A14+J5*B16*A14+J5*C16*A14+K5*D16*A14</f>
        <v>232</v>
      </c>
      <c r="S23" s="14">
        <f>J4*B14*A14+K4*C14*A14+L4*D14*A14+J5*B15*A14+K5*C15*A14+L5*D15*A14+J5*B16*A14+K5*C16*A14+L5*D16*A14</f>
        <v>232</v>
      </c>
      <c r="T23" s="14">
        <f>K4*B14*A14+L4*C14*A14+0*D14*A14+K5*B15*A14+L5*C15*A14+0*D15*A14+K5*B16*A14+L5*C16*A14+0*D16*A14</f>
        <v>174</v>
      </c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 t="s">
        <v>7</v>
      </c>
      <c r="O24" s="1" t="s">
        <v>7</v>
      </c>
      <c r="P24" s="1" t="s">
        <v>7</v>
      </c>
      <c r="Q24" s="2"/>
      <c r="R24" s="1" t="s">
        <v>7</v>
      </c>
      <c r="S24" s="1" t="s">
        <v>7</v>
      </c>
      <c r="T24" s="1" t="s">
        <v>7</v>
      </c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4">
        <f>F7*B14*A14+0*C14*A14+G7*D14*A14+0*B15*A14+F7*C15*A14+G7*D15*A14+F8*B16*A14+F8*C16*A14+G8*D16*A14</f>
        <v>96.0625</v>
      </c>
      <c r="O25" s="14">
        <f>F7*B14*A14+G7*C14*A14+H7*D14*A14+F7*B15*A14+G7*C15*A14+H7*D15*A14+F8*B16*A14+G8*C16*A14+H8*D16*A14</f>
        <v>126.5625</v>
      </c>
      <c r="P25" s="14">
        <f>G7*B14*A14+H7*C14*A14+D14*H7*A14+G7*B15*A14+H7*C15*A14+H7*D15*A14+G8*B16*A14+H8*C16*A14+H8*D16*A14</f>
        <v>125.375</v>
      </c>
      <c r="Q25" s="1" t="s">
        <v>7</v>
      </c>
      <c r="R25" s="14">
        <f>J7*B14*A14+J7*C14*A14+K7*D14*A14+J7*B15*A14+J7*C15*A14+K7*D15*A14+J8*B16*A14+J8*C16*A14+K8*D16*A14</f>
        <v>72.0625</v>
      </c>
      <c r="S25" s="14">
        <f>J7*B14*A14+K7*C14*A14+L7*D14*A14+J7*B15*A14+K7*C15*A14+L7*D15*A14+J8*B16*A14+K8*C16*A14+L8*D16*A14</f>
        <v>70.375</v>
      </c>
      <c r="T25" s="14">
        <f>K7*B14*A14+L7*C14*A14+0*D14*A14+K7*B15*A14+L7*C15*A14+0*D15*A14+K8*B16*A14+L8*C16*A14+0*D16*A14</f>
        <v>51.875</v>
      </c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4">
        <f>0*B14*A14+F7*C14*A14+G7*D14*A14+0*B15*A14+F8*C15*A14+G8*D15*A14+0*B16*A14+F9*C16*A14+G9*D16*A14</f>
        <v>95.0625</v>
      </c>
      <c r="O26" s="14">
        <f>F7*B14*A14+G7*C14*A14+H7*D14*A14+F8*B15*A14+G8*C15*A14+H8*D15*A14+F9*B16*A14+G9*C16*A14+H9*D16*A14</f>
        <v>125.75</v>
      </c>
      <c r="P26" s="14">
        <f>G7*B14*A14+H7*C14*A14+H7*D14*A14+G8*B15*A14+H8*C15*A14+H8*D15*A14+G9*B16*A14+H9*C16*A14+H9*D16*A14</f>
        <v>125.5</v>
      </c>
      <c r="Q26" s="1" t="s">
        <v>7</v>
      </c>
      <c r="R26" s="14">
        <f>J7*B14*A14+J7*C14*A14+K7*D14*A14+J8*B15*A14+J8*C15*A14+K8*D15*A14+J9*B16*A14+J9*C16*A14+K9*D16*A14</f>
        <v>74.375</v>
      </c>
      <c r="S26" s="14">
        <f>J7*B14*A14+K7*C14*A14+L7*D14*A14+J8*B15*A14+K8*C15*A14+L8*D15*A14+J9*B16*A14+K9*C16*A14+L9*D16*A14</f>
        <v>72.6875</v>
      </c>
      <c r="T26" s="14">
        <f>K7*B14*A14+L7*C14*A14+0*D14*A14+K8*B15*A14+L8*C15*A14+0*D15*A14+K9*B16*A14+L9*C16*A14+0*D16*A14</f>
        <v>53.5</v>
      </c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4">
        <f>0*B14*A14+F8*C14*A14+G8*D14*A14+0*B15*A14+F9*C15*A14+G9*D15*A14+0*B16*A14+0*C16*A14+0*D16*A14</f>
        <v>70.4375</v>
      </c>
      <c r="O27" s="14">
        <f>F8*B14*A14+G8*C14*A14+H8*D14*A14+F9*B15*A14+G9*C15*A14+H9*D15*A14+0*B16*A14+0*C16*A14+0*D16*A14</f>
        <v>93.625</v>
      </c>
      <c r="P27" s="14">
        <f>G8*B14*A14+H8*C14*A14+H8*D14*A14+G9*B15*A14+H9*C15*A14+H9*D15*A14+0*B16*A14+0*C16*A14+0*D16*A14</f>
        <v>94.0625</v>
      </c>
      <c r="Q27" s="1" t="s">
        <v>7</v>
      </c>
      <c r="R27" s="14">
        <f>J8*B14*A14+J8*C14*A14+K8*D14*A14+J9*B15*A14+J9*C15*A14+K9*D15*A14+0*B16*A14+0*C16*A14+0*D16*A14</f>
        <v>57.25</v>
      </c>
      <c r="S27" s="14">
        <f>J8*B14*A14+K8*C14*A14+L8*D14*A14+J9*B15*A14+K9*C15*A14+L9*D15*A14+0*B16*A14+0*C16*A14+0*D16*A14</f>
        <v>55.875</v>
      </c>
      <c r="T27" s="14">
        <f>K8*B14*A14+L8*C14*A14+0*D14*A14+K9*B15*A14+L9*C15*A14+0*D15*A14+0*B16*A14+0*C16*A14+0*D16*A14</f>
        <v>41.0625</v>
      </c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31.14"/>
    <col customWidth="1" min="3" max="3" width="29.57"/>
  </cols>
  <sheetData>
    <row r="1">
      <c r="A1" s="15" t="s">
        <v>10</v>
      </c>
      <c r="B1" s="15" t="s">
        <v>11</v>
      </c>
      <c r="C1" s="15" t="s">
        <v>12</v>
      </c>
    </row>
    <row r="2" ht="94.5" customHeight="1">
      <c r="A2" s="16" t="s">
        <v>13</v>
      </c>
      <c r="B2" s="17"/>
      <c r="C2" s="17"/>
    </row>
    <row r="3" ht="96.0" customHeight="1">
      <c r="A3" s="16" t="s">
        <v>14</v>
      </c>
      <c r="B3" s="17"/>
      <c r="C3" s="17"/>
    </row>
    <row r="4" ht="90.75" customHeight="1">
      <c r="A4" s="18" t="s">
        <v>15</v>
      </c>
      <c r="B4" s="16"/>
      <c r="C4" s="17"/>
    </row>
    <row r="5" ht="90.75" customHeight="1">
      <c r="A5" s="19" t="s">
        <v>16</v>
      </c>
      <c r="B5" s="17"/>
      <c r="C5" s="20"/>
    </row>
    <row r="6" ht="89.25" customHeight="1">
      <c r="A6" s="21" t="s">
        <v>17</v>
      </c>
      <c r="B6" s="17"/>
      <c r="C6" s="20"/>
    </row>
  </sheetData>
  <drawing r:id="rId1"/>
</worksheet>
</file>